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All Fixtures" sheetId="1" r:id="rId4"/>
    <sheet state="hidden" name="Copy of BGW29 &amp; DGW26" sheetId="2" r:id="rId5"/>
    <sheet state="visible" name="Calendar" sheetId="3" r:id="rId6"/>
    <sheet state="visible" name="Condensed shedule" sheetId="4" r:id="rId7"/>
    <sheet state="visible" name="HA Schedule" sheetId="5" r:id="rId8"/>
    <sheet state="visible" name="FDR Sched" sheetId="6" r:id="rId9"/>
    <sheet state="visible" name="FDR Difference Sched" sheetId="7" r:id="rId10"/>
    <sheet state="hidden" name="All Fixtures (FDR)" sheetId="8" r:id="rId11"/>
    <sheet state="visible" name="Team Ratings" sheetId="9" r:id="rId12"/>
    <sheet state="visible" name="My Transfer Planner spreadsheet" sheetId="10" r:id="rId13"/>
  </sheets>
  <definedNames>
    <definedName localSheetId="1" name="NamedRange1">'Copy of BGW29 &amp; DGW26'!$Y$17:$Z$33</definedName>
    <definedName localSheetId="1" name="odds">'Copy of BGW29 &amp; DGW26'!$S$3:$Z$33</definedName>
  </definedNames>
  <calcPr/>
</workbook>
</file>

<file path=xl/sharedStrings.xml><?xml version="1.0" encoding="utf-8"?>
<sst xmlns="http://schemas.openxmlformats.org/spreadsheetml/2006/main" count="4655" uniqueCount="425">
  <si>
    <t>KEY</t>
  </si>
  <si>
    <t>Weekend</t>
  </si>
  <si>
    <t>PL Home</t>
  </si>
  <si>
    <t>UCL</t>
  </si>
  <si>
    <t>Conf. Lg</t>
  </si>
  <si>
    <t>Blank GW</t>
  </si>
  <si>
    <t>Midweek</t>
  </si>
  <si>
    <t>PL Away</t>
  </si>
  <si>
    <t>UEL</t>
  </si>
  <si>
    <t>FA Cup</t>
  </si>
  <si>
    <t>Double GW</t>
  </si>
  <si>
    <t>EVE vs LEI</t>
  </si>
  <si>
    <t>BUR vs EVE</t>
  </si>
  <si>
    <t>TOT vs ARS</t>
  </si>
  <si>
    <t>CHE vs LEI</t>
  </si>
  <si>
    <t>AVL vs BUR</t>
  </si>
  <si>
    <t>LEI vs NOR</t>
  </si>
  <si>
    <t>CHE vs ARS</t>
  </si>
  <si>
    <t>Round/GW Start Date: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</si>
  <si>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</si>
  <si>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</si>
  <si>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</si>
  <si>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</si>
  <si>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</si>
  <si>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</si>
  <si>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</si>
  <si>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</si>
  <si>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</si>
  <si>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Tue</t>
  </si>
  <si>
    <t>Sat</t>
  </si>
  <si>
    <t>Fri</t>
  </si>
  <si>
    <t>Sun</t>
  </si>
  <si>
    <t>Wed</t>
  </si>
  <si>
    <t>Round/GW:</t>
  </si>
  <si>
    <t>R3</t>
  </si>
  <si>
    <t>MD 2</t>
  </si>
  <si>
    <t>MD 3</t>
  </si>
  <si>
    <t>R4</t>
  </si>
  <si>
    <t>MD 4</t>
  </si>
  <si>
    <t>MD 5</t>
  </si>
  <si>
    <t>MD 6</t>
  </si>
  <si>
    <t>QFs</t>
  </si>
  <si>
    <t>SFs</t>
  </si>
  <si>
    <t>SF</t>
  </si>
  <si>
    <t>F</t>
  </si>
  <si>
    <t>R16 1</t>
  </si>
  <si>
    <t>R5</t>
  </si>
  <si>
    <t>R16 2</t>
  </si>
  <si>
    <t>QFs 2</t>
  </si>
  <si>
    <t>SFs 2</t>
  </si>
  <si>
    <t>Team</t>
  </si>
  <si>
    <t>KO 1</t>
  </si>
  <si>
    <t>KO 2</t>
  </si>
  <si>
    <t>QFs 1</t>
  </si>
  <si>
    <t>SFs 1</t>
  </si>
  <si>
    <t>ARS</t>
  </si>
  <si>
    <t>vs</t>
  </si>
  <si>
    <t>bre</t>
  </si>
  <si>
    <t>CHE</t>
  </si>
  <si>
    <t>mci</t>
  </si>
  <si>
    <t>NOR</t>
  </si>
  <si>
    <t>bur</t>
  </si>
  <si>
    <t>WIM</t>
  </si>
  <si>
    <t>TOT</t>
  </si>
  <si>
    <t>bha</t>
  </si>
  <si>
    <t>CRY</t>
  </si>
  <si>
    <t>AVL</t>
  </si>
  <si>
    <t>LEE</t>
  </si>
  <si>
    <t>lei</t>
  </si>
  <si>
    <t>WAT</t>
  </si>
  <si>
    <t>liv</t>
  </si>
  <si>
    <t>NEW</t>
  </si>
  <si>
    <t>mun</t>
  </si>
  <si>
    <t>eve</t>
  </si>
  <si>
    <t>SOU</t>
  </si>
  <si>
    <t>WHU</t>
  </si>
  <si>
    <t>lee</t>
  </si>
  <si>
    <t>SUN</t>
  </si>
  <si>
    <t>nor</t>
  </si>
  <si>
    <t>!</t>
  </si>
  <si>
    <t>MCI</t>
  </si>
  <si>
    <t>LIV</t>
  </si>
  <si>
    <t>nfo</t>
  </si>
  <si>
    <t>BUR</t>
  </si>
  <si>
    <t>wol</t>
  </si>
  <si>
    <t>BRE</t>
  </si>
  <si>
    <t>WOL</t>
  </si>
  <si>
    <t>wat</t>
  </si>
  <si>
    <t>LEI</t>
  </si>
  <si>
    <t>avl</t>
  </si>
  <si>
    <t>cry</t>
  </si>
  <si>
    <t>BHA</t>
  </si>
  <si>
    <t>sou</t>
  </si>
  <si>
    <t>che</t>
  </si>
  <si>
    <t>MUN</t>
  </si>
  <si>
    <t>whu</t>
  </si>
  <si>
    <t>tot</t>
  </si>
  <si>
    <t>new</t>
  </si>
  <si>
    <t>EVE</t>
  </si>
  <si>
    <t>ars</t>
  </si>
  <si>
    <t>OLD</t>
  </si>
  <si>
    <t>sto</t>
  </si>
  <si>
    <t>CHE?</t>
  </si>
  <si>
    <t>ptv</t>
  </si>
  <si>
    <t>SWA</t>
  </si>
  <si>
    <t>wba</t>
  </si>
  <si>
    <t>HUD</t>
  </si>
  <si>
    <t>juv</t>
  </si>
  <si>
    <t>MAL</t>
  </si>
  <si>
    <t>mal</t>
  </si>
  <si>
    <t>JUV</t>
  </si>
  <si>
    <t>zen</t>
  </si>
  <si>
    <t>bre?</t>
  </si>
  <si>
    <t>CHS</t>
  </si>
  <si>
    <t>PLY</t>
  </si>
  <si>
    <t>F?</t>
  </si>
  <si>
    <t>LIL</t>
  </si>
  <si>
    <t>lut</t>
  </si>
  <si>
    <t>lil</t>
  </si>
  <si>
    <t>mid</t>
  </si>
  <si>
    <t>RMD</t>
  </si>
  <si>
    <t>rmd</t>
  </si>
  <si>
    <t>mil</t>
  </si>
  <si>
    <t>HAR</t>
  </si>
  <si>
    <t>STO</t>
  </si>
  <si>
    <t>qpr</t>
  </si>
  <si>
    <t>hul</t>
  </si>
  <si>
    <t>BHW</t>
  </si>
  <si>
    <t>ful</t>
  </si>
  <si>
    <t>leg</t>
  </si>
  <si>
    <t>spm</t>
  </si>
  <si>
    <t>SPM</t>
  </si>
  <si>
    <t>LEG</t>
  </si>
  <si>
    <t>nap</t>
  </si>
  <si>
    <t>liv?</t>
  </si>
  <si>
    <t>rnd</t>
  </si>
  <si>
    <t>RND</t>
  </si>
  <si>
    <t>REN</t>
  </si>
  <si>
    <t>ren</t>
  </si>
  <si>
    <t>PSV</t>
  </si>
  <si>
    <t>psv</t>
  </si>
  <si>
    <t>ROM</t>
  </si>
  <si>
    <t>rom</t>
  </si>
  <si>
    <t>???</t>
  </si>
  <si>
    <t>por</t>
  </si>
  <si>
    <t>atm</t>
  </si>
  <si>
    <t>pne</t>
  </si>
  <si>
    <t>ATM</t>
  </si>
  <si>
    <t>POR</t>
  </si>
  <si>
    <t>acm</t>
  </si>
  <si>
    <t>LEI?</t>
  </si>
  <si>
    <t>SHR</t>
  </si>
  <si>
    <t>CAR</t>
  </si>
  <si>
    <t>int</t>
  </si>
  <si>
    <t>INT</t>
  </si>
  <si>
    <t>for</t>
  </si>
  <si>
    <t>ben</t>
  </si>
  <si>
    <t>BEN</t>
  </si>
  <si>
    <t>VIL</t>
  </si>
  <si>
    <t>vil</t>
  </si>
  <si>
    <t>WYC</t>
  </si>
  <si>
    <t>psg</t>
  </si>
  <si>
    <t>bru</t>
  </si>
  <si>
    <t>BRU</t>
  </si>
  <si>
    <t>PSG</t>
  </si>
  <si>
    <t>rbl</t>
  </si>
  <si>
    <t>swi</t>
  </si>
  <si>
    <t>FUL</t>
  </si>
  <si>
    <t>spo</t>
  </si>
  <si>
    <t>pet</t>
  </si>
  <si>
    <t>SPO</t>
  </si>
  <si>
    <t>ATL</t>
  </si>
  <si>
    <t>atl</t>
  </si>
  <si>
    <t>ATA</t>
  </si>
  <si>
    <t>ata</t>
  </si>
  <si>
    <t>YBO</t>
  </si>
  <si>
    <t>MID</t>
  </si>
  <si>
    <t>CAM</t>
  </si>
  <si>
    <t>cha</t>
  </si>
  <si>
    <t>shu</t>
  </si>
  <si>
    <t>swa</t>
  </si>
  <si>
    <t>COV</t>
  </si>
  <si>
    <t>MUR</t>
  </si>
  <si>
    <t>vit</t>
  </si>
  <si>
    <t>VIT</t>
  </si>
  <si>
    <t>mur</t>
  </si>
  <si>
    <t>MOR</t>
  </si>
  <si>
    <t>RAP</t>
  </si>
  <si>
    <t>GEN</t>
  </si>
  <si>
    <t>gen</t>
  </si>
  <si>
    <t>rap</t>
  </si>
  <si>
    <t>ZAG</t>
  </si>
  <si>
    <t>kid</t>
  </si>
  <si>
    <t>sev</t>
  </si>
  <si>
    <t>SEV</t>
  </si>
  <si>
    <t>LYO</t>
  </si>
  <si>
    <t>lyo</t>
  </si>
  <si>
    <t>FRA</t>
  </si>
  <si>
    <t>fra</t>
  </si>
  <si>
    <t>SHU</t>
  </si>
  <si>
    <t xml:space="preserve"> GW29 - Clashes with FA Cup QFs (R6)</t>
  </si>
  <si>
    <t>Blank %</t>
  </si>
  <si>
    <t xml:space="preserve">  Blank if...</t>
  </si>
  <si>
    <t>Odds To Reach FA Cup QFs</t>
  </si>
  <si>
    <t>Probability</t>
  </si>
  <si>
    <t>Through to R5</t>
  </si>
  <si>
    <t>Tottenham</t>
  </si>
  <si>
    <t>West Ham</t>
  </si>
  <si>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  <u/>
      </rPr>
      <t>TOT</t>
    </r>
    <r>
      <rPr>
        <rFont val="Arial"/>
        <color rgb="FF000000"/>
        <sz val="12.0"/>
      </rPr>
      <t xml:space="preserve"> beat MID or if </t>
    </r>
    <r>
      <rPr>
        <rFont val="Arial"/>
        <b/>
        <color rgb="FF000000"/>
        <sz val="12.0"/>
        <u/>
      </rPr>
      <t>WHU</t>
    </r>
    <r>
      <rPr>
        <rFont val="Arial"/>
        <color rgb="FF000000"/>
        <sz val="12.0"/>
      </rPr>
      <t xml:space="preserve"> beat </t>
    </r>
    <r>
      <rPr>
        <rFont val="Arial"/>
        <b/>
        <color rgb="FF000000"/>
        <sz val="12.0"/>
      </rPr>
      <t>SOU</t>
    </r>
  </si>
  <si>
    <t xml:space="preserve">          Odds</t>
  </si>
  <si>
    <t>Betting</t>
  </si>
  <si>
    <t>Converted</t>
  </si>
  <si>
    <t>Out of FA Cup</t>
  </si>
  <si>
    <t>Norwich</t>
  </si>
  <si>
    <t>Chelsea</t>
  </si>
  <si>
    <r>
      <rPr>
        <rFont val="Arial"/>
        <color rgb="FF000000"/>
        <sz val="12.0"/>
      </rPr>
      <t xml:space="preserve"> </t>
    </r>
    <r>
      <rPr>
        <rFont val="Arial"/>
        <b/>
        <color rgb="FF000000"/>
        <sz val="12.0"/>
        <u/>
      </rPr>
      <t>NOR</t>
    </r>
    <r>
      <rPr>
        <rFont val="Arial"/>
        <color rgb="FF000000"/>
        <sz val="12.0"/>
      </rPr>
      <t xml:space="preserve"> beat </t>
    </r>
    <r>
      <rPr>
        <rFont val="Arial"/>
        <b/>
        <color rgb="FF000000"/>
        <sz val="12.0"/>
      </rPr>
      <t>LIV</t>
    </r>
    <r>
      <rPr>
        <rFont val="Arial"/>
        <color rgb="FF000000"/>
        <sz val="12.0"/>
      </rPr>
      <t xml:space="preserve"> or if </t>
    </r>
    <r>
      <rPr>
        <rFont val="Arial"/>
        <b/>
        <color rgb="FF000000"/>
        <sz val="12.0"/>
        <u/>
      </rPr>
      <t>CHE</t>
    </r>
    <r>
      <rPr>
        <rFont val="Arial"/>
        <color rgb="FF000000"/>
        <sz val="12.0"/>
      </rPr>
      <t xml:space="preserve"> beat LUT</t>
    </r>
  </si>
  <si>
    <t>Crystal Palace</t>
  </si>
  <si>
    <t>/</t>
  </si>
  <si>
    <t>Can't Be Blank  - both teams out of FA Cup</t>
  </si>
  <si>
    <t>Man City</t>
  </si>
  <si>
    <t>Brighton</t>
  </si>
  <si>
    <r>
      <rPr>
        <rFont val="Arial"/>
        <b/>
        <color rgb="FF000000"/>
        <sz val="12.0"/>
      </rPr>
      <t xml:space="preserve"> </t>
    </r>
    <r>
      <rPr>
        <rFont val="Arial"/>
        <b/>
        <color rgb="FF000000"/>
        <sz val="12.0"/>
        <u/>
      </rPr>
      <t>MCI</t>
    </r>
    <r>
      <rPr>
        <rFont val="Arial"/>
        <color rgb="FF000000"/>
        <sz val="12.0"/>
      </rPr>
      <t xml:space="preserve"> beat PET</t>
    </r>
  </si>
  <si>
    <t>Stoke</t>
  </si>
  <si>
    <t>Watford</t>
  </si>
  <si>
    <t>Everton</t>
  </si>
  <si>
    <r>
      <rPr>
        <rFont val="Arial"/>
        <b/>
        <color rgb="FF000000"/>
        <sz val="12.0"/>
      </rPr>
      <t xml:space="preserve"> </t>
    </r>
    <r>
      <rPr>
        <rFont val="Arial"/>
        <b/>
        <color rgb="FF000000"/>
        <sz val="12.0"/>
        <u/>
      </rPr>
      <t>EVE</t>
    </r>
    <r>
      <rPr>
        <rFont val="Arial"/>
        <color rgb="FF000000"/>
        <sz val="12.0"/>
      </rPr>
      <t xml:space="preserve"> beat BHW</t>
    </r>
  </si>
  <si>
    <t>Newcastle</t>
  </si>
  <si>
    <r>
      <rPr>
        <rFont val="Arial"/>
        <b/>
        <color rgb="FF000000"/>
        <sz val="12.0"/>
      </rPr>
      <t xml:space="preserve"> </t>
    </r>
    <r>
      <rPr>
        <rFont val="Arial"/>
        <b/>
        <color rgb="FF000000"/>
        <sz val="12.0"/>
        <u/>
      </rPr>
      <t>CRY</t>
    </r>
    <r>
      <rPr>
        <rFont val="Arial"/>
        <color rgb="FF000000"/>
        <sz val="12.0"/>
      </rPr>
      <t xml:space="preserve"> beat STO</t>
    </r>
  </si>
  <si>
    <t>Burnley</t>
  </si>
  <si>
    <t>Southampton</t>
  </si>
  <si>
    <r>
      <rPr>
        <rFont val="Arial"/>
        <b/>
        <color rgb="FF000000"/>
        <sz val="12.0"/>
      </rPr>
      <t xml:space="preserve"> </t>
    </r>
    <r>
      <rPr>
        <rFont val="Arial"/>
        <b/>
        <color rgb="FF000000"/>
        <sz val="12.0"/>
        <u/>
      </rPr>
      <t>SOU</t>
    </r>
    <r>
      <rPr>
        <rFont val="Arial"/>
        <color rgb="FF000000"/>
        <sz val="12.0"/>
      </rPr>
      <t xml:space="preserve"> beat </t>
    </r>
    <r>
      <rPr>
        <rFont val="Arial"/>
        <b/>
        <color rgb="FF000000"/>
        <sz val="12.0"/>
      </rPr>
      <t>WHU</t>
    </r>
  </si>
  <si>
    <t>Liverpool</t>
  </si>
  <si>
    <t>Man United</t>
  </si>
  <si>
    <r>
      <rPr>
        <rFont val="Arial"/>
        <b/>
        <color rgb="FF000000"/>
        <sz val="12.0"/>
      </rPr>
      <t xml:space="preserve"> </t>
    </r>
    <r>
      <rPr>
        <rFont val="Arial"/>
        <b/>
        <color rgb="FF000000"/>
        <sz val="12.0"/>
        <u/>
      </rPr>
      <t>LIV</t>
    </r>
    <r>
      <rPr>
        <rFont val="Arial"/>
        <color rgb="FF000000"/>
        <sz val="12.0"/>
      </rPr>
      <t xml:space="preserve"> beat </t>
    </r>
    <r>
      <rPr>
        <rFont val="Arial"/>
        <b/>
        <color rgb="FF000000"/>
        <sz val="12.0"/>
      </rPr>
      <t>NOR</t>
    </r>
  </si>
  <si>
    <t>Boreham Wood</t>
  </si>
  <si>
    <t>Leicester</t>
  </si>
  <si>
    <t>Brentford</t>
  </si>
  <si>
    <t>Wolves</t>
  </si>
  <si>
    <t>Leeds</t>
  </si>
  <si>
    <t>Aston Villa</t>
  </si>
  <si>
    <t>Arsenal</t>
  </si>
  <si>
    <t>Luton</t>
  </si>
  <si>
    <t xml:space="preserve">Projected number of Blanks: </t>
  </si>
  <si>
    <t>Middlesbrough</t>
  </si>
  <si>
    <t>Peterborough</t>
  </si>
  <si>
    <t>Nottingham Forest</t>
  </si>
  <si>
    <t>Huddersfield</t>
  </si>
  <si>
    <t>Get a copy of my Transfer Planner exclusively via FFHub</t>
  </si>
  <si>
    <t>Thu</t>
  </si>
  <si>
    <t>Mon</t>
  </si>
  <si>
    <t>Fixture (1)</t>
  </si>
  <si>
    <t>Q2 1</t>
  </si>
  <si>
    <t>Q2 2</t>
  </si>
  <si>
    <t>CS</t>
  </si>
  <si>
    <t>Q3 1</t>
  </si>
  <si>
    <t>SC</t>
  </si>
  <si>
    <t>Q3 2</t>
  </si>
  <si>
    <t>PO 1</t>
  </si>
  <si>
    <t>2nd Round</t>
  </si>
  <si>
    <t>PO 2</t>
  </si>
  <si>
    <t>MD 1</t>
  </si>
  <si>
    <t>3rd Round</t>
  </si>
  <si>
    <t>Final or 3rd PO</t>
  </si>
  <si>
    <t>R3 Replays</t>
  </si>
  <si>
    <t>4th Round</t>
  </si>
  <si>
    <t>R4 Replays</t>
  </si>
  <si>
    <t>R32 1</t>
  </si>
  <si>
    <t>R32 2</t>
  </si>
  <si>
    <t>Final</t>
  </si>
  <si>
    <t>5th Round</t>
  </si>
  <si>
    <t>Q2</t>
  </si>
  <si>
    <t>GW 26</t>
  </si>
  <si>
    <t>GW 27</t>
  </si>
  <si>
    <t>GW 28</t>
  </si>
  <si>
    <t>GW 30</t>
  </si>
  <si>
    <t>GW 31</t>
  </si>
  <si>
    <t>GW 34</t>
  </si>
  <si>
    <t>GS 1</t>
  </si>
  <si>
    <t>GS 2</t>
  </si>
  <si>
    <t>GS 3</t>
  </si>
  <si>
    <t>L16</t>
  </si>
  <si>
    <t>GW 1</t>
  </si>
  <si>
    <t>GW 2</t>
  </si>
  <si>
    <t>GW 3</t>
  </si>
  <si>
    <t>GW 4</t>
  </si>
  <si>
    <t>GW 5</t>
  </si>
  <si>
    <t>GW 6</t>
  </si>
  <si>
    <t>GW 7</t>
  </si>
  <si>
    <t>GW 8</t>
  </si>
  <si>
    <t>GW 9</t>
  </si>
  <si>
    <t>GW 10</t>
  </si>
  <si>
    <t>GW 11</t>
  </si>
  <si>
    <t>GW 12</t>
  </si>
  <si>
    <t>GW 13</t>
  </si>
  <si>
    <t>GW 14</t>
  </si>
  <si>
    <t>GW 15</t>
  </si>
  <si>
    <t>GW 16</t>
  </si>
  <si>
    <t>GW 17</t>
  </si>
  <si>
    <t>GW 18</t>
  </si>
  <si>
    <t>GW 19</t>
  </si>
  <si>
    <t>GW 20</t>
  </si>
  <si>
    <t>GW 21</t>
  </si>
  <si>
    <t>GW 22</t>
  </si>
  <si>
    <t>GW 23</t>
  </si>
  <si>
    <t>Winter Break for European players</t>
  </si>
  <si>
    <t>GW 24</t>
  </si>
  <si>
    <t>GW 25</t>
  </si>
  <si>
    <t>GW 29</t>
  </si>
  <si>
    <t>GW 32</t>
  </si>
  <si>
    <t>GW 35</t>
  </si>
  <si>
    <t>GW 36</t>
  </si>
  <si>
    <t>GW 37</t>
  </si>
  <si>
    <t>GW 38</t>
  </si>
  <si>
    <t>GW 33</t>
  </si>
  <si>
    <t>Fixture (2)</t>
  </si>
  <si>
    <t>Q3</t>
  </si>
  <si>
    <t>PO</t>
  </si>
  <si>
    <t>GS 4</t>
  </si>
  <si>
    <t>GS 5</t>
  </si>
  <si>
    <t>3PO</t>
  </si>
  <si>
    <t>CHE vs EVE</t>
  </si>
  <si>
    <t>WOL vs CHE</t>
  </si>
  <si>
    <t>Premier League</t>
  </si>
  <si>
    <t>Champions League</t>
  </si>
  <si>
    <t>Europa League</t>
  </si>
  <si>
    <t>EFL Cup</t>
  </si>
  <si>
    <t>WBA</t>
  </si>
  <si>
    <t>International Break</t>
  </si>
  <si>
    <t>Potential DGW</t>
  </si>
  <si>
    <t>Potential Blank</t>
  </si>
  <si>
    <t>Conference League</t>
  </si>
  <si>
    <t>World Cup</t>
  </si>
  <si>
    <t>Community Shield</t>
  </si>
  <si>
    <t>Blank and Double Gameweek</t>
  </si>
  <si>
    <t>Triple GW</t>
  </si>
  <si>
    <t>Copa América</t>
  </si>
  <si>
    <t>Euro 2020</t>
  </si>
  <si>
    <t>Olympic Football</t>
  </si>
  <si>
    <t xml:space="preserve"> </t>
  </si>
  <si>
    <t>PL</t>
  </si>
  <si>
    <t>UEL/Conf. League</t>
  </si>
  <si>
    <t>Potential Blank GW</t>
  </si>
  <si>
    <t>1st Quarter</t>
  </si>
  <si>
    <t>2nd Quarter</t>
  </si>
  <si>
    <t>3rd Quarter</t>
  </si>
  <si>
    <t>4th Quarter</t>
  </si>
  <si>
    <t>4th Rd</t>
  </si>
  <si>
    <t>PO1</t>
  </si>
  <si>
    <t>PO2</t>
  </si>
  <si>
    <t>2nd Rd</t>
  </si>
  <si>
    <t>3rd Rd</t>
  </si>
  <si>
    <t>WORLD CUP</t>
  </si>
  <si>
    <t>5th Rd</t>
  </si>
  <si>
    <t>Final (UEL)</t>
  </si>
  <si>
    <t>Final (Conf.)</t>
  </si>
  <si>
    <t>Key</t>
  </si>
  <si>
    <t>HOME</t>
  </si>
  <si>
    <t>away</t>
  </si>
  <si>
    <t>Gameweek:</t>
  </si>
  <si>
    <t xml:space="preserve">Arsenal </t>
  </si>
  <si>
    <t>bou</t>
  </si>
  <si>
    <t>NFO</t>
  </si>
  <si>
    <t>BOU</t>
  </si>
  <si>
    <t xml:space="preserve">Aston Villa </t>
  </si>
  <si>
    <t xml:space="preserve">Bournemouth </t>
  </si>
  <si>
    <t xml:space="preserve">Brentford </t>
  </si>
  <si>
    <t xml:space="preserve">Brighton </t>
  </si>
  <si>
    <t xml:space="preserve">Chelsea </t>
  </si>
  <si>
    <t xml:space="preserve">Crystal Palace </t>
  </si>
  <si>
    <t xml:space="preserve">Everton </t>
  </si>
  <si>
    <t xml:space="preserve">Fulham </t>
  </si>
  <si>
    <t xml:space="preserve">Leeds </t>
  </si>
  <si>
    <t xml:space="preserve">Leicester </t>
  </si>
  <si>
    <t xml:space="preserve">Liverpool </t>
  </si>
  <si>
    <t xml:space="preserve">Man City </t>
  </si>
  <si>
    <t xml:space="preserve">Man Utd </t>
  </si>
  <si>
    <t xml:space="preserve">Newcastle </t>
  </si>
  <si>
    <t xml:space="preserve">N'ham Forest </t>
  </si>
  <si>
    <t xml:space="preserve">Southampton </t>
  </si>
  <si>
    <t xml:space="preserve">Tottenham </t>
  </si>
  <si>
    <t xml:space="preserve">West Ham </t>
  </si>
  <si>
    <t xml:space="preserve">Wolves </t>
  </si>
  <si>
    <t>CAPs = home, lowercase = away</t>
  </si>
  <si>
    <t>Easy fixture</t>
  </si>
  <si>
    <t>Difficult fixture</t>
  </si>
  <si>
    <t>Easy fixture - best team vs worst team</t>
  </si>
  <si>
    <t>Difficult fixture - worst team vs best team</t>
  </si>
  <si>
    <t>\</t>
  </si>
  <si>
    <t>Potential Blank (?)</t>
  </si>
  <si>
    <t>Potential Triple GW (?)</t>
  </si>
  <si>
    <t>Covid Outbreaks that caused GW18 Blanks</t>
  </si>
  <si>
    <t>Easy PL fixture</t>
  </si>
  <si>
    <t>Potential DGW (?)</t>
  </si>
  <si>
    <t>??? = Cup game if they qualify</t>
  </si>
  <si>
    <t>Difficult PL fixture</t>
  </si>
  <si>
    <t>Club World Cup</t>
  </si>
  <si>
    <t>Int. Break</t>
  </si>
  <si>
    <t>? = Cup game against unknown opponenet</t>
  </si>
  <si>
    <t>Postponed Fixtures</t>
  </si>
  <si>
    <t>BUR vs TOT</t>
  </si>
  <si>
    <t>BRE vs MUN</t>
  </si>
  <si>
    <t>LEI vs TOT</t>
  </si>
  <si>
    <t>SOU vs BRE</t>
  </si>
  <si>
    <t>WHU vs NOR</t>
  </si>
  <si>
    <t>*Postponed if Club WC goes ahead</t>
  </si>
  <si>
    <t>BHA vs TOT</t>
  </si>
  <si>
    <t>BUR vs WAT</t>
  </si>
  <si>
    <t>MUN vs BHA</t>
  </si>
  <si>
    <t>WAT vs CRY</t>
  </si>
  <si>
    <t>CHE vs ARS*</t>
  </si>
  <si>
    <t>BHA vs CHE*</t>
  </si>
  <si>
    <t>Round or GW:</t>
  </si>
  <si>
    <t>R3 R</t>
  </si>
  <si>
    <t>PPs</t>
  </si>
  <si>
    <t>?</t>
  </si>
  <si>
    <t/>
  </si>
  <si>
    <t>Home</t>
  </si>
  <si>
    <t>Away</t>
  </si>
  <si>
    <t>Total</t>
  </si>
  <si>
    <t>Best</t>
  </si>
  <si>
    <t>Average</t>
  </si>
  <si>
    <t>Worst</t>
  </si>
  <si>
    <t>To view the preview video..</t>
  </si>
  <si>
    <t>click this link</t>
  </si>
  <si>
    <t>And to find out how to request a copy of my planner...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</si>
</sst>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mm"/>
    <numFmt numFmtId="165" formatCode="d"/>
    <numFmt numFmtId="166" formatCode="ddd"/>
  </numFmts>
  <fonts count="84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b/>
      <sz val="12.0"/>
      <color rgb="FF000000"/>
      <name val="Arial"/>
      <scheme val="minor"/>
    </font>
    <font/>
    <font>
      <b/>
      <sz val="12.0"/>
      <color rgb="FFFFFFFF"/>
      <name val="Arial"/>
    </font>
    <font>
      <b/>
      <sz val="12.0"/>
      <color theme="1"/>
      <name val="Arial"/>
    </font>
    <font>
      <b/>
      <sz val="12.0"/>
      <color rgb="FFFFFF00"/>
      <name val="Arial"/>
      <scheme val="minor"/>
    </font>
    <font>
      <b/>
      <sz val="12.0"/>
      <color rgb="FF000000"/>
      <name val="Arial"/>
    </font>
    <font>
      <b/>
      <sz val="11.0"/>
      <color theme="1"/>
      <name val="Arial"/>
    </font>
    <font>
      <b/>
      <sz val="11.0"/>
      <color rgb="FF000000"/>
      <name val="Arial"/>
    </font>
    <font>
      <sz val="12.0"/>
      <color rgb="FF000000"/>
      <name val="Arial"/>
    </font>
    <font>
      <color theme="1"/>
      <name val="Arial"/>
    </font>
    <font>
      <sz val="12.0"/>
      <color rgb="FFFFFFFF"/>
      <name val="Arial"/>
    </font>
    <font>
      <sz val="12.0"/>
      <color rgb="FFFFFF00"/>
      <name val="Arial"/>
    </font>
    <font>
      <b/>
      <color theme="1"/>
      <name val="Arial"/>
    </font>
    <font>
      <color rgb="FFFFFF00"/>
      <name val="Arial"/>
      <scheme val="minor"/>
    </font>
    <font>
      <b/>
      <sz val="12.0"/>
      <color theme="0"/>
      <name val="Arial"/>
    </font>
    <font>
      <b/>
      <sz val="12.0"/>
      <color rgb="FFFFFFFF"/>
      <name val="Arial"/>
      <scheme val="minor"/>
    </font>
    <font>
      <b/>
      <sz val="12.0"/>
      <color rgb="FFFFFF00"/>
      <name val="Arial"/>
    </font>
    <font>
      <color rgb="FF434343"/>
      <name val="Arial"/>
      <scheme val="minor"/>
    </font>
    <font>
      <sz val="12.0"/>
      <color rgb="FFFFFFFF"/>
      <name val="Arial"/>
      <scheme val="minor"/>
    </font>
    <font>
      <sz val="12.0"/>
      <color theme="1"/>
      <name val="Arial"/>
    </font>
    <font>
      <b/>
      <sz val="12.0"/>
      <color theme="1"/>
      <name val="Arial"/>
      <scheme val="minor"/>
    </font>
    <font>
      <sz val="12.0"/>
      <color theme="0"/>
      <name val="Arial"/>
      <scheme val="minor"/>
    </font>
    <font>
      <b/>
      <u/>
      <sz val="12.0"/>
      <color rgb="FFFFFFFF"/>
      <name val="Arial"/>
      <scheme val="minor"/>
    </font>
    <font>
      <b/>
      <u/>
      <sz val="12.0"/>
      <color theme="1"/>
      <name val="Arial"/>
      <scheme val="minor"/>
    </font>
    <font>
      <b/>
      <u/>
      <sz val="12.0"/>
      <color theme="1"/>
      <name val="Arial"/>
    </font>
    <font>
      <sz val="12.0"/>
      <color rgb="FF000000"/>
      <name val="Arial"/>
      <scheme val="minor"/>
    </font>
    <font>
      <sz val="12.0"/>
      <color rgb="FFFFFF00"/>
      <name val="Arial"/>
      <scheme val="minor"/>
    </font>
    <font>
      <u/>
      <color rgb="FF000000"/>
      <name val="Arial"/>
    </font>
    <font>
      <u/>
      <sz val="12.0"/>
      <color rgb="FF1155CC"/>
      <name val="Arial"/>
    </font>
    <font>
      <b/>
      <sz val="12.0"/>
      <color rgb="FFEFEFEF"/>
      <name val="Arial"/>
    </font>
    <font>
      <sz val="12.0"/>
      <color rgb="FFEFEFEF"/>
      <name val="Arial"/>
    </font>
    <font>
      <sz val="12.0"/>
      <color rgb="FF222222"/>
      <name val="Arial"/>
    </font>
    <font>
      <sz val="10.0"/>
      <color rgb="FFF3F3F3"/>
      <name val="Arial"/>
      <scheme val="minor"/>
    </font>
    <font>
      <u/>
      <sz val="9.0"/>
      <color rgb="FF000000"/>
      <name val="Arial"/>
    </font>
    <font>
      <sz val="12.0"/>
      <color rgb="FF00FFFF"/>
      <name val="Arial"/>
      <scheme val="minor"/>
    </font>
    <font>
      <u/>
      <color rgb="FF000000"/>
      <name val="Arial"/>
    </font>
    <font>
      <u/>
      <color rgb="FFFFFFFF"/>
      <name val="Arial"/>
    </font>
    <font>
      <u/>
      <sz val="12.0"/>
      <color rgb="FF000000"/>
      <name val="Arial"/>
    </font>
    <font>
      <sz val="12.0"/>
      <color rgb="FFD9D9D9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D9D9D9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FFFFFF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b/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D9D9D9"/>
      <name val="Arial"/>
    </font>
    <font>
      <u/>
      <sz val="12.0"/>
      <color rgb="FFFFFFFF"/>
      <name val="Arial"/>
    </font>
    <font>
      <u/>
      <sz val="12.0"/>
      <color rgb="FF000000"/>
      <name val="Arial"/>
    </font>
    <font>
      <u/>
      <sz val="12.0"/>
      <color rgb="FFFFFFFF"/>
      <name val="Arial"/>
    </font>
    <font>
      <u/>
      <sz val="12.0"/>
      <color rgb="FF000000"/>
      <name val="Arial"/>
    </font>
    <font>
      <sz val="12.0"/>
      <color rgb="FFD9D9D9"/>
      <name val="Arial"/>
      <scheme val="minor"/>
    </font>
    <font>
      <b/>
      <sz val="12.0"/>
      <color rgb="FFD9D9D9"/>
      <name val="Arial"/>
    </font>
    <font>
      <u/>
      <sz val="12.0"/>
      <color rgb="FF000000"/>
      <name val="Arial"/>
    </font>
    <font>
      <u/>
      <sz val="12.0"/>
      <color rgb="FF000000"/>
      <name val="Arial"/>
    </font>
    <font>
      <u/>
      <sz val="12.0"/>
      <color rgb="FFFFFFFF"/>
      <name val="Arial"/>
    </font>
    <font>
      <sz val="9.0"/>
      <color theme="1"/>
      <name val="Arial"/>
      <scheme val="minor"/>
    </font>
    <font>
      <b/>
      <sz val="9.0"/>
      <color theme="1"/>
      <name val="Arial"/>
    </font>
    <font>
      <b/>
      <sz val="12.0"/>
      <color rgb="FFF3F3F3"/>
      <name val="Arial"/>
    </font>
    <font>
      <sz val="12.0"/>
      <color rgb="FFFFE599"/>
      <name val="Arial"/>
      <scheme val="minor"/>
    </font>
    <font>
      <sz val="12.0"/>
      <color rgb="FFCCCCCC"/>
      <name val="Arial"/>
      <scheme val="minor"/>
    </font>
    <font>
      <sz val="12.0"/>
      <color rgb="FF00FF00"/>
      <name val="Arial"/>
      <scheme val="minor"/>
    </font>
    <font>
      <sz val="12.0"/>
      <color rgb="FFB6D7A8"/>
      <name val="Arial"/>
      <scheme val="minor"/>
    </font>
    <font>
      <b/>
      <sz val="12.0"/>
      <color rgb="FFEFEFEF"/>
      <name val="Arial"/>
      <scheme val="minor"/>
    </font>
    <font>
      <b/>
      <sz val="11.0"/>
      <color rgb="FFFFFFFF"/>
      <name val="Arial"/>
    </font>
    <font>
      <b/>
      <sz val="12.0"/>
      <color rgb="FF00FF00"/>
      <name val="Arial"/>
    </font>
    <font>
      <b/>
      <sz val="11.0"/>
      <color rgb="FFF4CCCC"/>
      <name val="Arial"/>
    </font>
    <font>
      <b/>
      <color theme="1"/>
      <name val="Arial"/>
      <scheme val="minor"/>
    </font>
    <font>
      <sz val="12.0"/>
      <color rgb="FFEFEFEF"/>
      <name val="Arial"/>
      <scheme val="minor"/>
    </font>
    <font>
      <b/>
      <color rgb="FF434343"/>
      <name val="Arial"/>
      <scheme val="minor"/>
    </font>
    <font>
      <b/>
      <sz val="14.0"/>
      <color rgb="FF9FC5E8"/>
      <name val="Arial"/>
    </font>
    <font>
      <b/>
      <sz val="12.0"/>
      <color rgb="FFFFE599"/>
      <name val="Arial"/>
    </font>
    <font>
      <b/>
      <sz val="12.0"/>
      <color rgb="FFB7B7B7"/>
      <name val="Arial"/>
    </font>
    <font>
      <b/>
      <u/>
      <sz val="12.0"/>
      <color rgb="FF1155CC"/>
      <name val="Arial"/>
    </font>
  </fonts>
  <fills count="58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rgb="FF00FFFF"/>
        <bgColor rgb="FF00FFFF"/>
      </patternFill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1155CC"/>
        <bgColor rgb="FF1155CC"/>
      </patternFill>
    </fill>
    <fill>
      <patternFill patternType="solid">
        <fgColor rgb="FF351C75"/>
        <bgColor rgb="FF351C75"/>
      </patternFill>
    </fill>
    <fill>
      <patternFill patternType="solid">
        <fgColor rgb="FF990000"/>
        <bgColor rgb="FF990000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rgb="FFFF00FF"/>
        <bgColor rgb="FFFF00FF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D966"/>
      </patternFill>
    </fill>
    <fill>
      <patternFill patternType="solid">
        <fgColor rgb="FFF4CCCC"/>
        <bgColor rgb="FFF4CCCC"/>
      </patternFill>
    </fill>
    <fill>
      <patternFill patternType="solid">
        <fgColor rgb="FF76A5AF"/>
        <bgColor rgb="FF76A5AF"/>
      </patternFill>
    </fill>
    <fill>
      <patternFill patternType="solid">
        <fgColor rgb="FFCCCCCC"/>
        <bgColor rgb="FFCCCCCC"/>
      </patternFill>
    </fill>
    <fill>
      <patternFill patternType="solid">
        <fgColor rgb="FF0000FF"/>
        <bgColor rgb="FF0000FF"/>
      </patternFill>
    </fill>
    <fill>
      <patternFill patternType="solid">
        <fgColor rgb="FF999999"/>
        <bgColor rgb="FF999999"/>
      </patternFill>
    </fill>
    <fill>
      <patternFill patternType="solid">
        <fgColor rgb="FFA61C00"/>
        <bgColor rgb="FFA61C00"/>
      </patternFill>
    </fill>
    <fill>
      <patternFill patternType="solid">
        <fgColor rgb="FFD9D9D9"/>
        <bgColor rgb="FFD9D9D9"/>
      </patternFill>
    </fill>
    <fill>
      <patternFill patternType="solid">
        <fgColor rgb="FFCC0000"/>
        <bgColor rgb="FFCC0000"/>
      </patternFill>
    </fill>
    <fill>
      <patternFill patternType="solid">
        <fgColor rgb="FF93C47D"/>
        <bgColor rgb="FF93C47D"/>
      </patternFill>
    </fill>
    <fill>
      <patternFill patternType="solid">
        <fgColor rgb="FFC27BA0"/>
        <bgColor rgb="FFC27BA0"/>
      </patternFill>
    </fill>
    <fill>
      <patternFill patternType="solid">
        <fgColor rgb="FFB45F06"/>
        <bgColor rgb="FFB45F06"/>
      </patternFill>
    </fill>
    <fill>
      <patternFill patternType="solid">
        <fgColor rgb="FFFF0000"/>
        <bgColor rgb="FFFF0000"/>
      </patternFill>
    </fill>
    <fill>
      <patternFill patternType="solid">
        <fgColor rgb="FFDD7E6B"/>
        <bgColor rgb="FFDD7E6B"/>
      </patternFill>
    </fill>
    <fill>
      <patternFill patternType="solid">
        <fgColor rgb="FF9900FF"/>
        <bgColor rgb="FF9900FF"/>
      </patternFill>
    </fill>
    <fill>
      <patternFill patternType="solid">
        <fgColor rgb="FF980000"/>
        <bgColor rgb="FF980000"/>
      </patternFill>
    </fill>
    <fill>
      <patternFill patternType="solid">
        <fgColor rgb="FFFF9900"/>
        <bgColor rgb="FFFF9900"/>
      </patternFill>
    </fill>
    <fill>
      <patternFill patternType="solid">
        <fgColor rgb="FFF6B26B"/>
        <bgColor rgb="FFF6B26B"/>
      </patternFill>
    </fill>
    <fill>
      <patternFill patternType="solid">
        <fgColor rgb="FFA4C2F4"/>
        <bgColor rgb="FFA4C2F4"/>
      </patternFill>
    </fill>
    <fill>
      <patternFill patternType="solid">
        <fgColor rgb="FFCC4125"/>
        <bgColor rgb="FFCC4125"/>
      </patternFill>
    </fill>
    <fill>
      <patternFill patternType="solid">
        <fgColor theme="0"/>
        <bgColor theme="0"/>
      </patternFill>
    </fill>
    <fill>
      <patternFill patternType="solid">
        <fgColor rgb="FF8CC33F"/>
        <bgColor rgb="FF8CC33F"/>
      </patternFill>
    </fill>
    <fill>
      <patternFill patternType="solid">
        <fgColor rgb="FF9FC5E8"/>
        <bgColor rgb="FF9FC5E8"/>
      </patternFill>
    </fill>
    <fill>
      <patternFill patternType="solid">
        <fgColor rgb="FF0B5394"/>
        <bgColor rgb="FF0B5394"/>
      </patternFill>
    </fill>
    <fill>
      <patternFill patternType="solid">
        <fgColor rgb="FF134F5C"/>
        <bgColor rgb="FF134F5C"/>
      </patternFill>
    </fill>
    <fill>
      <patternFill patternType="solid">
        <fgColor rgb="FFE69138"/>
        <bgColor rgb="FFE69138"/>
      </patternFill>
    </fill>
    <fill>
      <patternFill patternType="solid">
        <fgColor rgb="FF3D85C6"/>
        <bgColor rgb="FF3D85C6"/>
      </patternFill>
    </fill>
    <fill>
      <patternFill patternType="solid">
        <fgColor rgb="FF674EA7"/>
        <bgColor rgb="FF674EA7"/>
      </patternFill>
    </fill>
    <fill>
      <patternFill patternType="solid">
        <fgColor rgb="FF45818E"/>
        <bgColor rgb="FF45818E"/>
      </patternFill>
    </fill>
    <fill>
      <patternFill patternType="solid">
        <fgColor rgb="FF00FF00"/>
        <bgColor rgb="FF00FF00"/>
      </patternFill>
    </fill>
    <fill>
      <patternFill patternType="solid">
        <fgColor rgb="FF783F04"/>
        <bgColor rgb="FF783F04"/>
      </patternFill>
    </fill>
    <fill>
      <patternFill patternType="solid">
        <fgColor rgb="FFA64D79"/>
        <bgColor rgb="FFA64D79"/>
      </patternFill>
    </fill>
    <fill>
      <patternFill patternType="solid">
        <fgColor rgb="FFB7B7B7"/>
        <bgColor rgb="FFB7B7B7"/>
      </patternFill>
    </fill>
    <fill>
      <patternFill patternType="solid">
        <fgColor rgb="FFB4A7D6"/>
        <bgColor rgb="FFB4A7D6"/>
      </patternFill>
    </fill>
    <fill>
      <patternFill patternType="solid">
        <fgColor rgb="FF363636"/>
        <bgColor rgb="FF363636"/>
      </patternFill>
    </fill>
    <fill>
      <patternFill patternType="solid">
        <fgColor rgb="FFA2C4C9"/>
        <bgColor rgb="FFA2C4C9"/>
      </patternFill>
    </fill>
    <fill>
      <patternFill patternType="solid">
        <fgColor rgb="FF38761D"/>
        <bgColor rgb="FF38761D"/>
      </patternFill>
    </fill>
    <fill>
      <patternFill patternType="solid">
        <fgColor rgb="FFE06666"/>
        <bgColor rgb="FFE06666"/>
      </patternFill>
    </fill>
    <fill>
      <patternFill patternType="solid">
        <fgColor rgb="FF1F3F0F"/>
        <bgColor rgb="FF1F3F0F"/>
      </patternFill>
    </fill>
    <fill>
      <patternFill patternType="solid">
        <fgColor rgb="FF122E5A"/>
        <bgColor rgb="FF122E5A"/>
      </patternFill>
    </fill>
    <fill>
      <patternFill patternType="solid">
        <fgColor rgb="FFEFEFEF"/>
        <bgColor rgb="FFEFEFEF"/>
      </patternFill>
    </fill>
    <fill>
      <patternFill patternType="solid">
        <fgColor rgb="FFFFE599"/>
        <bgColor rgb="FFFFE599"/>
      </patternFill>
    </fill>
    <fill>
      <patternFill patternType="solid">
        <fgColor rgb="FF3F7FE6"/>
        <bgColor rgb="FF3F7FE6"/>
      </patternFill>
    </fill>
  </fills>
  <borders count="117">
    <border/>
    <border>
      <left style="thin">
        <color rgb="FF000000"/>
      </left>
      <top style="thin">
        <color rgb="FF000000"/>
      </top>
    </border>
    <border>
      <left style="thin">
        <color rgb="FF434343"/>
      </left>
      <right style="thin">
        <color rgb="FF434343"/>
      </right>
      <top style="thin">
        <color rgb="FF000000"/>
      </top>
    </border>
    <border>
      <top style="thin">
        <color rgb="FF000000"/>
      </top>
    </border>
    <border>
      <right style="thin">
        <color rgb="FF434343"/>
      </right>
      <top style="thin">
        <color rgb="FF000000"/>
      </top>
    </border>
    <border>
      <left style="thin">
        <color rgb="FF434343"/>
      </left>
      <top style="thin">
        <color rgb="FF000000"/>
      </top>
    </border>
    <border>
      <left style="thin">
        <color rgb="FF434343"/>
      </left>
      <right style="thin">
        <color rgb="FF000000"/>
      </right>
      <top style="thin">
        <color rgb="FF000000"/>
      </top>
    </border>
    <border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434343"/>
      </bottom>
    </border>
    <border>
      <right style="thin">
        <color rgb="FF000000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000000"/>
      </left>
      <bottom style="thin">
        <color rgb="FF434343"/>
      </bottom>
    </border>
    <border>
      <right style="thin">
        <color rgb="FF434343"/>
      </righ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FF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434343"/>
      </top>
    </border>
    <border>
      <left style="thin">
        <color rgb="FF000000"/>
      </left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ck">
        <color rgb="FF0000FF"/>
      </top>
      <bottom style="thick">
        <color rgb="FF0000FF"/>
      </bottom>
    </border>
    <border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000000"/>
      </right>
    </border>
    <border>
      <bottom style="thin">
        <color rgb="FFFFFFFF"/>
      </bottom>
    </border>
    <border>
      <left style="thick">
        <color rgb="FF000000"/>
      </left>
      <right style="thin">
        <color rgb="FF000000"/>
      </right>
      <bottom style="thin">
        <color rgb="FFFFFFFF"/>
      </bottom>
    </border>
    <border>
      <left style="thin">
        <color rgb="FF000000"/>
      </left>
      <top style="thin">
        <color rgb="FF434343"/>
      </top>
    </border>
    <border>
      <bottom style="thin">
        <color rgb="FF434343"/>
      </bottom>
    </border>
    <border>
      <right style="thin">
        <color rgb="FF434343"/>
      </right>
    </border>
    <border>
      <left style="thin">
        <color rgb="FF434343"/>
      </left>
      <right style="thin">
        <color rgb="FF434343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FF"/>
      </top>
    </border>
    <border>
      <right style="thin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right style="thick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FFFF00"/>
      </left>
      <right style="thick">
        <color rgb="FF000000"/>
      </right>
    </border>
    <border>
      <right style="thick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bottom style="thin">
        <color rgb="FFFFFFFF"/>
      </bottom>
    </border>
    <border>
      <left style="thin">
        <color rgb="FF000000"/>
      </left>
      <top style="thin">
        <color rgb="FFFFFFFF"/>
      </top>
      <bottom style="thin">
        <color rgb="FFFFFFFF"/>
      </bottom>
    </border>
    <border>
      <left style="thin">
        <color rgb="FF434343"/>
      </left>
      <right style="thick">
        <color rgb="FF000000"/>
      </right>
      <bottom style="thin">
        <color rgb="FF434343"/>
      </bottom>
    </border>
    <border>
      <left style="thin">
        <color rgb="FF000000"/>
      </left>
      <top style="thin">
        <color rgb="FFFFFFFF"/>
      </top>
    </border>
    <border>
      <left style="thin">
        <color rgb="FF434343"/>
      </left>
      <bottom style="thin">
        <color rgb="FF434343"/>
      </bottom>
    </border>
    <border>
      <left style="thin">
        <color rgb="FF000000"/>
      </left>
      <top style="thin">
        <color rgb="FF434343"/>
      </top>
      <bottom style="thin">
        <color rgb="FF000000"/>
      </bottom>
    </border>
    <border>
      <right style="thin">
        <color rgb="FF434343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bottom style="thin">
        <color rgb="FF000000"/>
      </bottom>
    </border>
    <border>
      <left style="thin">
        <color rgb="FF434343"/>
      </left>
      <bottom style="thin">
        <color rgb="FF000000"/>
      </bottom>
    </border>
    <border>
      <left style="thin">
        <color rgb="FF434343"/>
      </left>
      <right style="thin">
        <color rgb="FF000000"/>
      </right>
      <bottom style="thin">
        <color rgb="FF000000"/>
      </bottom>
    </border>
    <border>
      <right style="thin">
        <color rgb="FF434343"/>
      </right>
      <bottom style="thin">
        <color rgb="FF434343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thin">
        <color rgb="FF434343"/>
      </left>
    </border>
    <border>
      <top style="thin">
        <color rgb="FF434343"/>
      </top>
      <bottom style="thin">
        <color rgb="FF434343"/>
      </bottom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</border>
    <border>
      <left style="thin">
        <color rgb="FFF3F3F3"/>
      </left>
      <right style="thin">
        <color rgb="FFF3F3F3"/>
      </right>
      <top style="thin">
        <color rgb="FFF3F3F3"/>
      </top>
    </border>
    <border>
      <left style="thin">
        <color rgb="FFF3F3F3"/>
      </left>
      <top style="thin">
        <color rgb="FFF3F3F3"/>
      </top>
    </border>
    <border>
      <left style="thin">
        <color rgb="FFF3F3F3"/>
      </left>
      <right style="thin">
        <color rgb="FFF3F3F3"/>
      </right>
      <bottom style="thin">
        <color rgb="FFF3F3F3"/>
      </bottom>
    </border>
    <border>
      <left style="thin">
        <color rgb="FFF3F3F3"/>
      </left>
    </border>
    <border>
      <right style="thin">
        <color rgb="FFF3F3F3"/>
      </right>
    </border>
    <border>
      <left style="thin">
        <color rgb="FF000000"/>
      </left>
      <right style="thin">
        <color rgb="FF434343"/>
      </right>
      <top style="thin">
        <color rgb="FF434343"/>
      </top>
    </border>
    <border>
      <top style="thin">
        <color rgb="FF434343"/>
      </top>
    </border>
    <border>
      <left style="thin">
        <color rgb="FF434343"/>
      </left>
      <right style="thin">
        <color rgb="FF000000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top style="thin">
        <color rgb="FF434343"/>
      </top>
      <bottom style="thin">
        <color rgb="FF000000"/>
      </bottom>
    </border>
    <border>
      <left style="thin">
        <color rgb="FF434343"/>
      </left>
      <top style="thin">
        <color rgb="FF434343"/>
      </top>
      <bottom style="thin">
        <color rgb="FF000000"/>
      </bottom>
    </border>
    <border>
      <left style="thin">
        <color rgb="FF434343"/>
      </left>
      <right style="thin">
        <color rgb="FF000000"/>
      </right>
      <top style="thin">
        <color rgb="FF434343"/>
      </top>
      <bottom style="thin">
        <color rgb="FF000000"/>
      </bottom>
    </border>
    <border>
      <left style="thin">
        <color rgb="FF000000"/>
      </left>
      <right style="thin">
        <color rgb="FFF3F3F3"/>
      </right>
      <top style="thin">
        <color rgb="FFF3F3F3"/>
      </top>
      <bottom style="thin">
        <color rgb="FFF3F3F3"/>
      </bottom>
    </border>
    <border>
      <top style="thin">
        <color rgb="FFF3F3F3"/>
      </top>
      <bottom style="thin">
        <color rgb="FFF3F3F3"/>
      </bottom>
    </border>
    <border>
      <left style="thin">
        <color rgb="FFF3F3F3"/>
      </left>
      <top style="thin">
        <color rgb="FFF3F3F3"/>
      </top>
      <bottom style="thin">
        <color rgb="FFF3F3F3"/>
      </bottom>
    </border>
    <border>
      <right style="thin">
        <color rgb="FFFFFFFF"/>
      </right>
      <bottom style="thin">
        <color rgb="FF000000"/>
      </bottom>
    </border>
    <border>
      <right style="thin">
        <color rgb="FFFFFFFF"/>
      </right>
    </border>
    <border>
      <right style="thin">
        <color rgb="FF674EA7"/>
      </right>
      <bottom style="thin">
        <color rgb="FF000000"/>
      </bottom>
    </border>
    <border>
      <bottom style="thin">
        <color rgb="FFD9D9D9"/>
      </bottom>
    </border>
    <border>
      <right style="thin">
        <color rgb="FFFFFFFF"/>
      </right>
      <bottom style="thin">
        <color rgb="FFD9D9D9"/>
      </bottom>
    </border>
    <border>
      <right style="thin">
        <color rgb="FFF3F3F3"/>
      </right>
      <bottom style="thin">
        <color rgb="FFF3F3F3"/>
      </bottom>
    </border>
    <border>
      <left style="thin">
        <color rgb="FFF3F3F3"/>
      </left>
      <right style="thin">
        <color rgb="FFF3F3F3"/>
      </right>
    </border>
    <border>
      <left style="thin">
        <color rgb="FF000000"/>
      </left>
      <right style="thin">
        <color rgb="FF000000"/>
      </right>
      <top style="thin">
        <color rgb="FFF3F3F3"/>
      </top>
      <bottom style="thin">
        <color rgb="FFF3F3F3"/>
      </bottom>
    </border>
    <border>
      <left style="thin">
        <color rgb="FF000000"/>
      </left>
      <right style="thin">
        <color rgb="FFB7B7B7"/>
      </right>
      <bottom style="thin">
        <color rgb="FF000000"/>
      </bottom>
    </border>
    <border>
      <left style="thin">
        <color rgb="FFB7B7B7"/>
      </left>
      <right style="thin">
        <color rgb="FF000000"/>
      </right>
      <bottom style="thin">
        <color rgb="FF000000"/>
      </bottom>
    </border>
    <border>
      <bottom style="thin">
        <color rgb="FFF3F3F3"/>
      </bottom>
    </border>
    <border>
      <left style="thin">
        <color rgb="FF000000"/>
      </left>
      <right style="thin">
        <color rgb="FFFFD966"/>
      </right>
      <bottom style="thin">
        <color rgb="FF000000"/>
      </bottom>
    </border>
    <border>
      <left style="thin">
        <color rgb="FFFFD966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FFFF00"/>
      </right>
      <bottom style="thin">
        <color rgb="FF000000"/>
      </bottom>
    </border>
    <border>
      <left style="thin">
        <color rgb="FFFFFF00"/>
      </left>
      <right style="thin">
        <color rgb="FF000000"/>
      </right>
      <bottom style="thin">
        <color rgb="FF000000"/>
      </bottom>
    </border>
    <border>
      <left style="thin">
        <color rgb="FF434343"/>
      </left>
      <right style="thin">
        <color rgb="FF000000"/>
      </right>
      <bottom style="thin">
        <color rgb="FF434343"/>
      </bottom>
    </border>
    <border>
      <left style="thin">
        <color rgb="FF000000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</border>
    <border>
      <left style="thin">
        <color rgb="FF000000"/>
      </left>
      <right style="thin">
        <color rgb="FF434343"/>
      </right>
      <top style="thin">
        <color rgb="FF434343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434343"/>
      </right>
      <top style="thin">
        <color rgb="FF000000"/>
      </top>
    </border>
    <border>
      <left style="thin">
        <color rgb="FF434343"/>
      </left>
      <right style="thin">
        <color rgb="FF000000"/>
      </right>
      <top style="thin">
        <color rgb="FF000000"/>
      </top>
      <bottom style="thin">
        <color rgb="FF434343"/>
      </bottom>
    </border>
    <border>
      <left style="thin">
        <color rgb="FF000000"/>
      </left>
      <right style="thin">
        <color rgb="FF434343"/>
      </right>
      <bottom style="thin">
        <color rgb="FF000000"/>
      </bottom>
    </border>
    <border>
      <right style="thin">
        <color rgb="FF434343"/>
      </right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000000"/>
      </top>
      <bottom style="thin">
        <color rgb="FF434343"/>
      </bottom>
    </border>
    <border>
      <right style="thin">
        <color rgb="FFF3F3F3"/>
      </right>
      <top style="thin">
        <color rgb="FFF3F3F3"/>
      </top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434343"/>
      </bottom>
    </border>
    <border>
      <left style="thin">
        <color rgb="FF000000"/>
      </left>
      <top style="thin">
        <color rgb="FF000000"/>
      </top>
      <bottom style="thin">
        <color rgb="FF434343"/>
      </bottom>
    </border>
    <border>
      <top style="thin">
        <color rgb="FFFFFFFF"/>
      </top>
    </border>
    <border>
      <left style="thin">
        <color rgb="FF000000"/>
      </left>
      <right style="thin">
        <color rgb="FF434343"/>
      </right>
    </border>
    <border>
      <left style="thin">
        <color rgb="FF000000"/>
      </left>
      <right style="thin">
        <color rgb="FF000000"/>
      </right>
      <bottom style="thin">
        <color rgb="FF434343"/>
      </bottom>
    </border>
    <border>
      <left style="thin">
        <color rgb="FF000000"/>
      </left>
      <right style="thin">
        <color rgb="FF434343"/>
      </right>
      <bottom style="thin">
        <color rgb="FF434343"/>
      </bottom>
    </border>
  </borders>
  <cellStyleXfs count="1">
    <xf borderId="0" fillId="0" fontId="0" numFmtId="0" applyAlignment="1" applyFont="1"/>
  </cellStyleXfs>
  <cellXfs count="799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Border="1" applyFont="1"/>
    <xf borderId="3" fillId="2" fontId="2" numFmtId="0" xfId="0" applyAlignment="1" applyBorder="1" applyFont="1">
      <alignment horizontal="center"/>
    </xf>
    <xf borderId="4" fillId="2" fontId="2" numFmtId="0" xfId="0" applyAlignment="1" applyBorder="1" applyFont="1">
      <alignment horizontal="center"/>
    </xf>
    <xf borderId="2" fillId="2" fontId="2" numFmtId="0" xfId="0" applyAlignment="1" applyBorder="1" applyFont="1">
      <alignment horizontal="center"/>
    </xf>
    <xf borderId="5" fillId="2" fontId="2" numFmtId="0" xfId="0" applyAlignment="1" applyBorder="1" applyFont="1">
      <alignment horizontal="center"/>
    </xf>
    <xf borderId="6" fillId="2" fontId="2" numFmtId="0" xfId="0" applyAlignment="1" applyBorder="1" applyFont="1">
      <alignment horizontal="center"/>
    </xf>
    <xf borderId="7" fillId="3" fontId="1" numFmtId="0" xfId="0" applyBorder="1" applyFill="1" applyFont="1"/>
    <xf borderId="0" fillId="3" fontId="1" numFmtId="0" xfId="0" applyFont="1"/>
    <xf borderId="8" fillId="2" fontId="2" numFmtId="0" xfId="0" applyAlignment="1" applyBorder="1" applyFont="1">
      <alignment horizontal="center"/>
    </xf>
    <xf borderId="1" fillId="4" fontId="3" numFmtId="0" xfId="0" applyAlignment="1" applyBorder="1" applyFill="1" applyFont="1">
      <alignment horizontal="center" readingOrder="0" vertical="center"/>
    </xf>
    <xf borderId="3" fillId="0" fontId="4" numFmtId="0" xfId="0" applyBorder="1" applyFont="1"/>
    <xf borderId="9" fillId="5" fontId="5" numFmtId="0" xfId="0" applyAlignment="1" applyBorder="1" applyFill="1" applyFont="1">
      <alignment horizontal="center" readingOrder="0"/>
    </xf>
    <xf borderId="10" fillId="5" fontId="5" numFmtId="0" xfId="0" applyAlignment="1" applyBorder="1" applyFont="1">
      <alignment horizontal="center" readingOrder="0"/>
    </xf>
    <xf borderId="9" fillId="0" fontId="4" numFmtId="0" xfId="0" applyBorder="1" applyFont="1"/>
    <xf borderId="10" fillId="6" fontId="6" numFmtId="0" xfId="0" applyAlignment="1" applyBorder="1" applyFill="1" applyFont="1">
      <alignment horizontal="center" readingOrder="0"/>
    </xf>
    <xf borderId="10" fillId="7" fontId="5" numFmtId="49" xfId="0" applyAlignment="1" applyBorder="1" applyFill="1" applyFont="1" applyNumberFormat="1">
      <alignment horizontal="center" readingOrder="0"/>
    </xf>
    <xf borderId="10" fillId="8" fontId="7" numFmtId="49" xfId="0" applyAlignment="1" applyBorder="1" applyFill="1" applyFont="1" applyNumberFormat="1">
      <alignment horizontal="center" readingOrder="0" vertical="center"/>
    </xf>
    <xf borderId="10" fillId="9" fontId="5" numFmtId="49" xfId="0" applyAlignment="1" applyBorder="1" applyFill="1" applyFont="1" applyNumberFormat="1">
      <alignment horizontal="center" readingOrder="0"/>
    </xf>
    <xf borderId="11" fillId="0" fontId="4" numFmtId="0" xfId="0" applyBorder="1" applyFont="1"/>
    <xf borderId="12" fillId="2" fontId="2" numFmtId="0" xfId="0" applyAlignment="1" applyBorder="1" applyFont="1">
      <alignment horizontal="center"/>
    </xf>
    <xf borderId="8" fillId="0" fontId="4" numFmtId="0" xfId="0" applyBorder="1" applyFont="1"/>
    <xf borderId="9" fillId="10" fontId="8" numFmtId="0" xfId="0" applyAlignment="1" applyBorder="1" applyFill="1" applyFont="1">
      <alignment horizontal="center" readingOrder="0"/>
    </xf>
    <xf borderId="10" fillId="10" fontId="8" numFmtId="0" xfId="0" applyAlignment="1" applyBorder="1" applyFont="1">
      <alignment horizontal="center" readingOrder="0"/>
    </xf>
    <xf borderId="10" fillId="11" fontId="6" numFmtId="0" xfId="0" applyAlignment="1" applyBorder="1" applyFill="1" applyFont="1">
      <alignment horizontal="center" readingOrder="0"/>
    </xf>
    <xf borderId="10" fillId="12" fontId="8" numFmtId="49" xfId="0" applyAlignment="1" applyBorder="1" applyFill="1" applyFont="1" applyNumberFormat="1">
      <alignment horizontal="center" readingOrder="0"/>
    </xf>
    <xf borderId="10" fillId="13" fontId="6" numFmtId="0" xfId="0" applyAlignment="1" applyBorder="1" applyFill="1" applyFont="1">
      <alignment horizontal="center" readingOrder="0"/>
    </xf>
    <xf borderId="10" fillId="14" fontId="6" numFmtId="49" xfId="0" applyAlignment="1" applyBorder="1" applyFill="1" applyFont="1" applyNumberFormat="1">
      <alignment horizontal="center" readingOrder="0"/>
    </xf>
    <xf borderId="8" fillId="4" fontId="3" numFmtId="0" xfId="0" applyAlignment="1" applyBorder="1" applyFont="1">
      <alignment horizontal="center" readingOrder="0" vertical="center"/>
    </xf>
    <xf borderId="0" fillId="4" fontId="3" numFmtId="0" xfId="0" applyAlignment="1" applyFont="1">
      <alignment horizontal="center" readingOrder="0" vertical="center"/>
    </xf>
    <xf borderId="13" fillId="2" fontId="2" numFmtId="0" xfId="0" applyAlignment="1" applyBorder="1" applyFont="1">
      <alignment horizontal="center"/>
    </xf>
    <xf borderId="13" fillId="0" fontId="1" numFmtId="0" xfId="0" applyBorder="1" applyFont="1"/>
    <xf borderId="0" fillId="11" fontId="6" numFmtId="0" xfId="0" applyAlignment="1" applyFont="1">
      <alignment horizontal="center" readingOrder="0"/>
    </xf>
    <xf borderId="0" fillId="12" fontId="8" numFmtId="49" xfId="0" applyAlignment="1" applyFont="1" applyNumberFormat="1">
      <alignment horizontal="center" readingOrder="0"/>
    </xf>
    <xf borderId="0" fillId="8" fontId="7" numFmtId="49" xfId="0" applyAlignment="1" applyFont="1" applyNumberFormat="1">
      <alignment horizontal="center" readingOrder="0" vertical="center"/>
    </xf>
    <xf borderId="9" fillId="8" fontId="7" numFmtId="49" xfId="0" applyAlignment="1" applyBorder="1" applyFont="1" applyNumberFormat="1">
      <alignment horizontal="center" readingOrder="0" vertical="center"/>
    </xf>
    <xf borderId="9" fillId="13" fontId="6" numFmtId="0" xfId="0" applyAlignment="1" applyBorder="1" applyFont="1">
      <alignment horizontal="center" readingOrder="0"/>
    </xf>
    <xf borderId="0" fillId="14" fontId="6" numFmtId="49" xfId="0" applyAlignment="1" applyFont="1" applyNumberFormat="1">
      <alignment horizontal="center" readingOrder="0"/>
    </xf>
    <xf borderId="0" fillId="15" fontId="8" numFmtId="49" xfId="0" applyAlignment="1" applyFill="1" applyFont="1" applyNumberFormat="1">
      <alignment horizontal="center" readingOrder="0"/>
    </xf>
    <xf borderId="14" fillId="2" fontId="2" numFmtId="0" xfId="0" applyAlignment="1" applyBorder="1" applyFont="1">
      <alignment horizontal="center"/>
    </xf>
    <xf borderId="15" fillId="4" fontId="3" numFmtId="0" xfId="0" applyAlignment="1" applyBorder="1" applyFont="1">
      <alignment horizontal="center" readingOrder="0" vertical="center"/>
    </xf>
    <xf borderId="16" fillId="4" fontId="3" numFmtId="0" xfId="0" applyAlignment="1" applyBorder="1" applyFont="1">
      <alignment horizontal="center" readingOrder="0" vertical="center"/>
    </xf>
    <xf borderId="0" fillId="2" fontId="2" numFmtId="0" xfId="0" applyAlignment="1" applyFont="1">
      <alignment horizontal="center"/>
    </xf>
    <xf borderId="17" fillId="2" fontId="2" numFmtId="0" xfId="0" applyAlignment="1" applyBorder="1" applyFont="1">
      <alignment horizontal="center"/>
    </xf>
    <xf borderId="18" fillId="2" fontId="2" numFmtId="0" xfId="0" applyAlignment="1" applyBorder="1" applyFont="1">
      <alignment horizontal="center"/>
    </xf>
    <xf borderId="3" fillId="16" fontId="6" numFmtId="0" xfId="0" applyAlignment="1" applyBorder="1" applyFill="1" applyFont="1">
      <alignment horizontal="center" readingOrder="0" shrinkToFit="0" vertical="center" wrapText="1"/>
    </xf>
    <xf borderId="19" fillId="2" fontId="2" numFmtId="0" xfId="0" applyAlignment="1" applyBorder="1" applyFont="1">
      <alignment horizontal="center"/>
    </xf>
    <xf borderId="10" fillId="16" fontId="9" numFmtId="49" xfId="0" applyAlignment="1" applyBorder="1" applyFont="1" applyNumberFormat="1">
      <alignment horizontal="center" readingOrder="0" vertical="center"/>
    </xf>
    <xf borderId="11" fillId="16" fontId="9" numFmtId="49" xfId="0" applyAlignment="1" applyBorder="1" applyFont="1" applyNumberFormat="1">
      <alignment horizontal="center" readingOrder="0" vertical="center"/>
    </xf>
    <xf borderId="9" fillId="16" fontId="9" numFmtId="49" xfId="0" applyAlignment="1" applyBorder="1" applyFont="1" applyNumberFormat="1">
      <alignment horizontal="center" readingOrder="0" vertical="center"/>
    </xf>
    <xf borderId="16" fillId="16" fontId="6" numFmtId="0" xfId="0" applyAlignment="1" applyBorder="1" applyFont="1">
      <alignment horizontal="center" readingOrder="0" shrinkToFit="0" vertical="center" wrapText="1"/>
    </xf>
    <xf borderId="10" fillId="17" fontId="2" numFmtId="0" xfId="0" applyAlignment="1" applyBorder="1" applyFill="1" applyFont="1">
      <alignment horizontal="center"/>
    </xf>
    <xf borderId="9" fillId="17" fontId="2" numFmtId="0" xfId="0" applyAlignment="1" applyBorder="1" applyFont="1">
      <alignment horizontal="center"/>
    </xf>
    <xf borderId="20" fillId="2" fontId="2" numFmtId="0" xfId="0" applyAlignment="1" applyBorder="1" applyFont="1">
      <alignment horizontal="center"/>
    </xf>
    <xf borderId="1" fillId="10" fontId="10" numFmtId="0" xfId="0" applyAlignment="1" applyBorder="1" applyFont="1">
      <alignment horizontal="center" readingOrder="0" shrinkToFit="0" vertical="center" wrapText="1"/>
    </xf>
    <xf borderId="21" fillId="2" fontId="2" numFmtId="0" xfId="0" applyAlignment="1" applyBorder="1" applyFont="1">
      <alignment horizontal="center"/>
    </xf>
    <xf borderId="13" fillId="18" fontId="11" numFmtId="0" xfId="0" applyAlignment="1" applyBorder="1" applyFill="1" applyFont="1">
      <alignment horizontal="center" readingOrder="0"/>
    </xf>
    <xf borderId="13" fillId="18" fontId="11" numFmtId="0" xfId="0" applyAlignment="1" applyBorder="1" applyFont="1">
      <alignment horizontal="center" readingOrder="0" vertical="center"/>
    </xf>
    <xf borderId="22" fillId="19" fontId="12" numFmtId="49" xfId="0" applyBorder="1" applyFill="1" applyFont="1" applyNumberFormat="1"/>
    <xf borderId="0" fillId="19" fontId="12" numFmtId="49" xfId="0" applyFont="1" applyNumberFormat="1"/>
    <xf borderId="10" fillId="18" fontId="11" numFmtId="0" xfId="0" applyAlignment="1" applyBorder="1" applyFont="1">
      <alignment horizontal="center" readingOrder="0"/>
    </xf>
    <xf borderId="23" fillId="18" fontId="11" numFmtId="0" xfId="0" applyAlignment="1" applyBorder="1" applyFont="1">
      <alignment horizontal="center" readingOrder="0"/>
    </xf>
    <xf borderId="11" fillId="18" fontId="11" numFmtId="0" xfId="0" applyAlignment="1" applyBorder="1" applyFont="1">
      <alignment horizontal="center" readingOrder="0" vertical="center"/>
    </xf>
    <xf borderId="24" fillId="20" fontId="12" numFmtId="49" xfId="0" applyBorder="1" applyFill="1" applyFont="1" applyNumberFormat="1"/>
    <xf borderId="9" fillId="18" fontId="11" numFmtId="0" xfId="0" applyAlignment="1" applyBorder="1" applyFont="1">
      <alignment horizontal="center" readingOrder="0" vertical="center"/>
    </xf>
    <xf borderId="25" fillId="18" fontId="11" numFmtId="0" xfId="0" applyAlignment="1" applyBorder="1" applyFont="1">
      <alignment horizontal="center" readingOrder="0" vertical="center"/>
    </xf>
    <xf borderId="26" fillId="2" fontId="2" numFmtId="0" xfId="0" applyAlignment="1" applyBorder="1" applyFont="1">
      <alignment horizontal="center"/>
    </xf>
    <xf borderId="27" fillId="2" fontId="2" numFmtId="0" xfId="0" applyAlignment="1" applyBorder="1" applyFont="1">
      <alignment horizontal="center"/>
    </xf>
    <xf borderId="28" fillId="2" fontId="2" numFmtId="0" xfId="0" applyAlignment="1" applyBorder="1" applyFont="1">
      <alignment horizontal="center"/>
    </xf>
    <xf borderId="29" fillId="2" fontId="2" numFmtId="0" xfId="0" applyAlignment="1" applyBorder="1" applyFont="1">
      <alignment horizontal="center"/>
    </xf>
    <xf borderId="13" fillId="10" fontId="11" numFmtId="0" xfId="0" applyAlignment="1" applyBorder="1" applyFont="1">
      <alignment horizontal="center" readingOrder="0"/>
    </xf>
    <xf borderId="30" fillId="5" fontId="13" numFmtId="0" xfId="0" applyAlignment="1" applyBorder="1" applyFont="1">
      <alignment horizontal="center" readingOrder="0" vertical="center"/>
    </xf>
    <xf borderId="31" fillId="19" fontId="12" numFmtId="49" xfId="0" applyBorder="1" applyFont="1" applyNumberFormat="1"/>
    <xf borderId="10" fillId="14" fontId="11" numFmtId="0" xfId="0" applyAlignment="1" applyBorder="1" applyFont="1">
      <alignment horizontal="center" readingOrder="0"/>
    </xf>
    <xf borderId="23" fillId="14" fontId="11" numFmtId="0" xfId="0" applyAlignment="1" applyBorder="1" applyFont="1">
      <alignment horizontal="center" readingOrder="0"/>
    </xf>
    <xf borderId="32" fillId="5" fontId="13" numFmtId="0" xfId="0" applyAlignment="1" applyBorder="1" applyFont="1">
      <alignment horizontal="center" readingOrder="0" vertical="center"/>
    </xf>
    <xf borderId="33" fillId="20" fontId="12" numFmtId="49" xfId="0" applyBorder="1" applyFont="1" applyNumberFormat="1"/>
    <xf borderId="13" fillId="14" fontId="11" numFmtId="0" xfId="0" applyAlignment="1" applyBorder="1" applyFont="1">
      <alignment horizontal="center" readingOrder="0"/>
    </xf>
    <xf borderId="13" fillId="21" fontId="14" numFmtId="0" xfId="0" applyAlignment="1" applyBorder="1" applyFill="1" applyFont="1">
      <alignment horizontal="center" readingOrder="0"/>
    </xf>
    <xf borderId="11" fillId="21" fontId="14" numFmtId="0" xfId="0" applyAlignment="1" applyBorder="1" applyFont="1">
      <alignment horizontal="center" readingOrder="0"/>
    </xf>
    <xf borderId="23" fillId="21" fontId="14" numFmtId="0" xfId="0" applyAlignment="1" applyBorder="1" applyFont="1">
      <alignment horizontal="center" readingOrder="0"/>
    </xf>
    <xf borderId="34" fillId="5" fontId="13" numFmtId="0" xfId="0" applyAlignment="1" applyBorder="1" applyFont="1">
      <alignment horizontal="center" readingOrder="0" vertical="center"/>
    </xf>
    <xf borderId="23" fillId="10" fontId="11" numFmtId="0" xfId="0" applyAlignment="1" applyBorder="1" applyFont="1">
      <alignment horizontal="center" readingOrder="0"/>
    </xf>
    <xf borderId="35" fillId="5" fontId="13" numFmtId="0" xfId="0" applyAlignment="1" applyBorder="1" applyFont="1">
      <alignment horizontal="center" readingOrder="0" vertical="center"/>
    </xf>
    <xf borderId="36" fillId="2" fontId="1" numFmtId="0" xfId="0" applyBorder="1" applyFont="1"/>
    <xf borderId="20" fillId="0" fontId="4" numFmtId="0" xfId="0" applyBorder="1" applyFont="1"/>
    <xf borderId="37" fillId="0" fontId="4" numFmtId="0" xfId="0" applyBorder="1" applyFont="1"/>
    <xf borderId="38" fillId="2" fontId="1" numFmtId="0" xfId="0" applyBorder="1" applyFont="1"/>
    <xf borderId="39" fillId="2" fontId="1" numFmtId="0" xfId="0" applyBorder="1" applyFont="1"/>
    <xf borderId="40" fillId="5" fontId="13" numFmtId="0" xfId="0" applyAlignment="1" applyBorder="1" applyFont="1">
      <alignment horizontal="center" readingOrder="0" vertical="center"/>
    </xf>
    <xf borderId="41" fillId="19" fontId="12" numFmtId="49" xfId="0" applyBorder="1" applyFont="1" applyNumberFormat="1"/>
    <xf borderId="42" fillId="5" fontId="13" numFmtId="0" xfId="0" applyAlignment="1" applyBorder="1" applyFont="1">
      <alignment horizontal="center" readingOrder="0" vertical="center"/>
    </xf>
    <xf borderId="16" fillId="5" fontId="13" numFmtId="0" xfId="0" applyAlignment="1" applyBorder="1" applyFont="1">
      <alignment horizontal="center" readingOrder="0" vertical="center"/>
    </xf>
    <xf borderId="43" fillId="5" fontId="13" numFmtId="0" xfId="0" applyAlignment="1" applyBorder="1" applyFont="1">
      <alignment horizontal="center" readingOrder="0" vertical="center"/>
    </xf>
    <xf borderId="8" fillId="2" fontId="1" numFmtId="0" xfId="0" applyBorder="1" applyFont="1"/>
    <xf borderId="16" fillId="22" fontId="15" numFmtId="0" xfId="0" applyAlignment="1" applyBorder="1" applyFill="1" applyFont="1">
      <alignment horizontal="right" vertical="center"/>
    </xf>
    <xf borderId="42" fillId="22" fontId="15" numFmtId="0" xfId="0" applyAlignment="1" applyBorder="1" applyFont="1">
      <alignment horizontal="right" vertical="center"/>
    </xf>
    <xf borderId="13" fillId="0" fontId="2" numFmtId="0" xfId="0" applyAlignment="1" applyBorder="1" applyFont="1">
      <alignment horizontal="center" readingOrder="0"/>
    </xf>
    <xf borderId="0" fillId="0" fontId="1" numFmtId="0" xfId="0" applyFont="1"/>
    <xf borderId="33" fillId="19" fontId="12" numFmtId="49" xfId="0" applyBorder="1" applyFont="1" applyNumberFormat="1"/>
    <xf borderId="44" fillId="0" fontId="1" numFmtId="0" xfId="0" applyBorder="1" applyFont="1"/>
    <xf borderId="11" fillId="0" fontId="2" numFmtId="0" xfId="0" applyAlignment="1" applyBorder="1" applyFont="1">
      <alignment horizontal="center" readingOrder="0"/>
    </xf>
    <xf borderId="44" fillId="0" fontId="1" numFmtId="0" xfId="0" applyBorder="1" applyFont="1"/>
    <xf borderId="9" fillId="0" fontId="2" numFmtId="0" xfId="0" applyAlignment="1" applyBorder="1" applyFont="1">
      <alignment horizontal="center" readingOrder="0"/>
    </xf>
    <xf borderId="25" fillId="0" fontId="2" numFmtId="0" xfId="0" applyAlignment="1" applyBorder="1" applyFont="1">
      <alignment horizontal="center" readingOrder="0"/>
    </xf>
    <xf borderId="44" fillId="23" fontId="16" numFmtId="0" xfId="0" applyBorder="1" applyFill="1" applyFont="1"/>
    <xf borderId="10" fillId="10" fontId="6" numFmtId="0" xfId="0" applyAlignment="1" applyBorder="1" applyFont="1">
      <alignment horizontal="right" readingOrder="0" shrinkToFit="0" vertical="center" wrapText="1"/>
    </xf>
    <xf borderId="14" fillId="24" fontId="6" numFmtId="0" xfId="0" applyAlignment="1" applyBorder="1" applyFill="1" applyFont="1">
      <alignment horizontal="center" readingOrder="0" vertical="center"/>
    </xf>
    <xf borderId="24" fillId="25" fontId="8" numFmtId="49" xfId="0" applyAlignment="1" applyBorder="1" applyFill="1" applyFont="1" applyNumberFormat="1">
      <alignment horizontal="center" readingOrder="0" vertical="center"/>
    </xf>
    <xf borderId="24" fillId="26" fontId="5" numFmtId="49" xfId="0" applyAlignment="1" applyBorder="1" applyFill="1" applyFont="1" applyNumberFormat="1">
      <alignment horizontal="center" readingOrder="0" vertical="center"/>
    </xf>
    <xf borderId="14" fillId="19" fontId="12" numFmtId="49" xfId="0" applyBorder="1" applyFont="1" applyNumberFormat="1"/>
    <xf borderId="45" fillId="23" fontId="5" numFmtId="0" xfId="0" applyAlignment="1" applyBorder="1" applyFont="1">
      <alignment horizontal="center" readingOrder="0" vertical="center"/>
    </xf>
    <xf borderId="14" fillId="27" fontId="6" numFmtId="0" xfId="0" applyAlignment="1" applyBorder="1" applyFill="1" applyFont="1">
      <alignment horizontal="center" readingOrder="0" vertical="center"/>
    </xf>
    <xf borderId="14" fillId="23" fontId="17" numFmtId="0" xfId="0" applyAlignment="1" applyBorder="1" applyFont="1">
      <alignment horizontal="center" readingOrder="0" vertical="center"/>
    </xf>
    <xf borderId="14" fillId="9" fontId="5" numFmtId="0" xfId="0" applyAlignment="1" applyBorder="1" applyFont="1">
      <alignment horizontal="center" readingOrder="0" vertical="center"/>
    </xf>
    <xf borderId="14" fillId="14" fontId="6" numFmtId="0" xfId="0" applyAlignment="1" applyBorder="1" applyFont="1">
      <alignment horizontal="center" readingOrder="0" vertical="center"/>
    </xf>
    <xf borderId="24" fillId="28" fontId="6" numFmtId="0" xfId="0" applyAlignment="1" applyBorder="1" applyFill="1" applyFont="1">
      <alignment horizontal="center" readingOrder="0" vertical="center"/>
    </xf>
    <xf borderId="10" fillId="14" fontId="6" numFmtId="0" xfId="0" applyAlignment="1" applyBorder="1" applyFont="1">
      <alignment horizontal="center" readingOrder="0" vertical="center"/>
    </xf>
    <xf borderId="8" fillId="14" fontId="6" numFmtId="0" xfId="0" applyAlignment="1" applyBorder="1" applyFont="1">
      <alignment horizontal="center" readingOrder="0" vertical="center"/>
    </xf>
    <xf borderId="46" fillId="14" fontId="6" numFmtId="0" xfId="0" applyAlignment="1" applyBorder="1" applyFont="1">
      <alignment horizontal="center" readingOrder="0" vertical="center"/>
    </xf>
    <xf borderId="13" fillId="14" fontId="8" numFmtId="0" xfId="0" applyAlignment="1" applyBorder="1" applyFont="1">
      <alignment horizontal="center" readingOrder="0"/>
    </xf>
    <xf borderId="13" fillId="29" fontId="18" numFmtId="0" xfId="0" applyAlignment="1" applyBorder="1" applyFill="1" applyFont="1">
      <alignment horizontal="center" readingOrder="0"/>
    </xf>
    <xf borderId="42" fillId="7" fontId="5" numFmtId="49" xfId="0" applyAlignment="1" applyBorder="1" applyFont="1" applyNumberFormat="1">
      <alignment horizontal="center" readingOrder="0" vertical="center"/>
    </xf>
    <xf borderId="47" fillId="7" fontId="5" numFmtId="49" xfId="0" applyAlignment="1" applyBorder="1" applyFont="1" applyNumberFormat="1">
      <alignment horizontal="center" readingOrder="0" vertical="center"/>
    </xf>
    <xf borderId="11" fillId="25" fontId="8" numFmtId="49" xfId="0" applyAlignment="1" applyBorder="1" applyFont="1" applyNumberFormat="1">
      <alignment horizontal="center" readingOrder="0" vertical="center"/>
    </xf>
    <xf borderId="48" fillId="28" fontId="6" numFmtId="0" xfId="0" applyAlignment="1" applyBorder="1" applyFont="1">
      <alignment horizontal="center" readingOrder="0" vertical="center"/>
    </xf>
    <xf borderId="3" fillId="28" fontId="6" numFmtId="0" xfId="0" applyAlignment="1" applyBorder="1" applyFont="1">
      <alignment horizontal="center" readingOrder="0" vertical="center"/>
    </xf>
    <xf borderId="23" fillId="14" fontId="6" numFmtId="0" xfId="0" applyAlignment="1" applyBorder="1" applyFont="1">
      <alignment horizontal="center" readingOrder="0" vertical="center"/>
    </xf>
    <xf borderId="49" fillId="24" fontId="6" numFmtId="0" xfId="0" applyAlignment="1" applyBorder="1" applyFont="1">
      <alignment horizontal="center" readingOrder="0" vertical="center"/>
    </xf>
    <xf borderId="48" fillId="7" fontId="5" numFmtId="49" xfId="0" applyAlignment="1" applyBorder="1" applyFont="1" applyNumberFormat="1">
      <alignment horizontal="center" readingOrder="0" vertical="center"/>
    </xf>
    <xf borderId="9" fillId="14" fontId="6" numFmtId="0" xfId="0" applyAlignment="1" applyBorder="1" applyFont="1">
      <alignment horizontal="center" readingOrder="0" vertical="center"/>
    </xf>
    <xf borderId="50" fillId="0" fontId="4" numFmtId="0" xfId="0" applyBorder="1" applyFont="1"/>
    <xf borderId="16" fillId="14" fontId="6" numFmtId="0" xfId="0" applyAlignment="1" applyBorder="1" applyFont="1">
      <alignment horizontal="center" readingOrder="0" vertical="center"/>
    </xf>
    <xf borderId="0" fillId="14" fontId="6" numFmtId="0" xfId="0" applyAlignment="1" applyFont="1">
      <alignment horizontal="center" readingOrder="0" vertical="center"/>
    </xf>
    <xf borderId="44" fillId="0" fontId="4" numFmtId="0" xfId="0" applyBorder="1" applyFont="1"/>
    <xf borderId="47" fillId="0" fontId="4" numFmtId="0" xfId="0" applyBorder="1" applyFont="1"/>
    <xf borderId="24" fillId="8" fontId="7" numFmtId="49" xfId="0" applyAlignment="1" applyBorder="1" applyFont="1" applyNumberFormat="1">
      <alignment horizontal="center" readingOrder="0" vertical="center"/>
    </xf>
    <xf borderId="24" fillId="7" fontId="5" numFmtId="49" xfId="0" applyAlignment="1" applyBorder="1" applyFont="1" applyNumberFormat="1">
      <alignment horizontal="center" readingOrder="0" vertical="center"/>
    </xf>
    <xf borderId="10" fillId="10" fontId="6" numFmtId="0" xfId="0" applyAlignment="1" applyBorder="1" applyFont="1">
      <alignment horizontal="center" readingOrder="0" shrinkToFit="0" vertical="center" wrapText="1"/>
    </xf>
    <xf borderId="42" fillId="24" fontId="6" numFmtId="0" xfId="0" applyAlignment="1" applyBorder="1" applyFont="1">
      <alignment horizontal="center" readingOrder="0" vertical="center"/>
    </xf>
    <xf borderId="40" fillId="25" fontId="8" numFmtId="49" xfId="0" applyAlignment="1" applyBorder="1" applyFont="1" applyNumberFormat="1">
      <alignment horizontal="center" readingOrder="0" vertical="center"/>
    </xf>
    <xf borderId="40" fillId="26" fontId="5" numFmtId="49" xfId="0" applyAlignment="1" applyBorder="1" applyFont="1" applyNumberFormat="1">
      <alignment horizontal="center" readingOrder="0" vertical="center"/>
    </xf>
    <xf borderId="42" fillId="23" fontId="5" numFmtId="0" xfId="0" applyAlignment="1" applyBorder="1" applyFont="1">
      <alignment horizontal="center" readingOrder="0" vertical="center"/>
    </xf>
    <xf borderId="42" fillId="27" fontId="6" numFmtId="0" xfId="0" applyAlignment="1" applyBorder="1" applyFont="1">
      <alignment horizontal="center" readingOrder="0" vertical="center"/>
    </xf>
    <xf borderId="42" fillId="23" fontId="17" numFmtId="0" xfId="0" applyAlignment="1" applyBorder="1" applyFont="1">
      <alignment horizontal="center" readingOrder="0" vertical="center"/>
    </xf>
    <xf borderId="42" fillId="9" fontId="5" numFmtId="0" xfId="0" applyAlignment="1" applyBorder="1" applyFont="1">
      <alignment horizontal="center" readingOrder="0" vertical="center"/>
    </xf>
    <xf borderId="42" fillId="14" fontId="6" numFmtId="0" xfId="0" applyAlignment="1" applyBorder="1" applyFont="1">
      <alignment horizontal="center" readingOrder="0" vertical="center"/>
    </xf>
    <xf borderId="40" fillId="28" fontId="6" numFmtId="0" xfId="0" applyAlignment="1" applyBorder="1" applyFont="1">
      <alignment horizontal="center" readingOrder="0" vertical="center"/>
    </xf>
    <xf borderId="10" fillId="25" fontId="8" numFmtId="49" xfId="0" applyAlignment="1" applyBorder="1" applyFont="1" applyNumberFormat="1">
      <alignment horizontal="center" readingOrder="0" vertical="center"/>
    </xf>
    <xf borderId="15" fillId="14" fontId="6" numFmtId="0" xfId="0" applyAlignment="1" applyBorder="1" applyFont="1">
      <alignment horizontal="center" readingOrder="0" vertical="center"/>
    </xf>
    <xf borderId="23" fillId="25" fontId="8" numFmtId="49" xfId="0" applyAlignment="1" applyBorder="1" applyFont="1" applyNumberFormat="1">
      <alignment horizontal="center" readingOrder="0" vertical="center"/>
    </xf>
    <xf borderId="11" fillId="9" fontId="5" numFmtId="0" xfId="0" applyAlignment="1" applyBorder="1" applyFont="1">
      <alignment horizontal="center" readingOrder="0" vertical="center"/>
    </xf>
    <xf borderId="11" fillId="21" fontId="19" numFmtId="0" xfId="0" applyAlignment="1" applyBorder="1" applyFont="1">
      <alignment horizontal="center" readingOrder="0" vertical="center"/>
    </xf>
    <xf borderId="13" fillId="8" fontId="7" numFmtId="49" xfId="0" applyAlignment="1" applyBorder="1" applyFont="1" applyNumberFormat="1">
      <alignment horizontal="center" readingOrder="0" vertical="center"/>
    </xf>
    <xf borderId="23" fillId="8" fontId="7" numFmtId="49" xfId="0" applyAlignment="1" applyBorder="1" applyFont="1" applyNumberFormat="1">
      <alignment horizontal="center" readingOrder="0" vertical="center"/>
    </xf>
    <xf borderId="51" fillId="28" fontId="6" numFmtId="0" xfId="0" applyAlignment="1" applyBorder="1" applyFont="1">
      <alignment horizontal="center" readingOrder="0" vertical="center"/>
    </xf>
    <xf borderId="47" fillId="12" fontId="8" numFmtId="49" xfId="0" applyAlignment="1" applyBorder="1" applyFont="1" applyNumberFormat="1">
      <alignment horizontal="center" readingOrder="0" vertical="center"/>
    </xf>
    <xf borderId="9" fillId="9" fontId="5" numFmtId="0" xfId="0" applyAlignment="1" applyBorder="1" applyFont="1">
      <alignment horizontal="center" readingOrder="0" vertical="center"/>
    </xf>
    <xf borderId="23" fillId="7" fontId="5" numFmtId="49" xfId="0" applyAlignment="1" applyBorder="1" applyFont="1" applyNumberFormat="1">
      <alignment horizontal="center" readingOrder="0" vertical="center"/>
    </xf>
    <xf borderId="43" fillId="0" fontId="4" numFmtId="0" xfId="0" applyBorder="1" applyFont="1"/>
    <xf borderId="51" fillId="0" fontId="4" numFmtId="0" xfId="0" applyBorder="1" applyFont="1"/>
    <xf borderId="11" fillId="13" fontId="6" numFmtId="0" xfId="0" applyAlignment="1" applyBorder="1" applyFont="1">
      <alignment horizontal="center" readingOrder="0" vertical="center"/>
    </xf>
    <xf borderId="23" fillId="2" fontId="1" numFmtId="0" xfId="0" applyBorder="1" applyFont="1"/>
    <xf borderId="42" fillId="0" fontId="4" numFmtId="0" xfId="0" applyBorder="1" applyFont="1"/>
    <xf borderId="16" fillId="0" fontId="4" numFmtId="0" xfId="0" applyBorder="1" applyFont="1"/>
    <xf borderId="40" fillId="0" fontId="4" numFmtId="0" xfId="0" applyBorder="1" applyFont="1"/>
    <xf borderId="8" fillId="2" fontId="20" numFmtId="0" xfId="0" applyBorder="1" applyFont="1"/>
    <xf borderId="52" fillId="5" fontId="5" numFmtId="0" xfId="0" applyAlignment="1" applyBorder="1" applyFont="1">
      <alignment horizontal="center" readingOrder="0" vertical="bottom"/>
    </xf>
    <xf borderId="40" fillId="10" fontId="11" numFmtId="0" xfId="0" applyAlignment="1" applyBorder="1" applyFont="1">
      <alignment horizontal="center" readingOrder="0" vertical="bottom"/>
    </xf>
    <xf borderId="13" fillId="11" fontId="2" numFmtId="0" xfId="0" applyAlignment="1" applyBorder="1" applyFont="1">
      <alignment horizontal="center" readingOrder="0"/>
    </xf>
    <xf borderId="13" fillId="25" fontId="11" numFmtId="49" xfId="0" applyAlignment="1" applyBorder="1" applyFont="1" applyNumberFormat="1">
      <alignment horizontal="center" readingOrder="0" vertical="center"/>
    </xf>
    <xf borderId="13" fillId="2" fontId="2" numFmtId="0" xfId="0" applyAlignment="1" applyBorder="1" applyFont="1">
      <alignment horizontal="center" vertical="center"/>
    </xf>
    <xf borderId="13" fillId="9" fontId="21" numFmtId="0" xfId="0" applyAlignment="1" applyBorder="1" applyFont="1">
      <alignment horizontal="center" readingOrder="0"/>
    </xf>
    <xf borderId="13" fillId="28" fontId="22" numFmtId="0" xfId="0" applyAlignment="1" applyBorder="1" applyFont="1">
      <alignment horizontal="center" readingOrder="0" vertical="center"/>
    </xf>
    <xf borderId="10" fillId="25" fontId="11" numFmtId="49" xfId="0" applyAlignment="1" applyBorder="1" applyFont="1" applyNumberFormat="1">
      <alignment horizontal="center" readingOrder="0" vertical="center"/>
    </xf>
    <xf borderId="13" fillId="9" fontId="21" numFmtId="0" xfId="0" applyAlignment="1" applyBorder="1" applyFont="1">
      <alignment horizontal="center"/>
    </xf>
    <xf borderId="10" fillId="9" fontId="2" numFmtId="0" xfId="0" applyAlignment="1" applyBorder="1" applyFont="1">
      <alignment horizontal="center" vertical="center"/>
    </xf>
    <xf borderId="9" fillId="9" fontId="2" numFmtId="0" xfId="0" applyAlignment="1" applyBorder="1" applyFont="1">
      <alignment horizontal="center" vertical="center"/>
    </xf>
    <xf borderId="13" fillId="14" fontId="23" numFmtId="0" xfId="0" applyAlignment="1" applyBorder="1" applyFont="1">
      <alignment horizontal="center" readingOrder="0"/>
    </xf>
    <xf borderId="23" fillId="14" fontId="23" numFmtId="0" xfId="0" applyAlignment="1" applyBorder="1" applyFont="1">
      <alignment horizontal="center" readingOrder="0"/>
    </xf>
    <xf borderId="11" fillId="9" fontId="2" numFmtId="0" xfId="0" applyAlignment="1" applyBorder="1" applyFont="1">
      <alignment horizontal="center" vertical="center"/>
    </xf>
    <xf borderId="23" fillId="2" fontId="11" numFmtId="49" xfId="0" applyAlignment="1" applyBorder="1" applyFont="1" applyNumberFormat="1">
      <alignment horizontal="center" readingOrder="0" vertical="center"/>
    </xf>
    <xf borderId="0" fillId="14" fontId="23" numFmtId="0" xfId="0" applyAlignment="1" applyFont="1">
      <alignment horizontal="center" readingOrder="0"/>
    </xf>
    <xf borderId="9" fillId="11" fontId="2" numFmtId="0" xfId="0" applyAlignment="1" applyBorder="1" applyFont="1">
      <alignment horizontal="center" readingOrder="0"/>
    </xf>
    <xf borderId="11" fillId="11" fontId="2" numFmtId="0" xfId="0" applyAlignment="1" applyBorder="1" applyFont="1">
      <alignment horizontal="center" readingOrder="0"/>
    </xf>
    <xf borderId="45" fillId="14" fontId="23" numFmtId="0" xfId="0" applyAlignment="1" applyBorder="1" applyFont="1">
      <alignment horizontal="center" readingOrder="0"/>
    </xf>
    <xf borderId="16" fillId="14" fontId="23" numFmtId="0" xfId="0" applyAlignment="1" applyBorder="1" applyFont="1">
      <alignment horizontal="center" readingOrder="0"/>
    </xf>
    <xf borderId="51" fillId="2" fontId="1" numFmtId="0" xfId="0" applyBorder="1" applyFont="1"/>
    <xf borderId="13" fillId="20" fontId="1" numFmtId="0" xfId="0" applyBorder="1" applyFont="1"/>
    <xf borderId="53" fillId="5" fontId="5" numFmtId="0" xfId="0" applyAlignment="1" applyBorder="1" applyFont="1">
      <alignment horizontal="center" readingOrder="0" vertical="bottom"/>
    </xf>
    <xf borderId="13" fillId="2" fontId="11" numFmtId="49" xfId="0" applyAlignment="1" applyBorder="1" applyFont="1" applyNumberFormat="1">
      <alignment horizontal="center" readingOrder="0" vertical="center"/>
    </xf>
    <xf borderId="13" fillId="11" fontId="2" numFmtId="0" xfId="0" applyAlignment="1" applyBorder="1" applyFont="1">
      <alignment horizontal="center"/>
    </xf>
    <xf borderId="10" fillId="2" fontId="11" numFmtId="49" xfId="0" applyAlignment="1" applyBorder="1" applyFont="1" applyNumberFormat="1">
      <alignment horizontal="center" readingOrder="0" vertical="center"/>
    </xf>
    <xf borderId="10" fillId="11" fontId="2" numFmtId="0" xfId="0" applyAlignment="1" applyBorder="1" applyFont="1">
      <alignment horizontal="center" readingOrder="0"/>
    </xf>
    <xf borderId="10" fillId="2" fontId="2" numFmtId="0" xfId="0" applyAlignment="1" applyBorder="1" applyFont="1">
      <alignment horizontal="center" vertical="center"/>
    </xf>
    <xf borderId="23" fillId="2" fontId="2" numFmtId="0" xfId="0" applyAlignment="1" applyBorder="1" applyFont="1">
      <alignment horizontal="center" vertical="center"/>
    </xf>
    <xf borderId="8" fillId="14" fontId="23" numFmtId="0" xfId="0" applyAlignment="1" applyBorder="1" applyFont="1">
      <alignment horizontal="center" readingOrder="0"/>
    </xf>
    <xf borderId="9" fillId="11" fontId="2" numFmtId="0" xfId="0" applyAlignment="1" applyBorder="1" applyFont="1">
      <alignment horizontal="center"/>
    </xf>
    <xf borderId="3" fillId="14" fontId="23" numFmtId="0" xfId="0" applyAlignment="1" applyBorder="1" applyFont="1">
      <alignment horizontal="center" readingOrder="0"/>
    </xf>
    <xf borderId="11" fillId="14" fontId="23" numFmtId="0" xfId="0" applyAlignment="1" applyBorder="1" applyFont="1">
      <alignment horizontal="center" readingOrder="0"/>
    </xf>
    <xf borderId="40" fillId="19" fontId="12" numFmtId="49" xfId="0" applyBorder="1" applyFont="1" applyNumberFormat="1"/>
    <xf borderId="0" fillId="11" fontId="2" numFmtId="0" xfId="0" applyAlignment="1" applyFont="1">
      <alignment horizontal="center" readingOrder="0"/>
    </xf>
    <xf borderId="13" fillId="14" fontId="8" numFmtId="49" xfId="0" applyAlignment="1" applyBorder="1" applyFont="1" applyNumberFormat="1">
      <alignment horizontal="center" readingOrder="0" vertical="center"/>
    </xf>
    <xf borderId="13" fillId="14" fontId="11" numFmtId="49" xfId="0" applyAlignment="1" applyBorder="1" applyFont="1" applyNumberFormat="1">
      <alignment horizontal="center" readingOrder="0" vertical="center"/>
    </xf>
    <xf borderId="10" fillId="14" fontId="8" numFmtId="49" xfId="0" applyAlignment="1" applyBorder="1" applyFont="1" applyNumberFormat="1">
      <alignment horizontal="center" readingOrder="0" vertical="center"/>
    </xf>
    <xf borderId="10" fillId="14" fontId="8" numFmtId="0" xfId="0" applyAlignment="1" applyBorder="1" applyFont="1">
      <alignment horizontal="center" readingOrder="0"/>
    </xf>
    <xf borderId="54" fillId="2" fontId="1" numFmtId="0" xfId="0" applyBorder="1" applyFont="1"/>
    <xf borderId="50" fillId="14" fontId="23" numFmtId="0" xfId="0" applyAlignment="1" applyBorder="1" applyFont="1">
      <alignment horizontal="center" readingOrder="0"/>
    </xf>
    <xf borderId="0" fillId="14" fontId="8" numFmtId="0" xfId="0" applyAlignment="1" applyFont="1">
      <alignment horizontal="center" readingOrder="0"/>
    </xf>
    <xf borderId="8" fillId="11" fontId="2" numFmtId="0" xfId="0" applyAlignment="1" applyBorder="1" applyFont="1">
      <alignment horizontal="center" readingOrder="0"/>
    </xf>
    <xf borderId="13" fillId="20" fontId="12" numFmtId="49" xfId="0" applyBorder="1" applyFont="1" applyNumberFormat="1"/>
    <xf borderId="13" fillId="9" fontId="2" numFmtId="0" xfId="0" applyAlignment="1" applyBorder="1" applyFont="1">
      <alignment horizontal="center" vertical="center"/>
    </xf>
    <xf borderId="9" fillId="30" fontId="24" numFmtId="0" xfId="0" applyAlignment="1" applyBorder="1" applyFill="1" applyFont="1">
      <alignment horizontal="center"/>
    </xf>
    <xf borderId="10" fillId="9" fontId="21" numFmtId="0" xfId="0" applyAlignment="1" applyBorder="1" applyFont="1">
      <alignment horizontal="center"/>
    </xf>
    <xf borderId="11" fillId="9" fontId="21" numFmtId="0" xfId="0" applyAlignment="1" applyBorder="1" applyFont="1">
      <alignment horizontal="center"/>
    </xf>
    <xf borderId="33" fillId="14" fontId="12" numFmtId="49" xfId="0" applyBorder="1" applyFont="1" applyNumberFormat="1"/>
    <xf borderId="10" fillId="14" fontId="23" numFmtId="0" xfId="0" applyAlignment="1" applyBorder="1" applyFont="1">
      <alignment horizontal="center" readingOrder="0"/>
    </xf>
    <xf borderId="55" fillId="5" fontId="5" numFmtId="0" xfId="0" applyAlignment="1" applyBorder="1" applyFont="1">
      <alignment horizontal="center" readingOrder="0" vertical="bottom"/>
    </xf>
    <xf borderId="13" fillId="26" fontId="21" numFmtId="49" xfId="0" applyAlignment="1" applyBorder="1" applyFont="1" applyNumberFormat="1">
      <alignment horizontal="center" readingOrder="0" vertical="center"/>
    </xf>
    <xf borderId="13" fillId="29" fontId="25" numFmtId="0" xfId="0" applyAlignment="1" applyBorder="1" applyFont="1">
      <alignment horizontal="center" readingOrder="0"/>
    </xf>
    <xf borderId="23" fillId="7" fontId="13" numFmtId="49" xfId="0" applyAlignment="1" applyBorder="1" applyFont="1" applyNumberFormat="1">
      <alignment horizontal="center" readingOrder="0" vertical="center"/>
    </xf>
    <xf borderId="0" fillId="25" fontId="26" numFmtId="49" xfId="0" applyAlignment="1" applyFont="1" applyNumberFormat="1">
      <alignment horizontal="center" readingOrder="0"/>
    </xf>
    <xf borderId="10" fillId="28" fontId="22" numFmtId="0" xfId="0" applyAlignment="1" applyBorder="1" applyFont="1">
      <alignment horizontal="center" readingOrder="0" vertical="center"/>
    </xf>
    <xf borderId="13" fillId="28" fontId="27" numFmtId="0" xfId="0" applyAlignment="1" applyBorder="1" applyFont="1">
      <alignment horizontal="center" readingOrder="0" vertical="center"/>
    </xf>
    <xf borderId="25" fillId="13" fontId="22" numFmtId="0" xfId="0" applyAlignment="1" applyBorder="1" applyFont="1">
      <alignment horizontal="center" readingOrder="0" vertical="center"/>
    </xf>
    <xf borderId="23" fillId="6" fontId="2" numFmtId="0" xfId="0" applyAlignment="1" applyBorder="1" applyFont="1">
      <alignment horizontal="center" readingOrder="0"/>
    </xf>
    <xf borderId="23" fillId="11" fontId="2" numFmtId="0" xfId="0" applyAlignment="1" applyBorder="1" applyFont="1">
      <alignment horizontal="center" readingOrder="0"/>
    </xf>
    <xf borderId="0" fillId="9" fontId="21" numFmtId="0" xfId="0" applyAlignment="1" applyFont="1">
      <alignment horizontal="center" readingOrder="0"/>
    </xf>
    <xf borderId="12" fillId="2" fontId="1" numFmtId="0" xfId="0" applyBorder="1" applyFont="1"/>
    <xf borderId="42" fillId="14" fontId="23" numFmtId="0" xfId="0" applyAlignment="1" applyBorder="1" applyFont="1">
      <alignment horizontal="center" readingOrder="0"/>
    </xf>
    <xf borderId="13" fillId="31" fontId="28" numFmtId="49" xfId="0" applyAlignment="1" applyBorder="1" applyFill="1" applyFont="1" applyNumberFormat="1">
      <alignment horizontal="center" readingOrder="0" vertical="center"/>
    </xf>
    <xf borderId="10" fillId="11" fontId="1" numFmtId="49" xfId="0" applyBorder="1" applyFont="1" applyNumberFormat="1"/>
    <xf borderId="11" fillId="11" fontId="1" numFmtId="49" xfId="0" applyBorder="1" applyFont="1" applyNumberFormat="1"/>
    <xf borderId="45" fillId="2" fontId="11" numFmtId="49" xfId="0" applyAlignment="1" applyBorder="1" applyFont="1" applyNumberFormat="1">
      <alignment horizontal="center" readingOrder="0" vertical="center"/>
    </xf>
    <xf borderId="10" fillId="6" fontId="11" numFmtId="0" xfId="0" applyAlignment="1" applyBorder="1" applyFont="1">
      <alignment horizontal="center" readingOrder="0"/>
    </xf>
    <xf borderId="0" fillId="8" fontId="29" numFmtId="49" xfId="0" applyAlignment="1" applyFont="1" applyNumberFormat="1">
      <alignment horizontal="center" readingOrder="0" vertical="center"/>
    </xf>
    <xf borderId="23" fillId="8" fontId="29" numFmtId="49" xfId="0" applyAlignment="1" applyBorder="1" applyFont="1" applyNumberFormat="1">
      <alignment horizontal="center" readingOrder="0" vertical="center"/>
    </xf>
    <xf borderId="11" fillId="2" fontId="1" numFmtId="0" xfId="0" applyBorder="1" applyFont="1"/>
    <xf borderId="13" fillId="8" fontId="29" numFmtId="49" xfId="0" applyAlignment="1" applyBorder="1" applyFont="1" applyNumberFormat="1">
      <alignment horizontal="center" readingOrder="0" vertical="center"/>
    </xf>
    <xf borderId="13" fillId="7" fontId="13" numFmtId="49" xfId="0" applyAlignment="1" applyBorder="1" applyFont="1" applyNumberFormat="1">
      <alignment horizontal="center" readingOrder="0" vertical="center"/>
    </xf>
    <xf borderId="13" fillId="2" fontId="1" numFmtId="0" xfId="0" applyBorder="1" applyFont="1"/>
    <xf borderId="54" fillId="7" fontId="13" numFmtId="49" xfId="0" applyAlignment="1" applyBorder="1" applyFont="1" applyNumberFormat="1">
      <alignment horizontal="center" readingOrder="0" vertical="center"/>
    </xf>
    <xf borderId="42" fillId="11" fontId="2" numFmtId="0" xfId="0" applyAlignment="1" applyBorder="1" applyFont="1">
      <alignment horizontal="center" readingOrder="0"/>
    </xf>
    <xf borderId="0" fillId="2" fontId="11" numFmtId="49" xfId="0" applyAlignment="1" applyFont="1" applyNumberFormat="1">
      <alignment horizontal="center" readingOrder="0" vertical="center"/>
    </xf>
    <xf borderId="47" fillId="7" fontId="13" numFmtId="49" xfId="0" applyAlignment="1" applyBorder="1" applyFont="1" applyNumberFormat="1">
      <alignment horizontal="center" readingOrder="0" vertical="center"/>
    </xf>
    <xf borderId="10" fillId="2" fontId="1" numFmtId="0" xfId="0" applyBorder="1" applyFont="1"/>
    <xf borderId="16" fillId="9" fontId="1" numFmtId="0" xfId="0" applyBorder="1" applyFont="1"/>
    <xf borderId="42" fillId="9" fontId="1" numFmtId="0" xfId="0" applyBorder="1" applyFont="1"/>
    <xf borderId="20" fillId="2" fontId="20" numFmtId="0" xfId="0" applyBorder="1" applyFont="1"/>
    <xf borderId="10" fillId="6" fontId="1" numFmtId="49" xfId="0" applyBorder="1" applyFont="1" applyNumberFormat="1"/>
    <xf borderId="11" fillId="6" fontId="1" numFmtId="49" xfId="0" applyBorder="1" applyFont="1" applyNumberFormat="1"/>
    <xf borderId="56" fillId="28" fontId="22" numFmtId="0" xfId="0" applyAlignment="1" applyBorder="1" applyFont="1">
      <alignment horizontal="center" readingOrder="0" vertical="center"/>
    </xf>
    <xf borderId="13" fillId="2" fontId="1" numFmtId="0" xfId="0" applyBorder="1" applyFont="1"/>
    <xf borderId="13" fillId="32" fontId="28" numFmtId="49" xfId="0" applyAlignment="1" applyBorder="1" applyFill="1" applyFont="1" applyNumberFormat="1">
      <alignment horizontal="center" readingOrder="0" vertical="center"/>
    </xf>
    <xf borderId="23" fillId="12" fontId="28" numFmtId="49" xfId="0" applyAlignment="1" applyBorder="1" applyFont="1" applyNumberFormat="1">
      <alignment horizontal="center" readingOrder="0" vertical="center"/>
    </xf>
    <xf borderId="25" fillId="14" fontId="6" numFmtId="0" xfId="0" applyAlignment="1" applyBorder="1" applyFont="1">
      <alignment horizontal="center" vertical="bottom"/>
    </xf>
    <xf borderId="50" fillId="14" fontId="6" numFmtId="0" xfId="0" applyAlignment="1" applyBorder="1" applyFont="1">
      <alignment horizontal="center" readingOrder="0" vertical="bottom"/>
    </xf>
    <xf borderId="0" fillId="2" fontId="1" numFmtId="0" xfId="0" applyFont="1"/>
    <xf borderId="27" fillId="2" fontId="1" numFmtId="0" xfId="0" applyBorder="1" applyFont="1"/>
    <xf borderId="9" fillId="22" fontId="15" numFmtId="0" xfId="0" applyAlignment="1" applyBorder="1" applyFont="1">
      <alignment horizontal="right" vertical="center"/>
    </xf>
    <xf borderId="11" fillId="22" fontId="15" numFmtId="0" xfId="0" applyAlignment="1" applyBorder="1" applyFont="1">
      <alignment horizontal="right" vertical="center"/>
    </xf>
    <xf borderId="13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 readingOrder="0"/>
    </xf>
    <xf borderId="7" fillId="3" fontId="1" numFmtId="0" xfId="0" applyAlignment="1" applyBorder="1" applyFont="1">
      <alignment readingOrder="0"/>
    </xf>
    <xf borderId="0" fillId="3" fontId="1" numFmtId="0" xfId="0" applyAlignment="1" applyFont="1">
      <alignment readingOrder="0"/>
    </xf>
    <xf borderId="57" fillId="2" fontId="1" numFmtId="0" xfId="0" applyBorder="1" applyFont="1"/>
    <xf borderId="10" fillId="33" fontId="30" numFmtId="0" xfId="0" applyAlignment="1" applyBorder="1" applyFill="1" applyFont="1">
      <alignment horizontal="center" shrinkToFit="0" vertical="center" wrapText="0"/>
    </xf>
    <xf borderId="58" fillId="0" fontId="4" numFmtId="0" xfId="0" applyBorder="1" applyFont="1"/>
    <xf borderId="59" fillId="2" fontId="1" numFmtId="0" xfId="0" applyBorder="1" applyFont="1"/>
    <xf borderId="60" fillId="2" fontId="1" numFmtId="0" xfId="0" applyBorder="1" applyFont="1"/>
    <xf borderId="61" fillId="2" fontId="1" numFmtId="0" xfId="0" applyBorder="1" applyFont="1"/>
    <xf borderId="62" fillId="2" fontId="8" numFmtId="49" xfId="0" applyAlignment="1" applyBorder="1" applyFont="1" applyNumberFormat="1">
      <alignment horizontal="center" vertical="bottom"/>
    </xf>
    <xf borderId="39" fillId="2" fontId="8" numFmtId="49" xfId="0" applyAlignment="1" applyBorder="1" applyFont="1" applyNumberFormat="1">
      <alignment horizontal="center" vertical="bottom"/>
    </xf>
    <xf borderId="38" fillId="2" fontId="8" numFmtId="49" xfId="0" applyAlignment="1" applyBorder="1" applyFont="1" applyNumberFormat="1">
      <alignment horizontal="center" vertical="bottom"/>
    </xf>
    <xf borderId="63" fillId="2" fontId="11" numFmtId="0" xfId="0" applyAlignment="1" applyBorder="1" applyFont="1">
      <alignment horizontal="center"/>
    </xf>
    <xf borderId="39" fillId="2" fontId="8" numFmtId="49" xfId="0" applyAlignment="1" applyBorder="1" applyFont="1" applyNumberFormat="1">
      <alignment horizontal="left" readingOrder="0" vertical="bottom"/>
    </xf>
    <xf borderId="39" fillId="2" fontId="11" numFmtId="0" xfId="0" applyAlignment="1" applyBorder="1" applyFont="1">
      <alignment horizontal="center"/>
    </xf>
    <xf borderId="39" fillId="2" fontId="6" numFmtId="0" xfId="0" applyAlignment="1" applyBorder="1" applyFont="1">
      <alignment horizontal="center" vertical="bottom"/>
    </xf>
    <xf borderId="39" fillId="2" fontId="8" numFmtId="0" xfId="0" applyAlignment="1" applyBorder="1" applyFont="1">
      <alignment horizontal="center" readingOrder="0" vertical="bottom"/>
    </xf>
    <xf borderId="39" fillId="2" fontId="8" numFmtId="0" xfId="0" applyAlignment="1" applyBorder="1" applyFont="1">
      <alignment horizontal="center" vertical="bottom"/>
    </xf>
    <xf borderId="64" fillId="2" fontId="8" numFmtId="0" xfId="0" applyAlignment="1" applyBorder="1" applyFont="1">
      <alignment horizontal="center" vertical="bottom"/>
    </xf>
    <xf borderId="56" fillId="2" fontId="1" numFmtId="0" xfId="0" applyBorder="1" applyFont="1"/>
    <xf borderId="65" fillId="2" fontId="8" numFmtId="49" xfId="0" applyAlignment="1" applyBorder="1" applyFont="1" applyNumberFormat="1">
      <alignment horizontal="center" vertical="bottom"/>
    </xf>
    <xf borderId="10" fillId="0" fontId="8" numFmtId="49" xfId="0" applyAlignment="1" applyBorder="1" applyFont="1" applyNumberFormat="1">
      <alignment horizontal="center" vertical="bottom"/>
    </xf>
    <xf borderId="65" fillId="2" fontId="11" numFmtId="0" xfId="0" applyAlignment="1" applyBorder="1" applyFont="1">
      <alignment horizontal="center"/>
    </xf>
    <xf borderId="10" fillId="10" fontId="10" numFmtId="49" xfId="0" applyAlignment="1" applyBorder="1" applyFont="1" applyNumberFormat="1">
      <alignment horizontal="center" readingOrder="0" vertical="center"/>
    </xf>
    <xf borderId="11" fillId="10" fontId="11" numFmtId="0" xfId="0" applyAlignment="1" applyBorder="1" applyFont="1">
      <alignment horizontal="center"/>
    </xf>
    <xf borderId="9" fillId="0" fontId="6" numFmtId="0" xfId="0" applyAlignment="1" applyBorder="1" applyFont="1">
      <alignment horizontal="center" readingOrder="0" vertical="bottom"/>
    </xf>
    <xf borderId="13" fillId="10" fontId="8" numFmtId="0" xfId="0" applyAlignment="1" applyBorder="1" applyFont="1">
      <alignment horizontal="left" readingOrder="0"/>
    </xf>
    <xf borderId="0" fillId="2" fontId="8" numFmtId="0" xfId="0" applyAlignment="1" applyFont="1">
      <alignment horizontal="left" readingOrder="0"/>
    </xf>
    <xf borderId="18" fillId="2" fontId="11" numFmtId="0" xfId="0" applyAlignment="1" applyBorder="1" applyFont="1">
      <alignment horizontal="center"/>
    </xf>
    <xf borderId="10" fillId="10" fontId="31" numFmtId="0" xfId="0" applyAlignment="1" applyBorder="1" applyFont="1">
      <alignment horizontal="center" readingOrder="0" vertical="bottom"/>
    </xf>
    <xf borderId="10" fillId="10" fontId="8" numFmtId="0" xfId="0" applyAlignment="1" applyBorder="1" applyFont="1">
      <alignment horizontal="center" vertical="bottom"/>
    </xf>
    <xf borderId="65" fillId="2" fontId="1" numFmtId="0" xfId="0" applyBorder="1" applyFont="1"/>
    <xf borderId="10" fillId="34" fontId="32" numFmtId="49" xfId="0" applyAlignment="1" applyBorder="1" applyFill="1" applyFont="1" applyNumberFormat="1">
      <alignment horizontal="center" readingOrder="0" vertical="center"/>
    </xf>
    <xf borderId="0" fillId="34" fontId="33" numFmtId="0" xfId="0" applyAlignment="1" applyFont="1">
      <alignment horizontal="center"/>
    </xf>
    <xf borderId="13" fillId="10" fontId="11" numFmtId="0" xfId="0" applyAlignment="1" applyBorder="1" applyFont="1">
      <alignment horizontal="center" vertical="bottom"/>
    </xf>
    <xf borderId="10" fillId="35" fontId="11" numFmtId="10" xfId="0" applyAlignment="1" applyBorder="1" applyFill="1" applyFont="1" applyNumberFormat="1">
      <alignment horizontal="center"/>
    </xf>
    <xf borderId="10" fillId="10" fontId="11" numFmtId="0" xfId="0" applyAlignment="1" applyBorder="1" applyFont="1">
      <alignment horizontal="left" readingOrder="0" vertical="top"/>
    </xf>
    <xf borderId="11" fillId="10" fontId="8" numFmtId="0" xfId="0" applyAlignment="1" applyBorder="1" applyFont="1">
      <alignment horizontal="center" vertical="bottom"/>
    </xf>
    <xf borderId="10" fillId="10" fontId="8" numFmtId="0" xfId="0" applyAlignment="1" applyBorder="1" applyFont="1">
      <alignment vertical="bottom"/>
    </xf>
    <xf borderId="13" fillId="10" fontId="8" numFmtId="0" xfId="0" applyAlignment="1" applyBorder="1" applyFont="1">
      <alignment horizontal="center" vertical="bottom"/>
    </xf>
    <xf borderId="10" fillId="17" fontId="6" numFmtId="49" xfId="0" applyAlignment="1" applyBorder="1" applyFont="1" applyNumberFormat="1">
      <alignment horizontal="center" readingOrder="0" vertical="center"/>
    </xf>
    <xf borderId="13" fillId="34" fontId="33" numFmtId="0" xfId="0" applyAlignment="1" applyBorder="1" applyFont="1">
      <alignment horizontal="center"/>
    </xf>
    <xf borderId="11" fillId="10" fontId="11" numFmtId="0" xfId="0" applyAlignment="1" applyBorder="1" applyFont="1">
      <alignment horizontal="center" readingOrder="0"/>
    </xf>
    <xf borderId="13" fillId="10" fontId="34" numFmtId="0" xfId="0" applyAlignment="1" applyBorder="1" applyFont="1">
      <alignment horizontal="center" readingOrder="0" vertical="bottom"/>
    </xf>
    <xf borderId="10" fillId="10" fontId="34" numFmtId="0" xfId="0" applyAlignment="1" applyBorder="1" applyFont="1">
      <alignment horizontal="center" readingOrder="0" vertical="bottom"/>
    </xf>
    <xf borderId="13" fillId="10" fontId="11" numFmtId="2" xfId="0" applyAlignment="1" applyBorder="1" applyFont="1" applyNumberFormat="1">
      <alignment horizontal="center"/>
    </xf>
    <xf borderId="10" fillId="10" fontId="11" numFmtId="2" xfId="0" applyAlignment="1" applyBorder="1" applyFont="1" applyNumberFormat="1">
      <alignment horizontal="center"/>
    </xf>
    <xf borderId="0" fillId="0" fontId="1" numFmtId="0" xfId="0" applyFont="1"/>
    <xf borderId="1" fillId="36" fontId="8" numFmtId="49" xfId="0" applyAlignment="1" applyBorder="1" applyFill="1" applyFont="1" applyNumberFormat="1">
      <alignment horizontal="center" readingOrder="0" shrinkToFit="0" vertical="center" wrapText="1"/>
    </xf>
    <xf borderId="45" fillId="0" fontId="4" numFmtId="0" xfId="0" applyBorder="1" applyFont="1"/>
    <xf borderId="13" fillId="17" fontId="22" numFmtId="0" xfId="0" applyAlignment="1" applyBorder="1" applyFont="1">
      <alignment horizontal="center"/>
    </xf>
    <xf borderId="0" fillId="2" fontId="11" numFmtId="0" xfId="0" applyAlignment="1" applyFont="1">
      <alignment horizontal="left" vertical="top"/>
    </xf>
    <xf borderId="27" fillId="2" fontId="35" numFmtId="0" xfId="0" applyAlignment="1" applyBorder="1" applyFont="1">
      <alignment horizontal="center" readingOrder="0" shrinkToFit="0" vertical="top" wrapText="1"/>
    </xf>
    <xf borderId="14" fillId="0" fontId="4" numFmtId="0" xfId="0" applyBorder="1" applyFont="1"/>
    <xf borderId="7" fillId="3" fontId="11" numFmtId="0" xfId="0" applyAlignment="1" applyBorder="1" applyFont="1">
      <alignment horizontal="center"/>
    </xf>
    <xf borderId="66" fillId="3" fontId="11" numFmtId="0" xfId="0" applyAlignment="1" applyBorder="1" applyFont="1">
      <alignment horizontal="center"/>
    </xf>
    <xf borderId="67" fillId="3" fontId="11" numFmtId="0" xfId="0" applyAlignment="1" applyBorder="1" applyFont="1">
      <alignment horizontal="center"/>
    </xf>
    <xf borderId="68" fillId="3" fontId="11" numFmtId="0" xfId="0" applyAlignment="1" applyBorder="1" applyFont="1">
      <alignment horizontal="center"/>
    </xf>
    <xf borderId="13" fillId="14" fontId="11" numFmtId="2" xfId="0" applyAlignment="1" applyBorder="1" applyFont="1" applyNumberFormat="1">
      <alignment horizontal="center"/>
    </xf>
    <xf borderId="10" fillId="14" fontId="11" numFmtId="2" xfId="0" applyAlignment="1" applyBorder="1" applyFont="1" applyNumberFormat="1">
      <alignment horizontal="center"/>
    </xf>
    <xf borderId="15" fillId="0" fontId="4" numFmtId="0" xfId="0" applyBorder="1" applyFont="1"/>
    <xf borderId="26" fillId="2" fontId="11" numFmtId="0" xfId="0" applyAlignment="1" applyBorder="1" applyFont="1">
      <alignment horizontal="center"/>
    </xf>
    <xf borderId="69" fillId="3" fontId="11" numFmtId="0" xfId="0" applyAlignment="1" applyBorder="1" applyFont="1">
      <alignment horizontal="center"/>
    </xf>
    <xf borderId="70" fillId="3" fontId="11" numFmtId="0" xfId="0" applyAlignment="1" applyBorder="1" applyFont="1">
      <alignment horizontal="center"/>
    </xf>
    <xf borderId="71" fillId="0" fontId="4" numFmtId="0" xfId="0" applyBorder="1" applyFont="1"/>
    <xf borderId="39" fillId="2" fontId="35" numFmtId="0" xfId="0" applyAlignment="1" applyBorder="1" applyFont="1">
      <alignment horizontal="center" readingOrder="0" shrinkToFit="0" vertical="top" wrapText="1"/>
    </xf>
    <xf borderId="1" fillId="33" fontId="36" numFmtId="0" xfId="0" applyAlignment="1" applyBorder="1" applyFont="1">
      <alignment horizontal="center" shrinkToFit="0" vertical="center" wrapText="1"/>
    </xf>
    <xf borderId="13" fillId="36" fontId="22" numFmtId="0" xfId="0" applyAlignment="1" applyBorder="1" applyFont="1">
      <alignment horizontal="center"/>
    </xf>
    <xf borderId="10" fillId="24" fontId="11" numFmtId="9" xfId="0" applyAlignment="1" applyBorder="1" applyFont="1" applyNumberFormat="1">
      <alignment horizontal="center" readingOrder="0"/>
    </xf>
    <xf borderId="0" fillId="2" fontId="11" numFmtId="0" xfId="0" applyAlignment="1" applyFont="1">
      <alignment horizontal="left"/>
    </xf>
    <xf borderId="65" fillId="2" fontId="8" numFmtId="49" xfId="0" applyAlignment="1" applyBorder="1" applyFont="1" applyNumberFormat="1">
      <alignment horizontal="center" readingOrder="0" vertical="bottom"/>
    </xf>
    <xf borderId="24" fillId="24" fontId="11" numFmtId="0" xfId="0" applyAlignment="1" applyBorder="1" applyFont="1">
      <alignment horizontal="center" vertical="bottom"/>
    </xf>
    <xf borderId="72" fillId="2" fontId="35" numFmtId="0" xfId="0" applyAlignment="1" applyBorder="1" applyFont="1">
      <alignment horizontal="center" readingOrder="0" shrinkToFit="0" vertical="top" wrapText="1"/>
    </xf>
    <xf borderId="0" fillId="2" fontId="29" numFmtId="0" xfId="0" applyAlignment="1" applyFont="1">
      <alignment horizontal="center" readingOrder="0" shrinkToFit="0" vertical="center" wrapText="1"/>
    </xf>
    <xf borderId="73" fillId="2" fontId="29" numFmtId="0" xfId="0" applyAlignment="1" applyBorder="1" applyFont="1">
      <alignment horizontal="center" readingOrder="0" shrinkToFit="0" vertical="center" wrapText="1"/>
    </xf>
    <xf borderId="10" fillId="10" fontId="8" numFmtId="49" xfId="0" applyAlignment="1" applyBorder="1" applyFont="1" applyNumberFormat="1">
      <alignment horizontal="right" readingOrder="0" vertical="center"/>
    </xf>
    <xf borderId="0" fillId="2" fontId="12" numFmtId="0" xfId="0" applyAlignment="1" applyFont="1">
      <alignment vertical="bottom"/>
    </xf>
    <xf borderId="10" fillId="10" fontId="8" numFmtId="4" xfId="0" applyAlignment="1" applyBorder="1" applyFont="1" applyNumberFormat="1">
      <alignment horizontal="center"/>
    </xf>
    <xf borderId="74" fillId="2" fontId="11" numFmtId="0" xfId="0" applyAlignment="1" applyBorder="1" applyFont="1">
      <alignment horizontal="center"/>
    </xf>
    <xf borderId="75" fillId="2" fontId="29" numFmtId="0" xfId="0" applyAlignment="1" applyBorder="1" applyFont="1">
      <alignment horizontal="center" readingOrder="0" shrinkToFit="0" vertical="center" wrapText="0"/>
    </xf>
    <xf borderId="65" fillId="0" fontId="4" numFmtId="0" xfId="0" applyBorder="1" applyFont="1"/>
    <xf borderId="65" fillId="2" fontId="29" numFmtId="0" xfId="0" applyAlignment="1" applyBorder="1" applyFont="1">
      <alignment horizontal="right" readingOrder="0" shrinkToFit="0" vertical="center" wrapText="0"/>
    </xf>
    <xf borderId="65" fillId="2" fontId="29" numFmtId="0" xfId="0" applyAlignment="1" applyBorder="1" applyFont="1">
      <alignment horizontal="center" readingOrder="0" shrinkToFit="0" vertical="center" wrapText="0"/>
    </xf>
    <xf borderId="76" fillId="2" fontId="29" numFmtId="0" xfId="0" applyAlignment="1" applyBorder="1" applyFont="1">
      <alignment horizontal="right" readingOrder="0" shrinkToFit="0" vertical="center" wrapText="0"/>
    </xf>
    <xf borderId="77" fillId="2" fontId="37" numFmtId="0" xfId="0" applyAlignment="1" applyBorder="1" applyFont="1">
      <alignment horizontal="center" readingOrder="0" shrinkToFit="0" vertical="center" wrapText="0"/>
    </xf>
    <xf borderId="76" fillId="0" fontId="4" numFmtId="0" xfId="0" applyBorder="1" applyFont="1"/>
    <xf borderId="28" fillId="0" fontId="4" numFmtId="0" xfId="0" applyBorder="1" applyFont="1"/>
    <xf borderId="29" fillId="2" fontId="11" numFmtId="0" xfId="0" applyAlignment="1" applyBorder="1" applyFont="1">
      <alignment horizontal="center"/>
    </xf>
    <xf borderId="78" fillId="2" fontId="11" numFmtId="0" xfId="0" applyAlignment="1" applyBorder="1" applyFont="1">
      <alignment horizontal="center"/>
    </xf>
    <xf borderId="13" fillId="10" fontId="11" numFmtId="0" xfId="0" applyAlignment="1" applyBorder="1" applyFont="1">
      <alignment horizontal="center" readingOrder="0"/>
    </xf>
    <xf borderId="79" fillId="3" fontId="11" numFmtId="0" xfId="0" applyAlignment="1" applyBorder="1" applyFont="1">
      <alignment horizontal="center"/>
    </xf>
    <xf borderId="80" fillId="3" fontId="11" numFmtId="0" xfId="0" applyAlignment="1" applyBorder="1" applyFont="1">
      <alignment horizontal="center"/>
    </xf>
    <xf borderId="81" fillId="3" fontId="11" numFmtId="2" xfId="0" applyAlignment="1" applyBorder="1" applyFont="1" applyNumberFormat="1">
      <alignment horizontal="center"/>
    </xf>
    <xf borderId="80" fillId="0" fontId="4" numFmtId="0" xfId="0" applyBorder="1" applyFont="1"/>
    <xf borderId="7" fillId="0" fontId="4" numFmtId="0" xfId="0" applyBorder="1" applyFont="1"/>
    <xf borderId="69" fillId="3" fontId="1" numFmtId="0" xfId="0" applyBorder="1" applyFont="1"/>
    <xf borderId="66" fillId="3" fontId="1" numFmtId="0" xfId="0" applyBorder="1" applyFont="1"/>
    <xf borderId="0" fillId="10" fontId="11" numFmtId="0" xfId="0" applyAlignment="1" applyFont="1">
      <alignment horizontal="center"/>
    </xf>
    <xf borderId="14" fillId="37" fontId="38" numFmtId="0" xfId="0" applyAlignment="1" applyBorder="1" applyFill="1" applyFont="1">
      <alignment horizontal="center" shrinkToFit="0" vertical="center" wrapText="1"/>
    </xf>
    <xf borderId="11" fillId="22" fontId="22" numFmtId="164" xfId="0" applyAlignment="1" applyBorder="1" applyFont="1" applyNumberFormat="1">
      <alignment horizontal="center" vertical="bottom"/>
    </xf>
    <xf borderId="14" fillId="38" fontId="39" numFmtId="0" xfId="0" applyAlignment="1" applyBorder="1" applyFill="1" applyFont="1">
      <alignment horizontal="center" readingOrder="0" shrinkToFit="0" vertical="center" wrapText="1"/>
    </xf>
    <xf borderId="42" fillId="0" fontId="22" numFmtId="165" xfId="0" applyAlignment="1" applyBorder="1" applyFont="1" applyNumberFormat="1">
      <alignment horizontal="center" vertical="bottom"/>
    </xf>
    <xf borderId="82" fillId="5" fontId="13" numFmtId="165" xfId="0" applyAlignment="1" applyBorder="1" applyFont="1" applyNumberFormat="1">
      <alignment horizontal="center" vertical="bottom"/>
    </xf>
    <xf borderId="42" fillId="5" fontId="13" numFmtId="165" xfId="0" applyAlignment="1" applyBorder="1" applyFont="1" applyNumberFormat="1">
      <alignment horizontal="center" vertical="bottom"/>
    </xf>
    <xf borderId="42" fillId="0" fontId="22" numFmtId="165" xfId="0" applyAlignment="1" applyBorder="1" applyFont="1" applyNumberFormat="1">
      <alignment horizontal="center" vertical="bottom"/>
    </xf>
    <xf borderId="82" fillId="5" fontId="13" numFmtId="165" xfId="0" applyAlignment="1" applyBorder="1" applyFont="1" applyNumberFormat="1">
      <alignment horizontal="center" vertical="bottom"/>
    </xf>
    <xf borderId="42" fillId="5" fontId="13" numFmtId="165" xfId="0" applyAlignment="1" applyBorder="1" applyFont="1" applyNumberFormat="1">
      <alignment horizontal="center" vertical="bottom"/>
    </xf>
    <xf borderId="42" fillId="0" fontId="22" numFmtId="0" xfId="0" applyAlignment="1" applyBorder="1" applyFont="1">
      <alignment horizontal="center" vertical="bottom"/>
    </xf>
    <xf borderId="82" fillId="5" fontId="13" numFmtId="0" xfId="0" applyAlignment="1" applyBorder="1" applyFont="1">
      <alignment horizontal="center" vertical="bottom"/>
    </xf>
    <xf borderId="42" fillId="5" fontId="13" numFmtId="0" xfId="0" applyAlignment="1" applyBorder="1" applyFont="1">
      <alignment horizontal="center" vertical="bottom"/>
    </xf>
    <xf borderId="14" fillId="0" fontId="22" numFmtId="0" xfId="0" applyAlignment="1" applyBorder="1" applyFont="1">
      <alignment horizontal="center" vertical="bottom"/>
    </xf>
    <xf borderId="83" fillId="5" fontId="13" numFmtId="0" xfId="0" applyAlignment="1" applyBorder="1" applyFont="1">
      <alignment horizontal="center" vertical="bottom"/>
    </xf>
    <xf borderId="42" fillId="0" fontId="22" numFmtId="0" xfId="0" applyAlignment="1" applyBorder="1" applyFont="1">
      <alignment horizontal="center" vertical="bottom"/>
    </xf>
    <xf borderId="82" fillId="5" fontId="13" numFmtId="0" xfId="0" applyAlignment="1" applyBorder="1" applyFont="1">
      <alignment horizontal="center" vertical="bottom"/>
    </xf>
    <xf borderId="42" fillId="5" fontId="13" numFmtId="0" xfId="0" applyAlignment="1" applyBorder="1" applyFont="1">
      <alignment horizontal="center" vertical="bottom"/>
    </xf>
    <xf borderId="40" fillId="0" fontId="8" numFmtId="49" xfId="0" applyAlignment="1" applyBorder="1" applyFont="1" applyNumberFormat="1">
      <alignment horizontal="center" vertical="bottom"/>
    </xf>
    <xf borderId="42" fillId="37" fontId="11" numFmtId="49" xfId="0" applyAlignment="1" applyBorder="1" applyFont="1" applyNumberFormat="1">
      <alignment horizontal="center" vertical="bottom"/>
    </xf>
    <xf borderId="0" fillId="0" fontId="12" numFmtId="0" xfId="0" applyAlignment="1" applyFont="1">
      <alignment vertical="bottom"/>
    </xf>
    <xf borderId="14" fillId="0" fontId="12" numFmtId="0" xfId="0" applyAlignment="1" applyBorder="1" applyFont="1">
      <alignment vertical="bottom"/>
    </xf>
    <xf borderId="13" fillId="39" fontId="13" numFmtId="0" xfId="0" applyAlignment="1" applyBorder="1" applyFill="1" applyFont="1">
      <alignment horizontal="center" readingOrder="0" vertical="bottom"/>
    </xf>
    <xf borderId="16" fillId="6" fontId="40" numFmtId="49" xfId="0" applyAlignment="1" applyBorder="1" applyFont="1" applyNumberFormat="1">
      <alignment horizontal="center" vertical="bottom"/>
    </xf>
    <xf borderId="0" fillId="10" fontId="12" numFmtId="49" xfId="0" applyAlignment="1" applyFont="1" applyNumberFormat="1">
      <alignment vertical="bottom"/>
    </xf>
    <xf borderId="13" fillId="19" fontId="13" numFmtId="0" xfId="0" applyAlignment="1" applyBorder="1" applyFont="1">
      <alignment horizontal="center" readingOrder="0" vertical="bottom"/>
    </xf>
    <xf borderId="14" fillId="10" fontId="12" numFmtId="0" xfId="0" applyAlignment="1" applyBorder="1" applyFont="1">
      <alignment vertical="bottom"/>
    </xf>
    <xf borderId="14" fillId="10" fontId="12" numFmtId="49" xfId="0" applyAlignment="1" applyBorder="1" applyFont="1" applyNumberFormat="1">
      <alignment vertical="bottom"/>
    </xf>
    <xf borderId="10" fillId="25" fontId="11" numFmtId="49" xfId="0" applyAlignment="1" applyBorder="1" applyFont="1" applyNumberFormat="1">
      <alignment horizontal="center" vertical="bottom"/>
    </xf>
    <xf borderId="15" fillId="40" fontId="0" numFmtId="0" xfId="0" applyAlignment="1" applyBorder="1" applyFill="1" applyFont="1">
      <alignment horizontal="center"/>
    </xf>
    <xf borderId="16" fillId="41" fontId="41" numFmtId="49" xfId="0" applyAlignment="1" applyBorder="1" applyFill="1" applyFont="1" applyNumberFormat="1">
      <alignment horizontal="center" vertical="bottom"/>
    </xf>
    <xf borderId="16" fillId="25" fontId="11" numFmtId="49" xfId="0" applyAlignment="1" applyBorder="1" applyFont="1" applyNumberFormat="1">
      <alignment horizontal="center" vertical="bottom"/>
    </xf>
    <xf borderId="10" fillId="6" fontId="42" numFmtId="49" xfId="0" applyAlignment="1" applyBorder="1" applyFont="1" applyNumberFormat="1">
      <alignment horizontal="center" vertical="bottom"/>
    </xf>
    <xf borderId="16" fillId="6" fontId="43" numFmtId="49" xfId="0" applyAlignment="1" applyBorder="1" applyFont="1" applyNumberFormat="1">
      <alignment horizontal="center" vertical="bottom"/>
    </xf>
    <xf borderId="16" fillId="25" fontId="11" numFmtId="49" xfId="0" applyAlignment="1" applyBorder="1" applyFont="1" applyNumberFormat="1">
      <alignment horizontal="center" vertical="bottom"/>
    </xf>
    <xf borderId="10" fillId="40" fontId="0" numFmtId="0" xfId="0" applyAlignment="1" applyBorder="1" applyFont="1">
      <alignment horizontal="center"/>
    </xf>
    <xf borderId="84" fillId="42" fontId="32" numFmtId="49" xfId="0" applyAlignment="1" applyBorder="1" applyFill="1" applyFont="1" applyNumberFormat="1">
      <alignment horizontal="center" vertical="bottom"/>
    </xf>
    <xf borderId="84" fillId="42" fontId="12" numFmtId="49" xfId="0" applyAlignment="1" applyBorder="1" applyFont="1" applyNumberFormat="1">
      <alignment vertical="bottom"/>
    </xf>
    <xf borderId="16" fillId="42" fontId="32" numFmtId="49" xfId="0" applyAlignment="1" applyBorder="1" applyFont="1" applyNumberFormat="1">
      <alignment horizontal="center" readingOrder="0" vertical="bottom"/>
    </xf>
    <xf borderId="16" fillId="28" fontId="11" numFmtId="49" xfId="0" applyAlignment="1" applyBorder="1" applyFont="1" applyNumberFormat="1">
      <alignment horizontal="center" vertical="bottom"/>
    </xf>
    <xf borderId="0" fillId="10" fontId="12" numFmtId="0" xfId="0" applyAlignment="1" applyFont="1">
      <alignment vertical="bottom"/>
    </xf>
    <xf borderId="14" fillId="0" fontId="12" numFmtId="49" xfId="0" applyAlignment="1" applyBorder="1" applyFont="1" applyNumberFormat="1">
      <alignment vertical="bottom"/>
    </xf>
    <xf borderId="42" fillId="10" fontId="12" numFmtId="49" xfId="0" applyAlignment="1" applyBorder="1" applyFont="1" applyNumberFormat="1">
      <alignment vertical="bottom"/>
    </xf>
    <xf borderId="42" fillId="25" fontId="11" numFmtId="49" xfId="0" applyAlignment="1" applyBorder="1" applyFont="1" applyNumberFormat="1">
      <alignment horizontal="center" vertical="bottom"/>
    </xf>
    <xf borderId="10" fillId="15" fontId="1" numFmtId="0" xfId="0" applyBorder="1" applyFont="1"/>
    <xf borderId="10" fillId="14" fontId="1" numFmtId="0" xfId="0" applyBorder="1" applyFont="1"/>
    <xf borderId="42" fillId="6" fontId="44" numFmtId="49" xfId="0" applyAlignment="1" applyBorder="1" applyFont="1" applyNumberFormat="1">
      <alignment horizontal="center" vertical="bottom"/>
    </xf>
    <xf borderId="42" fillId="28" fontId="11" numFmtId="49" xfId="0" applyAlignment="1" applyBorder="1" applyFont="1" applyNumberFormat="1">
      <alignment horizontal="center" shrinkToFit="0" wrapText="1"/>
    </xf>
    <xf borderId="42" fillId="37" fontId="45" numFmtId="49" xfId="0" applyAlignment="1" applyBorder="1" applyFont="1" applyNumberFormat="1">
      <alignment horizontal="center" vertical="bottom"/>
    </xf>
    <xf borderId="42" fillId="41" fontId="46" numFmtId="49" xfId="0" applyAlignment="1" applyBorder="1" applyFont="1" applyNumberFormat="1">
      <alignment horizontal="center" vertical="bottom"/>
    </xf>
    <xf borderId="11" fillId="39" fontId="13" numFmtId="0" xfId="0" applyAlignment="1" applyBorder="1" applyFont="1">
      <alignment horizontal="center" vertical="bottom"/>
    </xf>
    <xf borderId="10" fillId="6" fontId="47" numFmtId="49" xfId="0" applyAlignment="1" applyBorder="1" applyFont="1" applyNumberFormat="1">
      <alignment horizontal="center" vertical="bottom"/>
    </xf>
    <xf borderId="10" fillId="25" fontId="11" numFmtId="49" xfId="0" applyAlignment="1" applyBorder="1" applyFont="1" applyNumberFormat="1">
      <alignment horizontal="center" readingOrder="0" vertical="bottom"/>
    </xf>
    <xf borderId="13" fillId="37" fontId="11" numFmtId="49" xfId="0" applyAlignment="1" applyBorder="1" applyFont="1" applyNumberFormat="1">
      <alignment horizontal="center" readingOrder="0" vertical="bottom"/>
    </xf>
    <xf borderId="3" fillId="0" fontId="12" numFmtId="0" xfId="0" applyAlignment="1" applyBorder="1" applyFont="1">
      <alignment vertical="bottom"/>
    </xf>
    <xf borderId="45" fillId="0" fontId="12" numFmtId="0" xfId="0" applyAlignment="1" applyBorder="1" applyFont="1">
      <alignment vertical="bottom"/>
    </xf>
    <xf borderId="10" fillId="42" fontId="0" numFmtId="0" xfId="0" applyAlignment="1" applyBorder="1" applyFont="1">
      <alignment horizontal="center"/>
    </xf>
    <xf borderId="3" fillId="10" fontId="12" numFmtId="0" xfId="0" applyAlignment="1" applyBorder="1" applyFont="1">
      <alignment vertical="bottom"/>
    </xf>
    <xf borderId="9" fillId="41" fontId="41" numFmtId="49" xfId="0" applyAlignment="1" applyBorder="1" applyFont="1" applyNumberFormat="1">
      <alignment horizontal="center" vertical="bottom"/>
    </xf>
    <xf borderId="11" fillId="31" fontId="11" numFmtId="49" xfId="0" applyAlignment="1" applyBorder="1" applyFont="1" applyNumberFormat="1">
      <alignment horizontal="center" vertical="bottom"/>
    </xf>
    <xf borderId="9" fillId="6" fontId="48" numFmtId="49" xfId="0" applyAlignment="1" applyBorder="1" applyFont="1" applyNumberFormat="1">
      <alignment horizontal="center" vertical="bottom"/>
    </xf>
    <xf borderId="9" fillId="6" fontId="49" numFmtId="49" xfId="0" applyAlignment="1" applyBorder="1" applyFont="1" applyNumberFormat="1">
      <alignment horizontal="center" vertical="bottom"/>
    </xf>
    <xf borderId="3" fillId="10" fontId="12" numFmtId="49" xfId="0" applyAlignment="1" applyBorder="1" applyFont="1" applyNumberFormat="1">
      <alignment vertical="bottom"/>
    </xf>
    <xf borderId="45" fillId="10" fontId="12" numFmtId="49" xfId="0" applyAlignment="1" applyBorder="1" applyFont="1" applyNumberFormat="1">
      <alignment vertical="bottom"/>
    </xf>
    <xf borderId="45" fillId="10" fontId="12" numFmtId="0" xfId="0" applyAlignment="1" applyBorder="1" applyFont="1">
      <alignment vertical="bottom"/>
    </xf>
    <xf borderId="9" fillId="23" fontId="50" numFmtId="49" xfId="0" applyAlignment="1" applyBorder="1" applyFont="1" applyNumberFormat="1">
      <alignment horizontal="center" vertical="bottom"/>
    </xf>
    <xf borderId="10" fillId="28" fontId="11" numFmtId="49" xfId="0" applyAlignment="1" applyBorder="1" applyFont="1" applyNumberFormat="1">
      <alignment horizontal="center" vertical="bottom"/>
    </xf>
    <xf borderId="10" fillId="14" fontId="51" numFmtId="49" xfId="0" applyAlignment="1" applyBorder="1" applyFont="1" applyNumberFormat="1">
      <alignment horizontal="center" vertical="bottom"/>
    </xf>
    <xf borderId="16" fillId="14" fontId="52" numFmtId="49" xfId="0" applyAlignment="1" applyBorder="1" applyFont="1" applyNumberFormat="1">
      <alignment horizontal="center" vertical="bottom"/>
    </xf>
    <xf borderId="42" fillId="31" fontId="11" numFmtId="49" xfId="0" applyAlignment="1" applyBorder="1" applyFont="1" applyNumberFormat="1">
      <alignment horizontal="center" vertical="bottom"/>
    </xf>
    <xf borderId="10" fillId="41" fontId="41" numFmtId="49" xfId="0" applyAlignment="1" applyBorder="1" applyFont="1" applyNumberFormat="1">
      <alignment horizontal="center" vertical="bottom"/>
    </xf>
    <xf borderId="13" fillId="31" fontId="11" numFmtId="49" xfId="0" applyAlignment="1" applyBorder="1" applyFont="1" applyNumberFormat="1">
      <alignment horizontal="center" vertical="bottom"/>
    </xf>
    <xf borderId="42" fillId="43" fontId="13" numFmtId="49" xfId="0" applyAlignment="1" applyBorder="1" applyFill="1" applyFont="1" applyNumberFormat="1">
      <alignment horizontal="center" vertical="bottom"/>
    </xf>
    <xf borderId="11" fillId="10" fontId="12" numFmtId="49" xfId="0" applyAlignment="1" applyBorder="1" applyFont="1" applyNumberFormat="1">
      <alignment vertical="bottom"/>
    </xf>
    <xf borderId="10" fillId="4" fontId="53" numFmtId="49" xfId="0" applyAlignment="1" applyBorder="1" applyFont="1" applyNumberFormat="1">
      <alignment horizontal="center" vertical="bottom"/>
    </xf>
    <xf borderId="13" fillId="28" fontId="11" numFmtId="49" xfId="0" applyAlignment="1" applyBorder="1" applyFont="1" applyNumberFormat="1">
      <alignment horizontal="center" shrinkToFit="0" wrapText="1"/>
    </xf>
    <xf borderId="0" fillId="10" fontId="12" numFmtId="49" xfId="0" applyFont="1" applyNumberFormat="1"/>
    <xf borderId="13" fillId="6" fontId="54" numFmtId="49" xfId="0" applyAlignment="1" applyBorder="1" applyFont="1" applyNumberFormat="1">
      <alignment horizontal="center" vertical="bottom"/>
    </xf>
    <xf borderId="13" fillId="31" fontId="55" numFmtId="49" xfId="0" applyAlignment="1" applyBorder="1" applyFont="1" applyNumberFormat="1">
      <alignment horizontal="center" vertical="bottom"/>
    </xf>
    <xf borderId="13" fillId="41" fontId="56" numFmtId="49" xfId="0" applyAlignment="1" applyBorder="1" applyFont="1" applyNumberFormat="1">
      <alignment horizontal="center" vertical="bottom"/>
    </xf>
    <xf borderId="0" fillId="0" fontId="1" numFmtId="0" xfId="0" applyFont="1"/>
    <xf borderId="10" fillId="44" fontId="2" numFmtId="0" xfId="0" applyAlignment="1" applyBorder="1" applyFill="1" applyFont="1">
      <alignment horizontal="center" readingOrder="0" vertical="center"/>
    </xf>
    <xf borderId="10" fillId="11" fontId="2" numFmtId="0" xfId="0" applyBorder="1" applyFont="1"/>
    <xf borderId="13" fillId="44" fontId="2" numFmtId="0" xfId="0" applyAlignment="1" applyBorder="1" applyFont="1">
      <alignment horizontal="center" readingOrder="0" vertical="center"/>
    </xf>
    <xf borderId="10" fillId="4" fontId="1" numFmtId="0" xfId="0" applyBorder="1" applyFont="1"/>
    <xf borderId="13" fillId="45" fontId="13" numFmtId="0" xfId="0" applyAlignment="1" applyBorder="1" applyFill="1" applyFont="1">
      <alignment horizontal="center" readingOrder="0" vertical="bottom"/>
    </xf>
    <xf borderId="0" fillId="0" fontId="12" numFmtId="0" xfId="0" applyAlignment="1" applyFont="1">
      <alignment vertical="bottom"/>
    </xf>
    <xf borderId="13" fillId="13" fontId="11" numFmtId="0" xfId="0" applyAlignment="1" applyBorder="1" applyFont="1">
      <alignment horizontal="center" readingOrder="0" vertical="bottom"/>
    </xf>
    <xf borderId="10" fillId="6" fontId="11" numFmtId="0" xfId="0" applyAlignment="1" applyBorder="1" applyFont="1">
      <alignment horizontal="center" readingOrder="0" vertical="bottom"/>
    </xf>
    <xf borderId="0" fillId="10" fontId="12" numFmtId="49" xfId="0" applyAlignment="1" applyFont="1" applyNumberFormat="1">
      <alignment vertical="bottom"/>
    </xf>
    <xf borderId="13" fillId="43" fontId="13" numFmtId="49" xfId="0" applyAlignment="1" applyBorder="1" applyFont="1" applyNumberFormat="1">
      <alignment horizontal="center" vertical="bottom"/>
    </xf>
    <xf borderId="14" fillId="10" fontId="12" numFmtId="0" xfId="0" applyAlignment="1" applyBorder="1" applyFont="1">
      <alignment vertical="bottom"/>
    </xf>
    <xf borderId="16" fillId="6" fontId="11" numFmtId="0" xfId="0" applyAlignment="1" applyBorder="1" applyFont="1">
      <alignment horizontal="center" readingOrder="0" vertical="bottom"/>
    </xf>
    <xf borderId="10" fillId="25" fontId="11" numFmtId="49" xfId="0" applyAlignment="1" applyBorder="1" applyFont="1" applyNumberFormat="1">
      <alignment horizontal="center" vertical="bottom"/>
    </xf>
    <xf borderId="42" fillId="43" fontId="13" numFmtId="49" xfId="0" applyAlignment="1" applyBorder="1" applyFont="1" applyNumberFormat="1">
      <alignment horizontal="center" vertical="bottom"/>
    </xf>
    <xf borderId="15" fillId="42" fontId="0" numFmtId="0" xfId="0" applyAlignment="1" applyBorder="1" applyFont="1">
      <alignment horizontal="center"/>
    </xf>
    <xf borderId="16" fillId="41" fontId="41" numFmtId="49" xfId="0" applyAlignment="1" applyBorder="1" applyFont="1" applyNumberFormat="1">
      <alignment horizontal="center" vertical="bottom"/>
    </xf>
    <xf borderId="42" fillId="37" fontId="11" numFmtId="49" xfId="0" applyAlignment="1" applyBorder="1" applyFont="1" applyNumberFormat="1">
      <alignment horizontal="center" vertical="bottom"/>
    </xf>
    <xf borderId="14" fillId="10" fontId="12" numFmtId="49" xfId="0" applyAlignment="1" applyBorder="1" applyFont="1" applyNumberFormat="1">
      <alignment vertical="bottom"/>
    </xf>
    <xf borderId="16" fillId="25" fontId="11" numFmtId="49" xfId="0" applyAlignment="1" applyBorder="1" applyFont="1" applyNumberFormat="1">
      <alignment horizontal="center" vertical="bottom"/>
    </xf>
    <xf borderId="10" fillId="6" fontId="11" numFmtId="0" xfId="0" applyAlignment="1" applyBorder="1" applyFont="1">
      <alignment horizontal="center" readingOrder="0" vertical="bottom"/>
    </xf>
    <xf borderId="16" fillId="6" fontId="11" numFmtId="0" xfId="0" applyAlignment="1" applyBorder="1" applyFont="1">
      <alignment horizontal="center" readingOrder="0" vertical="bottom"/>
    </xf>
    <xf borderId="10" fillId="25" fontId="11" numFmtId="0" xfId="0" applyAlignment="1" applyBorder="1" applyFont="1">
      <alignment horizontal="center" readingOrder="0" vertical="bottom"/>
    </xf>
    <xf borderId="0" fillId="10" fontId="12" numFmtId="0" xfId="0" applyAlignment="1" applyFont="1">
      <alignment vertical="bottom"/>
    </xf>
    <xf borderId="10" fillId="41" fontId="41" numFmtId="49" xfId="0" applyAlignment="1" applyBorder="1" applyFont="1" applyNumberFormat="1">
      <alignment horizontal="center" vertical="bottom"/>
    </xf>
    <xf borderId="10" fillId="27" fontId="11" numFmtId="0" xfId="0" applyAlignment="1" applyBorder="1" applyFont="1">
      <alignment horizontal="center" readingOrder="0" vertical="bottom"/>
    </xf>
    <xf borderId="16" fillId="27" fontId="11" numFmtId="0" xfId="0" applyAlignment="1" applyBorder="1" applyFont="1">
      <alignment horizontal="center" readingOrder="0" vertical="bottom"/>
    </xf>
    <xf borderId="10" fillId="28" fontId="11" numFmtId="49" xfId="0" applyAlignment="1" applyBorder="1" applyFont="1" applyNumberFormat="1">
      <alignment horizontal="center" vertical="bottom"/>
    </xf>
    <xf borderId="16" fillId="28" fontId="11" numFmtId="49" xfId="0" applyAlignment="1" applyBorder="1" applyFont="1" applyNumberFormat="1">
      <alignment horizontal="center" vertical="bottom"/>
    </xf>
    <xf borderId="15" fillId="42" fontId="21" numFmtId="0" xfId="0" applyAlignment="1" applyBorder="1" applyFont="1">
      <alignment horizontal="center" readingOrder="0"/>
    </xf>
    <xf borderId="13" fillId="37" fontId="11" numFmtId="49" xfId="0" applyAlignment="1" applyBorder="1" applyFont="1" applyNumberFormat="1">
      <alignment horizontal="center" readingOrder="0" vertical="bottom"/>
    </xf>
    <xf borderId="42" fillId="37" fontId="11" numFmtId="49" xfId="0" applyAlignment="1" applyBorder="1" applyFont="1" applyNumberFormat="1">
      <alignment horizontal="center" readingOrder="0" vertical="bottom"/>
    </xf>
    <xf borderId="42" fillId="25" fontId="11" numFmtId="49" xfId="0" applyAlignment="1" applyBorder="1" applyFont="1" applyNumberFormat="1">
      <alignment horizontal="center" vertical="bottom"/>
    </xf>
    <xf borderId="16" fillId="41" fontId="41" numFmtId="49" xfId="0" applyAlignment="1" applyBorder="1" applyFont="1" applyNumberFormat="1">
      <alignment horizontal="center"/>
    </xf>
    <xf borderId="42" fillId="37" fontId="11" numFmtId="49" xfId="0" applyAlignment="1" applyBorder="1" applyFont="1" applyNumberFormat="1">
      <alignment horizontal="center"/>
    </xf>
    <xf borderId="10" fillId="6" fontId="11" numFmtId="0" xfId="0" applyAlignment="1" applyBorder="1" applyFont="1">
      <alignment horizontal="center" readingOrder="0"/>
    </xf>
    <xf borderId="10" fillId="15" fontId="1" numFmtId="0" xfId="0" applyBorder="1" applyFont="1"/>
    <xf borderId="13" fillId="37" fontId="11" numFmtId="49" xfId="0" applyAlignment="1" applyBorder="1" applyFont="1" applyNumberFormat="1">
      <alignment horizontal="center" vertical="bottom"/>
    </xf>
    <xf borderId="10" fillId="14" fontId="1" numFmtId="0" xfId="0" applyBorder="1" applyFont="1"/>
    <xf borderId="13" fillId="37" fontId="11" numFmtId="0" xfId="0" applyAlignment="1" applyBorder="1" applyFont="1">
      <alignment horizontal="center" readingOrder="0" vertical="bottom"/>
    </xf>
    <xf borderId="42" fillId="6" fontId="11" numFmtId="0" xfId="0" applyAlignment="1" applyBorder="1" applyFont="1">
      <alignment horizontal="center" readingOrder="0" vertical="bottom"/>
    </xf>
    <xf borderId="42" fillId="43" fontId="13" numFmtId="49" xfId="0" applyAlignment="1" applyBorder="1" applyFont="1" applyNumberFormat="1">
      <alignment horizontal="center" readingOrder="0" vertical="bottom"/>
    </xf>
    <xf borderId="42" fillId="41" fontId="41" numFmtId="0" xfId="0" applyAlignment="1" applyBorder="1" applyFont="1">
      <alignment horizontal="center" readingOrder="0" vertical="bottom"/>
    </xf>
    <xf borderId="10" fillId="20" fontId="1" numFmtId="0" xfId="0" applyBorder="1" applyFont="1"/>
    <xf borderId="16" fillId="28" fontId="11" numFmtId="49" xfId="0" applyAlignment="1" applyBorder="1" applyFont="1" applyNumberFormat="1">
      <alignment horizontal="center" readingOrder="0" vertical="bottom"/>
    </xf>
    <xf borderId="15" fillId="23" fontId="5" numFmtId="49" xfId="0" applyAlignment="1" applyBorder="1" applyFont="1" applyNumberFormat="1">
      <alignment horizontal="center" vertical="bottom"/>
    </xf>
    <xf borderId="13" fillId="28" fontId="11" numFmtId="49" xfId="0" applyAlignment="1" applyBorder="1" applyFont="1" applyNumberFormat="1">
      <alignment horizontal="center" shrinkToFit="0" wrapText="1"/>
    </xf>
    <xf borderId="16" fillId="23" fontId="57" numFmtId="49" xfId="0" applyAlignment="1" applyBorder="1" applyFont="1" applyNumberFormat="1">
      <alignment horizontal="center" vertical="bottom"/>
    </xf>
    <xf borderId="16" fillId="27" fontId="58" numFmtId="49" xfId="0" applyAlignment="1" applyBorder="1" applyFont="1" applyNumberFormat="1">
      <alignment horizontal="center" vertical="bottom"/>
    </xf>
    <xf borderId="10" fillId="23" fontId="59" numFmtId="49" xfId="0" applyAlignment="1" applyBorder="1" applyFont="1" applyNumberFormat="1">
      <alignment horizontal="center" vertical="bottom"/>
    </xf>
    <xf borderId="10" fillId="31" fontId="60" numFmtId="49" xfId="0" applyAlignment="1" applyBorder="1" applyFont="1" applyNumberFormat="1">
      <alignment horizontal="center" vertical="bottom"/>
    </xf>
    <xf borderId="10" fillId="19" fontId="61" numFmtId="0" xfId="0" applyAlignment="1" applyBorder="1" applyFont="1">
      <alignment horizontal="center" readingOrder="0" vertical="center"/>
    </xf>
    <xf borderId="10" fillId="37" fontId="1" numFmtId="0" xfId="0" applyBorder="1" applyFont="1"/>
    <xf borderId="13" fillId="37" fontId="1" numFmtId="0" xfId="0" applyBorder="1" applyFont="1"/>
    <xf borderId="13" fillId="19" fontId="61" numFmtId="0" xfId="0" applyAlignment="1" applyBorder="1" applyFont="1">
      <alignment horizontal="center" readingOrder="0" vertical="center"/>
    </xf>
    <xf borderId="15" fillId="29" fontId="5" numFmtId="49" xfId="0" applyAlignment="1" applyBorder="1" applyFont="1" applyNumberFormat="1">
      <alignment horizontal="center" readingOrder="0" vertical="bottom"/>
    </xf>
    <xf borderId="10" fillId="23" fontId="13" numFmtId="0" xfId="0" applyAlignment="1" applyBorder="1" applyFont="1">
      <alignment horizontal="center" readingOrder="0" vertical="bottom"/>
    </xf>
    <xf borderId="16" fillId="0" fontId="12" numFmtId="49" xfId="0" applyAlignment="1" applyBorder="1" applyFont="1" applyNumberFormat="1">
      <alignment vertical="bottom"/>
    </xf>
    <xf borderId="16" fillId="0" fontId="12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10" fillId="31" fontId="11" numFmtId="49" xfId="0" applyAlignment="1" applyBorder="1" applyFont="1" applyNumberFormat="1">
      <alignment horizontal="center" vertical="bottom"/>
    </xf>
    <xf borderId="40" fillId="0" fontId="6" numFmtId="49" xfId="0" applyAlignment="1" applyBorder="1" applyFont="1" applyNumberFormat="1">
      <alignment horizontal="center" vertical="bottom"/>
    </xf>
    <xf borderId="13" fillId="42" fontId="32" numFmtId="49" xfId="0" applyAlignment="1" applyBorder="1" applyFont="1" applyNumberFormat="1">
      <alignment horizontal="center" readingOrder="0" vertical="bottom"/>
    </xf>
    <xf borderId="42" fillId="23" fontId="13" numFmtId="49" xfId="0" applyAlignment="1" applyBorder="1" applyFont="1" applyNumberFormat="1">
      <alignment horizontal="center" vertical="bottom"/>
    </xf>
    <xf borderId="13" fillId="41" fontId="41" numFmtId="49" xfId="0" applyAlignment="1" applyBorder="1" applyFont="1" applyNumberFormat="1">
      <alignment horizontal="center" readingOrder="0" vertical="bottom"/>
    </xf>
    <xf borderId="13" fillId="31" fontId="11" numFmtId="49" xfId="0" applyAlignment="1" applyBorder="1" applyFont="1" applyNumberFormat="1">
      <alignment horizontal="center" readingOrder="0" vertical="bottom"/>
    </xf>
    <xf borderId="13" fillId="23" fontId="13" numFmtId="49" xfId="0" applyAlignment="1" applyBorder="1" applyFont="1" applyNumberFormat="1">
      <alignment horizontal="center" readingOrder="0" vertical="bottom"/>
    </xf>
    <xf borderId="10" fillId="23" fontId="5" numFmtId="49" xfId="0" applyAlignment="1" applyBorder="1" applyFont="1" applyNumberFormat="1">
      <alignment horizontal="center" readingOrder="0" vertical="bottom"/>
    </xf>
    <xf borderId="13" fillId="14" fontId="8" numFmtId="49" xfId="0" applyAlignment="1" applyBorder="1" applyFont="1" applyNumberFormat="1">
      <alignment horizontal="center" readingOrder="0" vertical="bottom"/>
    </xf>
    <xf borderId="10" fillId="23" fontId="13" numFmtId="49" xfId="0" applyAlignment="1" applyBorder="1" applyFont="1" applyNumberFormat="1">
      <alignment horizontal="center" vertical="bottom"/>
    </xf>
    <xf borderId="10" fillId="41" fontId="41" numFmtId="49" xfId="0" applyAlignment="1" applyBorder="1" applyFont="1" applyNumberFormat="1">
      <alignment horizontal="center" readingOrder="0" vertical="bottom"/>
    </xf>
    <xf borderId="13" fillId="43" fontId="13" numFmtId="49" xfId="0" applyAlignment="1" applyBorder="1" applyFont="1" applyNumberFormat="1">
      <alignment horizontal="center" readingOrder="0" vertical="bottom"/>
    </xf>
    <xf borderId="13" fillId="43" fontId="13" numFmtId="49" xfId="0" applyAlignment="1" applyBorder="1" applyFont="1" applyNumberFormat="1">
      <alignment horizontal="center" vertical="bottom"/>
    </xf>
    <xf borderId="10" fillId="14" fontId="8" numFmtId="49" xfId="0" applyAlignment="1" applyBorder="1" applyFont="1" applyNumberFormat="1">
      <alignment horizontal="center" readingOrder="0" vertical="bottom"/>
    </xf>
    <xf borderId="10" fillId="23" fontId="5" numFmtId="49" xfId="0" applyAlignment="1" applyBorder="1" applyFont="1" applyNumberFormat="1">
      <alignment horizontal="center" readingOrder="0" vertical="bottom"/>
    </xf>
    <xf borderId="13" fillId="4" fontId="8" numFmtId="49" xfId="0" applyAlignment="1" applyBorder="1" applyFont="1" applyNumberFormat="1">
      <alignment horizontal="center" readingOrder="0" vertical="bottom"/>
    </xf>
    <xf borderId="13" fillId="23" fontId="5" numFmtId="49" xfId="0" applyAlignment="1" applyBorder="1" applyFont="1" applyNumberFormat="1">
      <alignment horizontal="center" readingOrder="0" vertical="bottom"/>
    </xf>
    <xf borderId="0" fillId="10" fontId="12" numFmtId="49" xfId="0" applyFont="1" applyNumberFormat="1"/>
    <xf borderId="40" fillId="6" fontId="6" numFmtId="49" xfId="0" applyAlignment="1" applyBorder="1" applyFont="1" applyNumberFormat="1">
      <alignment horizontal="center" vertical="bottom"/>
    </xf>
    <xf borderId="0" fillId="0" fontId="12" numFmtId="0" xfId="0" applyAlignment="1" applyFont="1">
      <alignment horizontal="right" vertical="bottom"/>
    </xf>
    <xf borderId="0" fillId="0" fontId="12" numFmtId="0" xfId="0" applyAlignment="1" applyFont="1">
      <alignment readingOrder="0" vertical="bottom"/>
    </xf>
    <xf borderId="10" fillId="14" fontId="8" numFmtId="49" xfId="0" applyAlignment="1" applyBorder="1" applyFont="1" applyNumberFormat="1">
      <alignment horizontal="center" readingOrder="0" vertical="bottom"/>
    </xf>
    <xf borderId="40" fillId="43" fontId="13" numFmtId="49" xfId="0" applyAlignment="1" applyBorder="1" applyFont="1" applyNumberFormat="1">
      <alignment horizontal="center" vertical="bottom"/>
    </xf>
    <xf borderId="40" fillId="28" fontId="8" numFmtId="49" xfId="0" applyAlignment="1" applyBorder="1" applyFont="1" applyNumberFormat="1">
      <alignment horizontal="center" vertical="bottom"/>
    </xf>
    <xf borderId="40" fillId="41" fontId="62" numFmtId="49" xfId="0" applyAlignment="1" applyBorder="1" applyFont="1" applyNumberFormat="1">
      <alignment horizontal="center" vertical="bottom"/>
    </xf>
    <xf borderId="40" fillId="37" fontId="8" numFmtId="49" xfId="0" applyAlignment="1" applyBorder="1" applyFont="1" applyNumberFormat="1">
      <alignment horizontal="center" readingOrder="0" vertical="bottom"/>
    </xf>
    <xf borderId="40" fillId="25" fontId="8" numFmtId="49" xfId="0" applyAlignment="1" applyBorder="1" applyFont="1" applyNumberFormat="1">
      <alignment horizontal="center" vertical="bottom"/>
    </xf>
    <xf borderId="10" fillId="42" fontId="5" numFmtId="49" xfId="0" applyAlignment="1" applyBorder="1" applyFont="1" applyNumberFormat="1">
      <alignment horizontal="center" vertical="center"/>
    </xf>
    <xf borderId="10" fillId="23" fontId="13" numFmtId="49" xfId="0" applyAlignment="1" applyBorder="1" applyFont="1" applyNumberFormat="1">
      <alignment horizontal="center" readingOrder="0" vertical="bottom"/>
    </xf>
    <xf borderId="40" fillId="14" fontId="6" numFmtId="49" xfId="0" applyAlignment="1" applyBorder="1" applyFont="1" applyNumberFormat="1">
      <alignment horizontal="center" readingOrder="0" vertical="bottom"/>
    </xf>
    <xf borderId="40" fillId="15" fontId="8" numFmtId="49" xfId="0" applyAlignment="1" applyBorder="1" applyFont="1" applyNumberFormat="1">
      <alignment horizontal="center" vertical="bottom"/>
    </xf>
    <xf borderId="40" fillId="23" fontId="5" numFmtId="49" xfId="0" applyAlignment="1" applyBorder="1" applyFont="1" applyNumberFormat="1">
      <alignment horizontal="center" vertical="bottom"/>
    </xf>
    <xf borderId="40" fillId="27" fontId="8" numFmtId="49" xfId="0" applyAlignment="1" applyBorder="1" applyFont="1" applyNumberFormat="1">
      <alignment horizontal="center" vertical="bottom"/>
    </xf>
    <xf borderId="40" fillId="43" fontId="5" numFmtId="49" xfId="0" applyAlignment="1" applyBorder="1" applyFont="1" applyNumberFormat="1">
      <alignment horizontal="center" readingOrder="0" vertical="bottom"/>
    </xf>
    <xf borderId="85" fillId="0" fontId="12" numFmtId="0" xfId="0" applyAlignment="1" applyBorder="1" applyFont="1">
      <alignment vertical="bottom"/>
    </xf>
    <xf borderId="40" fillId="20" fontId="8" numFmtId="49" xfId="0" applyAlignment="1" applyBorder="1" applyFont="1" applyNumberFormat="1">
      <alignment horizontal="center" readingOrder="0" vertical="bottom"/>
    </xf>
    <xf borderId="86" fillId="0" fontId="12" numFmtId="0" xfId="0" applyAlignment="1" applyBorder="1" applyFont="1">
      <alignment vertical="bottom"/>
    </xf>
    <xf borderId="40" fillId="45" fontId="5" numFmtId="49" xfId="0" applyAlignment="1" applyBorder="1" applyFont="1" applyNumberFormat="1">
      <alignment horizontal="center" readingOrder="0" vertical="bottom"/>
    </xf>
    <xf borderId="33" fillId="31" fontId="8" numFmtId="49" xfId="0" applyAlignment="1" applyBorder="1" applyFont="1" applyNumberFormat="1">
      <alignment horizontal="center" readingOrder="0" shrinkToFit="0" vertical="bottom" wrapText="1"/>
    </xf>
    <xf borderId="40" fillId="4" fontId="8" numFmtId="49" xfId="0" applyAlignment="1" applyBorder="1" applyFont="1" applyNumberFormat="1">
      <alignment horizontal="center" readingOrder="0" vertical="bottom"/>
    </xf>
    <xf borderId="0" fillId="19" fontId="62" numFmtId="0" xfId="0" applyAlignment="1" applyFont="1">
      <alignment horizontal="center" readingOrder="0" vertical="bottom"/>
    </xf>
    <xf borderId="40" fillId="44" fontId="8" numFmtId="49" xfId="0" applyAlignment="1" applyBorder="1" applyFont="1" applyNumberFormat="1">
      <alignment horizontal="center" readingOrder="0" vertical="bottom"/>
    </xf>
    <xf borderId="83" fillId="0" fontId="12" numFmtId="0" xfId="0" applyAlignment="1" applyBorder="1" applyFont="1">
      <alignment vertical="bottom"/>
    </xf>
    <xf borderId="87" fillId="3" fontId="1" numFmtId="49" xfId="0" applyBorder="1" applyFont="1" applyNumberFormat="1"/>
    <xf borderId="69" fillId="3" fontId="1" numFmtId="49" xfId="0" applyBorder="1" applyFont="1" applyNumberFormat="1"/>
    <xf borderId="0" fillId="3" fontId="1" numFmtId="49" xfId="0" applyFont="1" applyNumberFormat="1"/>
    <xf borderId="81" fillId="3" fontId="1" numFmtId="0" xfId="0" applyAlignment="1" applyBorder="1" applyFont="1">
      <alignment readingOrder="0"/>
    </xf>
    <xf borderId="10" fillId="0" fontId="6" numFmtId="49" xfId="0" applyAlignment="1" applyBorder="1" applyFont="1" applyNumberFormat="1">
      <alignment horizontal="center" vertical="center"/>
    </xf>
    <xf borderId="10" fillId="5" fontId="18" numFmtId="0" xfId="0" applyAlignment="1" applyBorder="1" applyFont="1">
      <alignment horizontal="center" readingOrder="0" vertical="center"/>
    </xf>
    <xf borderId="10" fillId="41" fontId="62" numFmtId="49" xfId="0" applyAlignment="1" applyBorder="1" applyFont="1" applyNumberFormat="1">
      <alignment horizontal="center" readingOrder="0" vertical="bottom"/>
    </xf>
    <xf borderId="10" fillId="46" fontId="62" numFmtId="49" xfId="0" applyAlignment="1" applyBorder="1" applyFill="1" applyFont="1" applyNumberFormat="1">
      <alignment horizontal="center" vertical="bottom"/>
    </xf>
    <xf borderId="10" fillId="29" fontId="62" numFmtId="49" xfId="0" applyAlignment="1" applyBorder="1" applyFont="1" applyNumberFormat="1">
      <alignment horizontal="center" readingOrder="0" vertical="bottom"/>
    </xf>
    <xf borderId="10" fillId="6" fontId="6" numFmtId="49" xfId="0" applyAlignment="1" applyBorder="1" applyFont="1" applyNumberFormat="1">
      <alignment horizontal="center" readingOrder="0" vertical="bottom"/>
    </xf>
    <xf borderId="10" fillId="47" fontId="6" numFmtId="164" xfId="0" applyAlignment="1" applyBorder="1" applyFill="1" applyFont="1" applyNumberFormat="1">
      <alignment horizontal="center" vertical="center"/>
    </xf>
    <xf borderId="10" fillId="7" fontId="62" numFmtId="49" xfId="0" applyAlignment="1" applyBorder="1" applyFont="1" applyNumberFormat="1">
      <alignment horizontal="center" readingOrder="0" vertical="bottom"/>
    </xf>
    <xf borderId="10" fillId="40" fontId="6" numFmtId="49" xfId="0" applyAlignment="1" applyBorder="1" applyFont="1" applyNumberFormat="1">
      <alignment horizontal="center" vertical="bottom"/>
    </xf>
    <xf borderId="10" fillId="27" fontId="8" numFmtId="49" xfId="0" applyAlignment="1" applyBorder="1" applyFont="1" applyNumberFormat="1">
      <alignment horizontal="center" readingOrder="0" vertical="bottom"/>
    </xf>
    <xf borderId="88" fillId="3" fontId="22" numFmtId="49" xfId="0" applyAlignment="1" applyBorder="1" applyFont="1" applyNumberFormat="1">
      <alignment vertical="bottom"/>
    </xf>
    <xf borderId="69" fillId="3" fontId="2" numFmtId="0" xfId="0" applyBorder="1" applyFont="1"/>
    <xf borderId="88" fillId="3" fontId="2" numFmtId="0" xfId="0" applyBorder="1" applyFont="1"/>
    <xf borderId="88" fillId="3" fontId="1" numFmtId="0" xfId="0" applyBorder="1" applyFont="1"/>
    <xf borderId="10" fillId="42" fontId="18" numFmtId="0" xfId="0" applyAlignment="1" applyBorder="1" applyFont="1">
      <alignment horizontal="center" readingOrder="0"/>
    </xf>
    <xf borderId="89" fillId="3" fontId="2" numFmtId="0" xfId="0" applyBorder="1" applyFont="1"/>
    <xf borderId="0" fillId="3" fontId="1" numFmtId="164" xfId="0" applyFont="1" applyNumberFormat="1"/>
    <xf borderId="13" fillId="5" fontId="13" numFmtId="164" xfId="0" applyAlignment="1" applyBorder="1" applyFont="1" applyNumberFormat="1">
      <alignment horizontal="center" readingOrder="0" vertical="bottom"/>
    </xf>
    <xf borderId="13" fillId="5" fontId="13" numFmtId="165" xfId="0" applyAlignment="1" applyBorder="1" applyFont="1" applyNumberFormat="1">
      <alignment horizontal="center" readingOrder="0" vertical="bottom"/>
    </xf>
    <xf borderId="80" fillId="3" fontId="1" numFmtId="0" xfId="0" applyAlignment="1" applyBorder="1" applyFont="1">
      <alignment readingOrder="0"/>
    </xf>
    <xf borderId="90" fillId="47" fontId="22" numFmtId="164" xfId="0" applyAlignment="1" applyBorder="1" applyFont="1" applyNumberFormat="1">
      <alignment horizontal="center" vertical="bottom"/>
    </xf>
    <xf borderId="91" fillId="47" fontId="22" numFmtId="165" xfId="0" applyAlignment="1" applyBorder="1" applyFont="1" applyNumberFormat="1">
      <alignment horizontal="center" vertical="bottom"/>
    </xf>
    <xf borderId="10" fillId="46" fontId="41" numFmtId="49" xfId="0" applyAlignment="1" applyBorder="1" applyFont="1" applyNumberFormat="1">
      <alignment horizontal="center" readingOrder="0" vertical="bottom"/>
    </xf>
    <xf borderId="13" fillId="5" fontId="13" numFmtId="165" xfId="0" applyAlignment="1" applyBorder="1" applyFont="1" applyNumberFormat="1">
      <alignment horizontal="center" vertical="bottom"/>
    </xf>
    <xf borderId="10" fillId="6" fontId="11" numFmtId="49" xfId="0" applyAlignment="1" applyBorder="1" applyFont="1" applyNumberFormat="1">
      <alignment horizontal="center" vertical="bottom"/>
    </xf>
    <xf borderId="10" fillId="2" fontId="22" numFmtId="0" xfId="0" applyAlignment="1" applyBorder="1" applyFont="1">
      <alignment vertical="bottom"/>
    </xf>
    <xf borderId="10" fillId="29" fontId="41" numFmtId="49" xfId="0" applyAlignment="1" applyBorder="1" applyFont="1" applyNumberFormat="1">
      <alignment horizontal="center" readingOrder="0" vertical="bottom"/>
    </xf>
    <xf borderId="13" fillId="41" fontId="41" numFmtId="49" xfId="0" applyAlignment="1" applyBorder="1" applyFont="1" applyNumberFormat="1">
      <alignment horizontal="center" vertical="bottom"/>
    </xf>
    <xf borderId="13" fillId="7" fontId="41" numFmtId="49" xfId="0" applyAlignment="1" applyBorder="1" applyFont="1" applyNumberFormat="1">
      <alignment horizontal="center" vertical="bottom"/>
    </xf>
    <xf borderId="10" fillId="7" fontId="41" numFmtId="49" xfId="0" applyAlignment="1" applyBorder="1" applyFont="1" applyNumberFormat="1">
      <alignment horizontal="center" readingOrder="0" vertical="bottom"/>
    </xf>
    <xf borderId="10" fillId="29" fontId="41" numFmtId="49" xfId="0" applyAlignment="1" applyBorder="1" applyFont="1" applyNumberFormat="1">
      <alignment horizontal="center" readingOrder="0" vertical="center"/>
    </xf>
    <xf borderId="13" fillId="23" fontId="13" numFmtId="0" xfId="0" applyAlignment="1" applyBorder="1" applyFont="1">
      <alignment horizontal="center" readingOrder="0" vertical="bottom"/>
    </xf>
    <xf borderId="13" fillId="29" fontId="41" numFmtId="49" xfId="0" applyAlignment="1" applyBorder="1" applyFont="1" applyNumberFormat="1">
      <alignment horizontal="center" vertical="bottom"/>
    </xf>
    <xf borderId="13" fillId="7" fontId="41" numFmtId="49" xfId="0" applyAlignment="1" applyBorder="1" applyFont="1" applyNumberFormat="1">
      <alignment horizontal="center" readingOrder="0" vertical="bottom"/>
    </xf>
    <xf borderId="13" fillId="46" fontId="41" numFmtId="49" xfId="0" applyAlignment="1" applyBorder="1" applyFont="1" applyNumberFormat="1">
      <alignment horizontal="center" readingOrder="0" vertical="bottom"/>
    </xf>
    <xf borderId="10" fillId="46" fontId="41" numFmtId="49" xfId="0" applyAlignment="1" applyBorder="1" applyFont="1" applyNumberFormat="1">
      <alignment horizontal="center" readingOrder="0" vertical="bottom"/>
    </xf>
    <xf borderId="13" fillId="7" fontId="41" numFmtId="49" xfId="0" applyAlignment="1" applyBorder="1" applyFont="1" applyNumberFormat="1">
      <alignment horizontal="center" readingOrder="0" vertical="bottom"/>
    </xf>
    <xf borderId="10" fillId="14" fontId="11" numFmtId="49" xfId="0" applyAlignment="1" applyBorder="1" applyFont="1" applyNumberFormat="1">
      <alignment horizontal="center" readingOrder="0" vertical="bottom"/>
    </xf>
    <xf borderId="10" fillId="40" fontId="3" numFmtId="0" xfId="0" applyAlignment="1" applyBorder="1" applyFont="1">
      <alignment horizontal="center" readingOrder="0"/>
    </xf>
    <xf borderId="13" fillId="27" fontId="11" numFmtId="0" xfId="0" applyAlignment="1" applyBorder="1" applyFont="1">
      <alignment horizontal="center" readingOrder="0" vertical="bottom"/>
    </xf>
    <xf borderId="13" fillId="46" fontId="41" numFmtId="49" xfId="0" applyAlignment="1" applyBorder="1" applyFont="1" applyNumberFormat="1">
      <alignment horizontal="center" vertical="bottom"/>
    </xf>
    <xf borderId="91" fillId="47" fontId="22" numFmtId="165" xfId="0" applyAlignment="1" applyBorder="1" applyFont="1" applyNumberFormat="1">
      <alignment horizontal="center" readingOrder="0" vertical="bottom"/>
    </xf>
    <xf borderId="10" fillId="40" fontId="28" numFmtId="0" xfId="0" applyAlignment="1" applyBorder="1" applyFont="1">
      <alignment horizontal="center"/>
    </xf>
    <xf borderId="11" fillId="7" fontId="41" numFmtId="49" xfId="0" applyAlignment="1" applyBorder="1" applyFont="1" applyNumberFormat="1">
      <alignment horizontal="center" vertical="bottom"/>
    </xf>
    <xf borderId="10" fillId="46" fontId="41" numFmtId="49" xfId="0" applyAlignment="1" applyBorder="1" applyFont="1" applyNumberFormat="1">
      <alignment horizontal="center" vertical="bottom"/>
    </xf>
    <xf borderId="10" fillId="7" fontId="41" numFmtId="49" xfId="0" applyAlignment="1" applyBorder="1" applyFont="1" applyNumberFormat="1">
      <alignment horizontal="center" readingOrder="0" vertical="bottom"/>
    </xf>
    <xf borderId="10" fillId="29" fontId="41" numFmtId="49" xfId="0" applyAlignment="1" applyBorder="1" applyFont="1" applyNumberFormat="1">
      <alignment horizontal="center" shrinkToFit="0" wrapText="1"/>
    </xf>
    <xf borderId="10" fillId="41" fontId="41" numFmtId="49" xfId="0" applyAlignment="1" applyBorder="1" applyFont="1" applyNumberFormat="1">
      <alignment horizontal="center" readingOrder="0" vertical="bottom"/>
    </xf>
    <xf borderId="88" fillId="3" fontId="1" numFmtId="49" xfId="0" applyBorder="1" applyFont="1" applyNumberFormat="1"/>
    <xf borderId="66" fillId="3" fontId="1" numFmtId="49" xfId="0" applyBorder="1" applyFont="1" applyNumberFormat="1"/>
    <xf borderId="92" fillId="3" fontId="1" numFmtId="49" xfId="0" applyBorder="1" applyFont="1" applyNumberFormat="1"/>
    <xf borderId="10" fillId="33" fontId="63" numFmtId="0" xfId="0" applyAlignment="1" applyBorder="1" applyFont="1">
      <alignment horizontal="center" shrinkToFit="0" vertical="center" wrapText="1"/>
    </xf>
    <xf borderId="0" fillId="37" fontId="64" numFmtId="0" xfId="0" applyAlignment="1" applyFont="1">
      <alignment horizontal="center" shrinkToFit="0" vertical="center" wrapText="1"/>
    </xf>
    <xf borderId="0" fillId="38" fontId="65" numFmtId="0" xfId="0" applyAlignment="1" applyFont="1">
      <alignment horizontal="center" readingOrder="0" shrinkToFit="0" vertical="center" wrapText="1"/>
    </xf>
    <xf borderId="24" fillId="4" fontId="2" numFmtId="0" xfId="0" applyBorder="1" applyFont="1"/>
    <xf borderId="93" fillId="15" fontId="22" numFmtId="164" xfId="0" applyAlignment="1" applyBorder="1" applyFont="1" applyNumberFormat="1">
      <alignment horizontal="center" vertical="bottom"/>
    </xf>
    <xf borderId="94" fillId="15" fontId="22" numFmtId="165" xfId="0" applyAlignment="1" applyBorder="1" applyFont="1" applyNumberFormat="1">
      <alignment horizontal="center" vertical="bottom"/>
    </xf>
    <xf borderId="33" fillId="0" fontId="4" numFmtId="0" xfId="0" applyBorder="1" applyFont="1"/>
    <xf borderId="9" fillId="40" fontId="28" numFmtId="0" xfId="0" applyAlignment="1" applyBorder="1" applyFont="1">
      <alignment horizontal="center"/>
    </xf>
    <xf borderId="11" fillId="40" fontId="28" numFmtId="0" xfId="0" applyAlignment="1" applyBorder="1" applyFont="1">
      <alignment horizontal="center"/>
    </xf>
    <xf borderId="0" fillId="2" fontId="2" numFmtId="0" xfId="0" applyFont="1"/>
    <xf borderId="0" fillId="2" fontId="22" numFmtId="49" xfId="0" applyAlignment="1" applyFont="1" applyNumberFormat="1">
      <alignment vertical="bottom"/>
    </xf>
    <xf borderId="0" fillId="2" fontId="22" numFmtId="0" xfId="0" applyAlignment="1" applyFont="1">
      <alignment vertical="bottom"/>
    </xf>
    <xf borderId="79" fillId="3" fontId="2" numFmtId="0" xfId="0" applyBorder="1" applyFont="1"/>
    <xf borderId="7" fillId="3" fontId="2" numFmtId="0" xfId="0" applyBorder="1" applyFont="1"/>
    <xf borderId="7" fillId="3" fontId="1" numFmtId="49" xfId="0" applyBorder="1" applyFont="1" applyNumberFormat="1"/>
    <xf borderId="14" fillId="2" fontId="22" numFmtId="49" xfId="0" applyAlignment="1" applyBorder="1" applyFont="1" applyNumberFormat="1">
      <alignment vertical="bottom"/>
    </xf>
    <xf borderId="14" fillId="2" fontId="22" numFmtId="0" xfId="0" applyAlignment="1" applyBorder="1" applyFont="1">
      <alignment vertical="bottom"/>
    </xf>
    <xf borderId="95" fillId="14" fontId="22" numFmtId="164" xfId="0" applyAlignment="1" applyBorder="1" applyFont="1" applyNumberFormat="1">
      <alignment horizontal="center" vertical="bottom"/>
    </xf>
    <xf borderId="96" fillId="14" fontId="22" numFmtId="165" xfId="0" applyAlignment="1" applyBorder="1" applyFont="1" applyNumberFormat="1">
      <alignment horizontal="center" vertical="bottom"/>
    </xf>
    <xf borderId="42" fillId="2" fontId="22" numFmtId="49" xfId="0" applyBorder="1" applyFont="1" applyNumberFormat="1"/>
    <xf borderId="0" fillId="47" fontId="22" numFmtId="164" xfId="0" applyAlignment="1" applyFont="1" applyNumberFormat="1">
      <alignment horizontal="center" vertical="bottom"/>
    </xf>
    <xf borderId="0" fillId="47" fontId="22" numFmtId="165" xfId="0" applyAlignment="1" applyFont="1" applyNumberFormat="1">
      <alignment horizontal="center" vertical="bottom"/>
    </xf>
    <xf borderId="62" fillId="2" fontId="1" numFmtId="0" xfId="0" applyBorder="1" applyFont="1"/>
    <xf borderId="63" fillId="2" fontId="66" numFmtId="0" xfId="0" applyAlignment="1" applyBorder="1" applyFont="1">
      <alignment horizontal="right" vertical="center"/>
    </xf>
    <xf borderId="63" fillId="2" fontId="1" numFmtId="0" xfId="0" applyBorder="1" applyFont="1"/>
    <xf borderId="97" fillId="2" fontId="1" numFmtId="0" xfId="0" applyBorder="1" applyFont="1"/>
    <xf borderId="98" fillId="2" fontId="1" numFmtId="0" xfId="0" applyBorder="1" applyFont="1"/>
    <xf borderId="19" fillId="2" fontId="1" numFmtId="0" xfId="0" applyBorder="1" applyFont="1"/>
    <xf borderId="99" fillId="2" fontId="1" numFmtId="0" xfId="0" applyBorder="1" applyFont="1"/>
    <xf borderId="10" fillId="10" fontId="2" numFmtId="0" xfId="0" applyAlignment="1" applyBorder="1" applyFont="1">
      <alignment horizontal="center" readingOrder="0"/>
    </xf>
    <xf borderId="10" fillId="6" fontId="2" numFmtId="0" xfId="0" applyAlignment="1" applyBorder="1" applyFont="1">
      <alignment horizontal="center" readingOrder="0"/>
    </xf>
    <xf borderId="21" fillId="2" fontId="1" numFmtId="0" xfId="0" applyBorder="1" applyFont="1"/>
    <xf borderId="74" fillId="2" fontId="1" numFmtId="0" xfId="0" applyBorder="1" applyFont="1"/>
    <xf borderId="99" fillId="2" fontId="66" numFmtId="0" xfId="0" applyAlignment="1" applyBorder="1" applyFont="1">
      <alignment horizontal="right" vertical="center"/>
    </xf>
    <xf borderId="10" fillId="22" fontId="15" numFmtId="0" xfId="0" applyAlignment="1" applyBorder="1" applyFont="1">
      <alignment horizontal="right" readingOrder="0" vertical="center"/>
    </xf>
    <xf borderId="13" fillId="48" fontId="2" numFmtId="0" xfId="0" applyAlignment="1" applyBorder="1" applyFill="1" applyFont="1">
      <alignment horizontal="center" readingOrder="0"/>
    </xf>
    <xf borderId="18" fillId="2" fontId="1" numFmtId="0" xfId="0" applyAlignment="1" applyBorder="1" applyFont="1">
      <alignment readingOrder="0"/>
    </xf>
    <xf borderId="13" fillId="22" fontId="67" numFmtId="0" xfId="0" applyAlignment="1" applyBorder="1" applyFont="1">
      <alignment horizontal="right" vertical="center"/>
    </xf>
    <xf borderId="13" fillId="49" fontId="68" numFmtId="0" xfId="0" applyAlignment="1" applyBorder="1" applyFill="1" applyFont="1">
      <alignment horizontal="center" readingOrder="0" vertical="bottom"/>
    </xf>
    <xf borderId="42" fillId="22" fontId="11" numFmtId="0" xfId="0" applyAlignment="1" applyBorder="1" applyFont="1">
      <alignment horizontal="center" readingOrder="0" vertical="bottom"/>
    </xf>
    <xf borderId="18" fillId="2" fontId="1" numFmtId="0" xfId="0" applyBorder="1" applyFont="1"/>
    <xf borderId="100" fillId="2" fontId="1" numFmtId="0" xfId="0" applyBorder="1" applyFont="1"/>
    <xf borderId="59" fillId="2" fontId="66" numFmtId="0" xfId="0" applyAlignment="1" applyBorder="1" applyFont="1">
      <alignment horizontal="right" vertical="center"/>
    </xf>
    <xf borderId="59" fillId="2" fontId="1" numFmtId="0" xfId="0" applyAlignment="1" applyBorder="1" applyFont="1">
      <alignment readingOrder="0"/>
    </xf>
    <xf borderId="78" fillId="2" fontId="1" numFmtId="0" xfId="0" applyBorder="1" applyFont="1"/>
    <xf borderId="72" fillId="2" fontId="1" numFmtId="0" xfId="0" applyBorder="1" applyFont="1"/>
    <xf borderId="10" fillId="4" fontId="2" numFmtId="0" xfId="0" applyAlignment="1" applyBorder="1" applyFont="1">
      <alignment horizontal="center" readingOrder="0"/>
    </xf>
    <xf borderId="10" fillId="50" fontId="2" numFmtId="0" xfId="0" applyAlignment="1" applyBorder="1" applyFill="1" applyFont="1">
      <alignment horizontal="center" readingOrder="0"/>
    </xf>
    <xf borderId="10" fillId="51" fontId="69" numFmtId="0" xfId="0" applyAlignment="1" applyBorder="1" applyFill="1" applyFont="1">
      <alignment horizontal="center" readingOrder="0"/>
    </xf>
    <xf borderId="10" fillId="7" fontId="70" numFmtId="0" xfId="0" applyAlignment="1" applyBorder="1" applyFont="1">
      <alignment horizontal="center" readingOrder="0"/>
    </xf>
    <xf borderId="10" fillId="22" fontId="15" numFmtId="0" xfId="0" applyAlignment="1" applyBorder="1" applyFont="1">
      <alignment horizontal="right" vertical="center"/>
    </xf>
    <xf borderId="13" fillId="52" fontId="2" numFmtId="0" xfId="0" applyAlignment="1" applyBorder="1" applyFill="1" applyFont="1">
      <alignment horizontal="center" readingOrder="0"/>
    </xf>
    <xf borderId="13" fillId="23" fontId="21" numFmtId="0" xfId="0" applyAlignment="1" applyBorder="1" applyFont="1">
      <alignment horizontal="center" readingOrder="0"/>
    </xf>
    <xf borderId="13" fillId="14" fontId="2" numFmtId="0" xfId="0" applyAlignment="1" applyBorder="1" applyFont="1">
      <alignment horizontal="center" readingOrder="0"/>
    </xf>
    <xf borderId="13" fillId="10" fontId="1" numFmtId="0" xfId="0" applyBorder="1" applyFont="1"/>
    <xf borderId="101" fillId="5" fontId="5" numFmtId="0" xfId="0" applyAlignment="1" applyBorder="1" applyFont="1">
      <alignment horizontal="center" readingOrder="0" vertical="bottom"/>
    </xf>
    <xf borderId="42" fillId="10" fontId="11" numFmtId="0" xfId="0" applyAlignment="1" applyBorder="1" applyFont="1">
      <alignment horizontal="center" vertical="bottom"/>
    </xf>
    <xf borderId="30" fillId="5" fontId="5" numFmtId="0" xfId="0" applyAlignment="1" applyBorder="1" applyFont="1">
      <alignment horizontal="center" readingOrder="0" vertical="bottom"/>
    </xf>
    <xf borderId="30" fillId="5" fontId="5" numFmtId="0" xfId="0" applyAlignment="1" applyBorder="1" applyFont="1">
      <alignment horizontal="center" readingOrder="0" vertical="bottom"/>
    </xf>
    <xf borderId="40" fillId="5" fontId="5" numFmtId="0" xfId="0" applyAlignment="1" applyBorder="1" applyFont="1">
      <alignment horizontal="center" readingOrder="0" vertical="bottom"/>
    </xf>
    <xf borderId="102" fillId="2" fontId="1" numFmtId="0" xfId="0" applyBorder="1" applyFont="1"/>
    <xf borderId="4" fillId="2" fontId="1" numFmtId="0" xfId="0" applyBorder="1" applyFont="1"/>
    <xf borderId="103" fillId="2" fontId="1" numFmtId="0" xfId="0" applyBorder="1" applyFont="1"/>
    <xf borderId="13" fillId="10" fontId="1" numFmtId="0" xfId="0" applyAlignment="1" applyBorder="1" applyFont="1">
      <alignment readingOrder="0"/>
    </xf>
    <xf borderId="101" fillId="5" fontId="5" numFmtId="0" xfId="0" applyAlignment="1" applyBorder="1" applyFont="1">
      <alignment horizontal="center" vertical="bottom"/>
    </xf>
    <xf borderId="30" fillId="5" fontId="5" numFmtId="0" xfId="0" applyAlignment="1" applyBorder="1" applyFont="1">
      <alignment horizontal="center" vertical="bottom"/>
    </xf>
    <xf borderId="40" fillId="5" fontId="5" numFmtId="0" xfId="0" applyAlignment="1" applyBorder="1" applyFont="1">
      <alignment horizontal="center" vertical="bottom"/>
    </xf>
    <xf borderId="15" fillId="2" fontId="1" numFmtId="0" xfId="0" applyBorder="1" applyFont="1"/>
    <xf borderId="104" fillId="2" fontId="1" numFmtId="0" xfId="0" applyBorder="1" applyFont="1"/>
    <xf borderId="105" fillId="2" fontId="1" numFmtId="0" xfId="0" applyBorder="1" applyFont="1"/>
    <xf borderId="10" fillId="53" fontId="71" numFmtId="0" xfId="0" applyAlignment="1" applyBorder="1" applyFill="1" applyFont="1">
      <alignment horizontal="center" readingOrder="0"/>
    </xf>
    <xf borderId="10" fillId="54" fontId="37" numFmtId="0" xfId="0" applyAlignment="1" applyBorder="1" applyFill="1" applyFont="1">
      <alignment horizontal="center" readingOrder="0"/>
    </xf>
    <xf borderId="8" fillId="2" fontId="20" numFmtId="0" xfId="0" applyAlignment="1" applyBorder="1" applyFont="1">
      <alignment readingOrder="0"/>
    </xf>
    <xf borderId="13" fillId="11" fontId="72" numFmtId="0" xfId="0" applyAlignment="1" applyBorder="1" applyFont="1">
      <alignment horizontal="center"/>
    </xf>
    <xf borderId="40" fillId="5" fontId="5" numFmtId="0" xfId="0" applyAlignment="1" applyBorder="1" applyFont="1">
      <alignment horizontal="center" readingOrder="0" vertical="bottom"/>
    </xf>
    <xf borderId="106" fillId="2" fontId="1" numFmtId="0" xfId="0" applyBorder="1" applyFont="1"/>
    <xf borderId="107" fillId="3" fontId="1" numFmtId="0" xfId="0" applyBorder="1" applyFont="1"/>
    <xf borderId="108" fillId="2" fontId="2" numFmtId="0" xfId="0" applyAlignment="1" applyBorder="1" applyFont="1">
      <alignment horizontal="center"/>
    </xf>
    <xf borderId="109" fillId="2" fontId="2" numFmtId="0" xfId="0" applyAlignment="1" applyBorder="1" applyFont="1">
      <alignment horizontal="center"/>
    </xf>
    <xf borderId="10" fillId="5" fontId="5" numFmtId="0" xfId="0" applyAlignment="1" applyBorder="1" applyFont="1">
      <alignment horizontal="center"/>
    </xf>
    <xf borderId="10" fillId="10" fontId="8" numFmtId="0" xfId="0" applyAlignment="1" applyBorder="1" applyFont="1">
      <alignment horizontal="center"/>
    </xf>
    <xf borderId="10" fillId="26" fontId="5" numFmtId="49" xfId="0" applyAlignment="1" applyBorder="1" applyFont="1" applyNumberFormat="1">
      <alignment horizontal="center"/>
    </xf>
    <xf borderId="10" fillId="25" fontId="8" numFmtId="49" xfId="0" applyAlignment="1" applyBorder="1" applyFont="1" applyNumberFormat="1">
      <alignment horizontal="center"/>
    </xf>
    <xf borderId="10" fillId="27" fontId="8" numFmtId="49" xfId="0" applyAlignment="1" applyBorder="1" applyFont="1" applyNumberFormat="1">
      <alignment horizontal="center" readingOrder="0"/>
    </xf>
    <xf borderId="10" fillId="23" fontId="5" numFmtId="49" xfId="0" applyAlignment="1" applyBorder="1" applyFont="1" applyNumberFormat="1">
      <alignment horizontal="center"/>
    </xf>
    <xf borderId="10" fillId="4" fontId="8" numFmtId="49" xfId="0" applyAlignment="1" applyBorder="1" applyFont="1" applyNumberFormat="1">
      <alignment horizontal="center" readingOrder="0"/>
    </xf>
    <xf borderId="1" fillId="44" fontId="6" numFmtId="0" xfId="0" applyAlignment="1" applyBorder="1" applyFont="1">
      <alignment horizontal="center" readingOrder="0" shrinkToFit="0" vertical="center" wrapText="1"/>
    </xf>
    <xf borderId="10" fillId="24" fontId="6" numFmtId="0" xfId="0" applyAlignment="1" applyBorder="1" applyFont="1">
      <alignment horizontal="center"/>
    </xf>
    <xf borderId="10" fillId="31" fontId="8" numFmtId="49" xfId="0" applyAlignment="1" applyBorder="1" applyFont="1" applyNumberFormat="1">
      <alignment horizontal="center"/>
    </xf>
    <xf borderId="10" fillId="28" fontId="6" numFmtId="0" xfId="0" applyAlignment="1" applyBorder="1" applyFont="1">
      <alignment horizontal="center"/>
    </xf>
    <xf borderId="10" fillId="15" fontId="8" numFmtId="49" xfId="0" applyAlignment="1" applyBorder="1" applyFont="1" applyNumberFormat="1">
      <alignment horizontal="center" readingOrder="0"/>
    </xf>
    <xf borderId="10" fillId="14" fontId="6" numFmtId="49" xfId="0" applyAlignment="1" applyBorder="1" applyFont="1" applyNumberFormat="1">
      <alignment horizontal="center"/>
    </xf>
    <xf borderId="10" fillId="55" fontId="3" numFmtId="49" xfId="0" applyAlignment="1" applyBorder="1" applyFill="1" applyFont="1" applyNumberFormat="1">
      <alignment horizontal="center" readingOrder="0" vertical="center"/>
    </xf>
    <xf borderId="10" fillId="12" fontId="6" numFmtId="0" xfId="0" applyAlignment="1" applyBorder="1" applyFont="1">
      <alignment horizontal="center"/>
    </xf>
    <xf borderId="10" fillId="8" fontId="73" numFmtId="49" xfId="0" applyAlignment="1" applyBorder="1" applyFont="1" applyNumberFormat="1">
      <alignment horizontal="center" readingOrder="0" vertical="center"/>
    </xf>
    <xf borderId="10" fillId="29" fontId="18" numFmtId="0" xfId="0" applyAlignment="1" applyBorder="1" applyFont="1">
      <alignment horizontal="center" readingOrder="0"/>
    </xf>
    <xf borderId="10" fillId="19" fontId="5" numFmtId="49" xfId="0" applyAlignment="1" applyBorder="1" applyFont="1" applyNumberFormat="1">
      <alignment horizontal="center"/>
    </xf>
    <xf borderId="1" fillId="55" fontId="3" numFmtId="49" xfId="0" applyAlignment="1" applyBorder="1" applyFont="1" applyNumberFormat="1">
      <alignment horizontal="center" readingOrder="0" shrinkToFit="0" vertical="center" wrapText="1"/>
    </xf>
    <xf borderId="1" fillId="16" fontId="6" numFmtId="0" xfId="0" applyAlignment="1" applyBorder="1" applyFont="1">
      <alignment horizontal="center" readingOrder="0" shrinkToFit="0" vertical="center" wrapText="1"/>
    </xf>
    <xf borderId="73" fillId="2" fontId="74" numFmtId="49" xfId="0" applyAlignment="1" applyBorder="1" applyFont="1" applyNumberFormat="1">
      <alignment horizontal="center" readingOrder="0" shrinkToFit="0" vertical="center" wrapText="1"/>
    </xf>
    <xf borderId="73" fillId="0" fontId="4" numFmtId="0" xfId="0" applyBorder="1" applyFont="1"/>
    <xf borderId="21" fillId="0" fontId="4" numFmtId="0" xfId="0" applyBorder="1" applyFont="1"/>
    <xf borderId="13" fillId="53" fontId="75" numFmtId="0" xfId="0" applyAlignment="1" applyBorder="1" applyFont="1">
      <alignment horizontal="center" readingOrder="0" shrinkToFit="0" vertical="center" wrapText="1"/>
    </xf>
    <xf borderId="10" fillId="10" fontId="9" numFmtId="49" xfId="0" applyAlignment="1" applyBorder="1" applyFont="1" applyNumberFormat="1">
      <alignment horizontal="center" readingOrder="0" vertical="center"/>
    </xf>
    <xf borderId="56" fillId="2" fontId="76" numFmtId="49" xfId="0" applyAlignment="1" applyBorder="1" applyFont="1" applyNumberFormat="1">
      <alignment horizontal="center" readingOrder="0" shrinkToFit="0" vertical="center" wrapText="1"/>
    </xf>
    <xf borderId="37" fillId="2" fontId="76" numFmtId="49" xfId="0" applyAlignment="1" applyBorder="1" applyFont="1" applyNumberFormat="1">
      <alignment horizontal="center" readingOrder="0" shrinkToFit="0" vertical="center" wrapText="1"/>
    </xf>
    <xf borderId="62" fillId="2" fontId="76" numFmtId="49" xfId="0" applyAlignment="1" applyBorder="1" applyFont="1" applyNumberFormat="1">
      <alignment horizontal="center" readingOrder="0" shrinkToFit="0" vertical="center" wrapText="1"/>
    </xf>
    <xf borderId="1" fillId="10" fontId="8" numFmtId="0" xfId="0" applyAlignment="1" applyBorder="1" applyFont="1">
      <alignment horizontal="center" readingOrder="0" shrinkToFit="0" vertical="center" wrapText="1"/>
    </xf>
    <xf borderId="13" fillId="18" fontId="11" numFmtId="164" xfId="0" applyAlignment="1" applyBorder="1" applyFont="1" applyNumberFormat="1">
      <alignment horizontal="center" readingOrder="0"/>
    </xf>
    <xf borderId="13" fillId="18" fontId="11" numFmtId="164" xfId="0" applyAlignment="1" applyBorder="1" applyFont="1" applyNumberFormat="1">
      <alignment horizontal="center" readingOrder="0" vertical="center"/>
    </xf>
    <xf borderId="15" fillId="2" fontId="2" numFmtId="0" xfId="0" applyAlignment="1" applyBorder="1" applyFont="1">
      <alignment horizontal="center"/>
    </xf>
    <xf borderId="16" fillId="2" fontId="2" numFmtId="0" xfId="0" applyAlignment="1" applyBorder="1" applyFont="1">
      <alignment horizontal="center"/>
    </xf>
    <xf borderId="13" fillId="10" fontId="11" numFmtId="165" xfId="0" applyAlignment="1" applyBorder="1" applyFont="1" applyNumberFormat="1">
      <alignment horizontal="center" readingOrder="0"/>
    </xf>
    <xf borderId="30" fillId="5" fontId="13" numFmtId="165" xfId="0" applyAlignment="1" applyBorder="1" applyFont="1" applyNumberFormat="1">
      <alignment horizontal="center" readingOrder="0" vertical="center"/>
    </xf>
    <xf borderId="13" fillId="4" fontId="11" numFmtId="165" xfId="0" applyAlignment="1" applyBorder="1" applyFont="1" applyNumberFormat="1">
      <alignment horizontal="center" readingOrder="0"/>
    </xf>
    <xf borderId="13" fillId="15" fontId="11" numFmtId="165" xfId="0" applyAlignment="1" applyBorder="1" applyFont="1" applyNumberFormat="1">
      <alignment horizontal="center" readingOrder="0"/>
    </xf>
    <xf borderId="3" fillId="2" fontId="1" numFmtId="0" xfId="0" applyBorder="1" applyFont="1"/>
    <xf borderId="13" fillId="10" fontId="11" numFmtId="166" xfId="0" applyAlignment="1" applyBorder="1" applyFont="1" applyNumberFormat="1">
      <alignment horizontal="center" readingOrder="0"/>
    </xf>
    <xf borderId="40" fillId="5" fontId="13" numFmtId="166" xfId="0" applyAlignment="1" applyBorder="1" applyFont="1" applyNumberFormat="1">
      <alignment horizontal="center" readingOrder="0" vertical="center"/>
    </xf>
    <xf borderId="13" fillId="4" fontId="11" numFmtId="166" xfId="0" applyAlignment="1" applyBorder="1" applyFont="1" applyNumberFormat="1">
      <alignment horizontal="center" readingOrder="0"/>
    </xf>
    <xf borderId="13" fillId="15" fontId="11" numFmtId="166" xfId="0" applyAlignment="1" applyBorder="1" applyFont="1" applyNumberFormat="1">
      <alignment horizontal="center" readingOrder="0"/>
    </xf>
    <xf borderId="14" fillId="4" fontId="6" numFmtId="0" xfId="0" applyAlignment="1" applyBorder="1" applyFont="1">
      <alignment horizontal="center" readingOrder="0" vertical="center"/>
    </xf>
    <xf borderId="42" fillId="26" fontId="5" numFmtId="49" xfId="0" applyAlignment="1" applyBorder="1" applyFont="1" applyNumberFormat="1">
      <alignment horizontal="center" readingOrder="0" vertical="center"/>
    </xf>
    <xf borderId="14" fillId="15" fontId="6" numFmtId="0" xfId="0" applyAlignment="1" applyBorder="1" applyFont="1">
      <alignment horizontal="center" readingOrder="0" vertical="center"/>
    </xf>
    <xf borderId="13" fillId="25" fontId="8" numFmtId="49" xfId="0" applyAlignment="1" applyBorder="1" applyFont="1" applyNumberFormat="1">
      <alignment horizontal="center" readingOrder="0" vertical="center"/>
    </xf>
    <xf borderId="24" fillId="28" fontId="6" numFmtId="0" xfId="0" applyAlignment="1" applyBorder="1" applyFont="1">
      <alignment horizontal="center" vertical="center"/>
    </xf>
    <xf borderId="13" fillId="28" fontId="6" numFmtId="0" xfId="0" applyAlignment="1" applyBorder="1" applyFont="1">
      <alignment horizontal="center" readingOrder="0" vertical="center"/>
    </xf>
    <xf borderId="24" fillId="15" fontId="12" numFmtId="0" xfId="0" applyAlignment="1" applyBorder="1" applyFont="1">
      <alignment vertical="center"/>
    </xf>
    <xf borderId="24" fillId="26" fontId="5" numFmtId="49" xfId="0" applyAlignment="1" applyBorder="1" applyFont="1" applyNumberFormat="1">
      <alignment horizontal="center" vertical="center"/>
    </xf>
    <xf borderId="24" fillId="14" fontId="12" numFmtId="0" xfId="0" applyAlignment="1" applyBorder="1" applyFont="1">
      <alignment vertical="center"/>
    </xf>
    <xf borderId="13" fillId="31" fontId="8" numFmtId="49" xfId="0" applyAlignment="1" applyBorder="1" applyFont="1" applyNumberFormat="1">
      <alignment horizontal="center" readingOrder="0" vertical="center"/>
    </xf>
    <xf borderId="13" fillId="16" fontId="6" numFmtId="0" xfId="0" applyAlignment="1" applyBorder="1" applyFont="1">
      <alignment horizontal="center" readingOrder="0" shrinkToFit="0" vertical="center" wrapText="1"/>
    </xf>
    <xf borderId="16" fillId="10" fontId="6" numFmtId="0" xfId="0" applyAlignment="1" applyBorder="1" applyFont="1">
      <alignment horizontal="center" readingOrder="0" shrinkToFit="0" vertical="center" wrapText="1"/>
    </xf>
    <xf borderId="11" fillId="23" fontId="5" numFmtId="0" xfId="0" applyAlignment="1" applyBorder="1" applyFont="1">
      <alignment horizontal="center" readingOrder="0" vertical="center"/>
    </xf>
    <xf borderId="13" fillId="27" fontId="6" numFmtId="0" xfId="0" applyAlignment="1" applyBorder="1" applyFont="1">
      <alignment horizontal="center" readingOrder="0" vertical="center"/>
    </xf>
    <xf borderId="13" fillId="8" fontId="73" numFmtId="49" xfId="0" applyAlignment="1" applyBorder="1" applyFont="1" applyNumberFormat="1">
      <alignment horizontal="center" readingOrder="0" vertical="center"/>
    </xf>
    <xf borderId="42" fillId="31" fontId="8" numFmtId="49" xfId="0" applyAlignment="1" applyBorder="1" applyFont="1" applyNumberFormat="1">
      <alignment horizontal="center" readingOrder="0" vertical="center"/>
    </xf>
    <xf borderId="40" fillId="15" fontId="12" numFmtId="0" xfId="0" applyAlignment="1" applyBorder="1" applyFont="1">
      <alignment vertical="center"/>
    </xf>
    <xf borderId="17" fillId="0" fontId="4" numFmtId="0" xfId="0" applyBorder="1" applyFont="1"/>
    <xf borderId="10" fillId="10" fontId="1" numFmtId="0" xfId="0" applyAlignment="1" applyBorder="1" applyFont="1">
      <alignment readingOrder="0"/>
    </xf>
    <xf borderId="13" fillId="16" fontId="23" numFmtId="0" xfId="0" applyAlignment="1" applyBorder="1" applyFont="1">
      <alignment horizontal="center" readingOrder="0"/>
    </xf>
    <xf borderId="34" fillId="5" fontId="5" numFmtId="0" xfId="0" applyAlignment="1" applyBorder="1" applyFont="1">
      <alignment horizontal="center" readingOrder="0" vertical="bottom"/>
    </xf>
    <xf borderId="13" fillId="15" fontId="11" numFmtId="0" xfId="0" applyAlignment="1" applyBorder="1" applyFont="1">
      <alignment horizontal="center" readingOrder="0"/>
    </xf>
    <xf borderId="110" fillId="5" fontId="75" numFmtId="0" xfId="0" applyAlignment="1" applyBorder="1" applyFont="1">
      <alignment horizontal="center" readingOrder="0" vertical="bottom"/>
    </xf>
    <xf borderId="110" fillId="5" fontId="5" numFmtId="0" xfId="0" applyAlignment="1" applyBorder="1" applyFont="1">
      <alignment horizontal="center" readingOrder="0" vertical="bottom"/>
    </xf>
    <xf borderId="42" fillId="26" fontId="13" numFmtId="49" xfId="0" applyAlignment="1" applyBorder="1" applyFont="1" applyNumberFormat="1">
      <alignment horizontal="center" readingOrder="0" vertical="center"/>
    </xf>
    <xf borderId="59" fillId="2" fontId="77" numFmtId="0" xfId="0" applyBorder="1" applyFont="1"/>
    <xf borderId="13" fillId="8" fontId="78" numFmtId="49" xfId="0" applyAlignment="1" applyBorder="1" applyFont="1" applyNumberFormat="1">
      <alignment horizontal="center" readingOrder="0" vertical="center"/>
    </xf>
    <xf borderId="64" fillId="2" fontId="79" numFmtId="0" xfId="0" applyBorder="1" applyFont="1"/>
    <xf borderId="13" fillId="4" fontId="11" numFmtId="0" xfId="0" applyAlignment="1" applyBorder="1" applyFont="1">
      <alignment horizontal="center" readingOrder="0"/>
    </xf>
    <xf borderId="111" fillId="10" fontId="1" numFmtId="0" xfId="0" applyBorder="1" applyFont="1"/>
    <xf borderId="111" fillId="10" fontId="1" numFmtId="0" xfId="0" applyAlignment="1" applyBorder="1" applyFont="1">
      <alignment readingOrder="0"/>
    </xf>
    <xf borderId="112" fillId="10" fontId="1" numFmtId="0" xfId="0" applyAlignment="1" applyBorder="1" applyFont="1">
      <alignment readingOrder="0"/>
    </xf>
    <xf borderId="113" fillId="5" fontId="5" numFmtId="0" xfId="0" applyAlignment="1" applyBorder="1" applyFont="1">
      <alignment horizontal="center" readingOrder="0" vertical="bottom"/>
    </xf>
    <xf borderId="26" fillId="2" fontId="1" numFmtId="0" xfId="0" applyBorder="1" applyFont="1"/>
    <xf borderId="114" fillId="2" fontId="1" numFmtId="0" xfId="0" applyBorder="1" applyFont="1"/>
    <xf borderId="27" fillId="2" fontId="1" numFmtId="0" xfId="0" applyAlignment="1" applyBorder="1" applyFont="1">
      <alignment readingOrder="0"/>
    </xf>
    <xf borderId="14" fillId="5" fontId="5" numFmtId="0" xfId="0" applyAlignment="1" applyBorder="1" applyFont="1">
      <alignment horizontal="center" vertical="bottom"/>
    </xf>
    <xf borderId="42" fillId="5" fontId="5" numFmtId="0" xfId="0" applyAlignment="1" applyBorder="1" applyFont="1">
      <alignment horizontal="center" vertical="bottom"/>
    </xf>
    <xf borderId="98" fillId="2" fontId="12" numFmtId="0" xfId="0" applyAlignment="1" applyBorder="1" applyFont="1">
      <alignment vertical="bottom"/>
    </xf>
    <xf borderId="105" fillId="2" fontId="12" numFmtId="0" xfId="0" applyAlignment="1" applyBorder="1" applyFont="1">
      <alignment vertical="bottom"/>
    </xf>
    <xf borderId="18" fillId="2" fontId="12" numFmtId="0" xfId="0" applyAlignment="1" applyBorder="1" applyFont="1">
      <alignment vertical="bottom"/>
    </xf>
    <xf borderId="87" fillId="3" fontId="12" numFmtId="0" xfId="0" applyAlignment="1" applyBorder="1" applyFont="1">
      <alignment vertical="bottom"/>
    </xf>
    <xf borderId="115" fillId="2" fontId="12" numFmtId="0" xfId="0" applyAlignment="1" applyBorder="1" applyFont="1">
      <alignment vertical="bottom"/>
    </xf>
    <xf borderId="42" fillId="10" fontId="12" numFmtId="0" xfId="0" applyAlignment="1" applyBorder="1" applyFont="1">
      <alignment vertical="bottom"/>
    </xf>
    <xf borderId="42" fillId="56" fontId="6" numFmtId="0" xfId="0" applyAlignment="1" applyBorder="1" applyFill="1" applyFont="1">
      <alignment horizontal="center" readingOrder="0" vertical="bottom"/>
    </xf>
    <xf borderId="42" fillId="56" fontId="6" numFmtId="0" xfId="0" applyAlignment="1" applyBorder="1" applyFont="1">
      <alignment horizontal="center" vertical="bottom"/>
    </xf>
    <xf borderId="42" fillId="10" fontId="6" numFmtId="0" xfId="0" applyAlignment="1" applyBorder="1" applyFont="1">
      <alignment horizontal="center" readingOrder="0" vertical="bottom"/>
    </xf>
    <xf borderId="17" fillId="2" fontId="12" numFmtId="0" xfId="0" applyAlignment="1" applyBorder="1" applyFont="1">
      <alignment vertical="bottom"/>
    </xf>
    <xf borderId="42" fillId="18" fontId="6" numFmtId="0" xfId="0" applyAlignment="1" applyBorder="1" applyFont="1">
      <alignment horizontal="center" readingOrder="0" vertical="bottom"/>
    </xf>
    <xf borderId="13" fillId="18" fontId="6" numFmtId="0" xfId="0" applyAlignment="1" applyBorder="1" applyFont="1">
      <alignment horizontal="center" readingOrder="0" vertical="bottom"/>
    </xf>
    <xf borderId="13" fillId="18" fontId="22" numFmtId="0" xfId="0" applyAlignment="1" applyBorder="1" applyFont="1">
      <alignment horizontal="center" readingOrder="0" vertical="bottom"/>
    </xf>
    <xf borderId="42" fillId="18" fontId="12" numFmtId="0" xfId="0" applyAlignment="1" applyBorder="1" applyFont="1">
      <alignment vertical="bottom"/>
    </xf>
    <xf borderId="40" fillId="10" fontId="6" numFmtId="0" xfId="0" applyAlignment="1" applyBorder="1" applyFont="1">
      <alignment horizontal="center" readingOrder="0" vertical="bottom"/>
    </xf>
    <xf borderId="13" fillId="10" fontId="22" numFmtId="0" xfId="0" applyAlignment="1" applyBorder="1" applyFont="1">
      <alignment horizontal="center" readingOrder="0" vertical="bottom"/>
    </xf>
    <xf borderId="42" fillId="10" fontId="6" numFmtId="0" xfId="0" applyAlignment="1" applyBorder="1" applyFont="1">
      <alignment horizontal="center" readingOrder="0" vertical="bottom"/>
    </xf>
    <xf borderId="42" fillId="3" fontId="12" numFmtId="0" xfId="0" applyAlignment="1" applyBorder="1" applyFont="1">
      <alignment vertical="bottom"/>
    </xf>
    <xf borderId="40" fillId="18" fontId="6" numFmtId="0" xfId="0" applyAlignment="1" applyBorder="1" applyFont="1">
      <alignment horizontal="center" readingOrder="0" vertical="bottom"/>
    </xf>
    <xf borderId="42" fillId="3" fontId="12" numFmtId="0" xfId="0" applyBorder="1" applyFont="1"/>
    <xf borderId="116" fillId="2" fontId="12" numFmtId="0" xfId="0" applyAlignment="1" applyBorder="1" applyFont="1">
      <alignment vertical="bottom"/>
    </xf>
    <xf borderId="62" fillId="2" fontId="12" numFmtId="0" xfId="0" applyAlignment="1" applyBorder="1" applyFont="1">
      <alignment vertical="bottom"/>
    </xf>
    <xf borderId="42" fillId="2" fontId="12" numFmtId="0" xfId="0" applyAlignment="1" applyBorder="1" applyFont="1">
      <alignment vertical="bottom"/>
    </xf>
    <xf borderId="10" fillId="5" fontId="80" numFmtId="0" xfId="0" applyAlignment="1" applyBorder="1" applyFont="1">
      <alignment horizontal="center" readingOrder="0" shrinkToFit="0" wrapText="1"/>
    </xf>
    <xf borderId="13" fillId="10" fontId="22" numFmtId="0" xfId="0" applyAlignment="1" applyBorder="1" applyFont="1">
      <alignment horizontal="center" readingOrder="0" vertical="bottom"/>
    </xf>
    <xf borderId="16" fillId="51" fontId="81" numFmtId="0" xfId="0" applyAlignment="1" applyBorder="1" applyFont="1">
      <alignment horizontal="center" readingOrder="0" vertical="bottom"/>
    </xf>
    <xf borderId="16" fillId="6" fontId="22" numFmtId="0" xfId="0" applyAlignment="1" applyBorder="1" applyFont="1">
      <alignment horizontal="center" vertical="bottom"/>
    </xf>
    <xf borderId="16" fillId="24" fontId="22" numFmtId="0" xfId="0" applyAlignment="1" applyBorder="1" applyFont="1">
      <alignment horizontal="center" vertical="bottom"/>
    </xf>
    <xf borderId="16" fillId="50" fontId="6" numFmtId="0" xfId="0" applyAlignment="1" applyBorder="1" applyFont="1">
      <alignment horizontal="center" readingOrder="0" vertical="bottom"/>
    </xf>
    <xf borderId="16" fillId="12" fontId="22" numFmtId="0" xfId="0" applyAlignment="1" applyBorder="1" applyFont="1">
      <alignment horizontal="center" vertical="bottom"/>
    </xf>
    <xf borderId="16" fillId="57" fontId="22" numFmtId="0" xfId="0" applyAlignment="1" applyBorder="1" applyFill="1" applyFont="1">
      <alignment horizontal="center" vertical="bottom"/>
    </xf>
    <xf borderId="16" fillId="7" fontId="82" numFmtId="0" xfId="0" applyAlignment="1" applyBorder="1" applyFont="1">
      <alignment horizontal="center" readingOrder="0" vertical="bottom"/>
    </xf>
    <xf borderId="109" fillId="2" fontId="1" numFmtId="0" xfId="0" applyBorder="1" applyFont="1"/>
    <xf borderId="108" fillId="14" fontId="8" numFmtId="0" xfId="0" applyAlignment="1" applyBorder="1" applyFont="1">
      <alignment horizontal="center" readingOrder="0"/>
    </xf>
    <xf borderId="75" fillId="2" fontId="1" numFmtId="0" xfId="0" applyBorder="1" applyFont="1"/>
    <xf borderId="108" fillId="14" fontId="83" numFmtId="0" xfId="0" applyAlignment="1" applyBorder="1" applyFont="1">
      <alignment horizontal="center" readingOrder="0"/>
    </xf>
    <xf borderId="108" fillId="2" fontId="1" numFmtId="0" xfId="0" applyBorder="1" applyFont="1"/>
    <xf borderId="0" fillId="2" fontId="1" numFmtId="0" xfId="0" applyFont="1"/>
    <xf borderId="75" fillId="2" fontId="1" numFmtId="0" xfId="0" applyBorder="1" applyFont="1"/>
    <xf borderId="108" fillId="2" fontId="11" numFmtId="0" xfId="0" applyAlignment="1" applyBorder="1" applyFont="1">
      <alignment horizontal="center" readingOrder="0" shrinkToFit="0" wrapText="1"/>
    </xf>
    <xf borderId="21" fillId="14" fontId="8" numFmtId="0" xfId="0" applyAlignment="1" applyBorder="1" applyFont="1">
      <alignment horizontal="center" readingOrder="0" shrinkToFit="0" wrapText="1"/>
    </xf>
    <xf borderId="62" fillId="0" fontId="4" numFmtId="0" xfId="0" applyBorder="1" applyFont="1"/>
  </cellXfs>
  <cellStyles count="1">
    <cellStyle xfId="0" name="Normal" builtinId="0"/>
  </cellStyles>
  <dxfs count="34">
    <dxf>
      <font/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>
        <color rgb="FF000000"/>
      </font>
      <fill>
        <patternFill patternType="solid">
          <fgColor rgb="FF990000"/>
          <bgColor rgb="FF990000"/>
        </patternFill>
      </fill>
      <border/>
    </dxf>
    <dxf>
      <font>
        <color theme="1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999999"/>
          <bgColor rgb="FF999999"/>
        </patternFill>
      </fill>
      <border/>
    </dxf>
    <dxf>
      <font/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A64D79"/>
          <bgColor rgb="FFA64D79"/>
        </patternFill>
      </fill>
      <border/>
    </dxf>
    <dxf>
      <font>
        <color rgb="FFF3F3F3"/>
      </font>
      <fill>
        <patternFill patternType="solid">
          <fgColor rgb="FFA64D79"/>
          <bgColor rgb="FFA64D79"/>
        </patternFill>
      </fill>
      <border/>
    </dxf>
    <dxf>
      <font>
        <color rgb="FFFFE599"/>
      </font>
      <fill>
        <patternFill patternType="solid">
          <fgColor rgb="FF38761D"/>
          <bgColor rgb="FF38761D"/>
        </patternFill>
      </fill>
      <border/>
    </dxf>
    <dxf>
      <font>
        <color rgb="FF000000"/>
      </font>
      <fill>
        <patternFill patternType="solid">
          <fgColor rgb="FF6AA84F"/>
          <bgColor rgb="FF6AA84F"/>
        </patternFill>
      </fill>
      <border/>
    </dxf>
    <dxf>
      <font>
        <color rgb="FF000000"/>
      </font>
      <fill>
        <patternFill patternType="solid">
          <fgColor rgb="FF93C47D"/>
          <bgColor rgb="FF93C47D"/>
        </patternFill>
      </fill>
      <border/>
    </dxf>
    <dxf>
      <font>
        <color rgb="FF000000"/>
      </font>
      <fill>
        <patternFill patternType="solid">
          <fgColor rgb="FFA2C4C9"/>
          <bgColor rgb="FFA2C4C9"/>
        </patternFill>
      </fill>
      <border/>
    </dxf>
    <dxf>
      <font>
        <color rgb="FF000000"/>
      </font>
      <fill>
        <patternFill patternType="solid">
          <fgColor rgb="FF6D9EEB"/>
          <bgColor rgb="FF6D9EEB"/>
        </patternFill>
      </fill>
      <border/>
    </dxf>
    <dxf>
      <font>
        <color rgb="FF000000"/>
      </font>
      <fill>
        <patternFill patternType="solid">
          <fgColor rgb="FF3F7FE6"/>
          <bgColor rgb="FF3F7FE6"/>
        </patternFill>
      </fill>
      <border/>
    </dxf>
    <dxf>
      <font>
        <color rgb="FFCCCCCC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solid">
          <fgColor rgb="FF434343"/>
          <bgColor rgb="FF434343"/>
        </patternFill>
      </fill>
      <border/>
    </dxf>
    <dxf>
      <font>
        <color rgb="FF000000"/>
      </font>
      <fill>
        <patternFill patternType="solid">
          <fgColor rgb="FFE06666"/>
          <bgColor rgb="FFE06666"/>
        </patternFill>
      </fill>
      <border/>
    </dxf>
    <dxf>
      <font>
        <color rgb="FF00FF00"/>
      </font>
      <fill>
        <patternFill patternType="solid">
          <fgColor rgb="FF1F3F0F"/>
          <bgColor rgb="FF1F3F0F"/>
        </patternFill>
      </fill>
      <border/>
    </dxf>
    <dxf>
      <font>
        <color rgb="FFFFFF00"/>
      </font>
      <fill>
        <patternFill patternType="solid">
          <fgColor rgb="FF274E13"/>
          <bgColor rgb="FF274E13"/>
        </patternFill>
      </fill>
      <border/>
    </dxf>
    <dxf>
      <font>
        <color rgb="FF000000"/>
      </font>
      <fill>
        <patternFill patternType="solid">
          <fgColor rgb="FFB6D7A8"/>
          <bgColor rgb="FFB6D7A8"/>
        </patternFill>
      </fill>
      <border/>
    </dxf>
    <dxf>
      <font>
        <color rgb="FF000000"/>
      </font>
      <fill>
        <patternFill patternType="solid">
          <fgColor rgb="FF9BB8E8"/>
          <bgColor rgb="FF9BB8E8"/>
        </patternFill>
      </fill>
      <border/>
    </dxf>
    <dxf>
      <font>
        <color rgb="FFFFFFFF"/>
      </font>
      <fill>
        <patternFill patternType="solid">
          <fgColor rgb="FF1C4587"/>
          <bgColor rgb="FF1C4587"/>
        </patternFill>
      </fill>
      <border/>
    </dxf>
    <dxf>
      <font>
        <color rgb="FF00FFFF"/>
      </font>
      <fill>
        <patternFill patternType="solid">
          <fgColor rgb="FF122E5A"/>
          <bgColor rgb="FF122E5A"/>
        </patternFill>
      </fill>
      <border/>
    </dxf>
    <dxf>
      <font>
        <color rgb="FF000000"/>
      </font>
      <fill>
        <patternFill patternType="solid">
          <fgColor rgb="FFCC0000"/>
          <bgColor rgb="FFCC0000"/>
        </patternFill>
      </fill>
      <border/>
    </dxf>
    <dxf>
      <font/>
      <fill>
        <patternFill patternType="solid">
          <fgColor rgb="FFA2C4C9"/>
          <bgColor rgb="FFA2C4C9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>
        <color rgb="FFB7B7B7"/>
      </font>
      <fill>
        <patternFill patternType="solid">
          <fgColor rgb="FF1155CC"/>
          <bgColor rgb="FF1155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3" pivot="0" name="Team Ratings-style">
      <tableStyleElement dxfId="31" type="headerRow"/>
      <tableStyleElement dxfId="32" type="firstRowStripe"/>
      <tableStyleElement dxfId="31" type="secondRowStripe"/>
    </tableStyle>
    <tableStyle count="2" pivot="0" name="Team Ratings-style 2">
      <tableStyleElement dxfId="31" type="firstRowStripe"/>
      <tableStyleElement dxfId="3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hyperlink" Target="http://www.youtube.com/watch?v=sdxTzyNW6as" TargetMode="External"/><Relationship Id="rId2" Type="http://schemas.openxmlformats.org/officeDocument/2006/relationships/image" Target="../media/image2.jpg"/><Relationship Id="rId3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438150</xdr:colOff>
      <xdr:row>3</xdr:row>
      <xdr:rowOff>57150</xdr:rowOff>
    </xdr:from>
    <xdr:ext cx="5286375" cy="3971925"/>
    <xdr:grpSp>
      <xdr:nvGrpSpPr>
        <xdr:cNvPr id="2" name="Shape 2" title="Drawing"/>
        <xdr:cNvGrpSpPr/>
      </xdr:nvGrpSpPr>
      <xdr:grpSpPr>
        <a:xfrm>
          <a:off x="0" y="0"/>
          <a:ext cx="4572000" cy="3429000"/>
          <a:chOff x="0" y="0"/>
          <a:chExt cx="4572000" cy="3429000"/>
        </a:xfrm>
      </xdr:grpSpPr>
      <xdr:pic>
        <xdr:nvPicPr>
          <xdr:cNvPr descr="This is a preview of my FPL Transfer Planner spreadsheet, which is exclusively available to Fantasy Football Hub members.&#10;&#10;Click here to find out how to become a FFHub member: https://fantasyfootballhub.co.uk/membership-registration/&#10;&#10;FFHub members will see the instructions for requesting a copy of my Transfer Planner at the bottom of this post:&#10;https://fantasyfootballhub.co.uk/ben-crellins-fpl-transfer-planning-sheet/" id="3" name="Shape 3" title="Ben Crellin's FPL Transfer Planner preview">
            <a:hlinkClick r:id="rId1"/>
          </xdr:cNvPr>
          <xdr:cNvPicPr preferRelativeResize="0"/>
        </xdr:nvPicPr>
        <xdr:blipFill>
          <a:blip r:embed="rId2">
            <a:alphaModFix/>
          </a:blip>
          <a:stretch>
            <a:fillRect/>
          </a:stretch>
        </xdr:blipFill>
        <xdr:spPr>
          <a:xfrm>
            <a:off x="0" y="0"/>
            <a:ext cx="4572000" cy="3429000"/>
          </a:xfrm>
          <a:prstGeom prst="rect">
            <a:avLst/>
          </a:prstGeom>
          <a:noFill/>
          <a:ln>
            <a:noFill/>
          </a:ln>
        </xdr:spPr>
      </xdr:pic>
    </xdr:grpSp>
    <xdr:clientData fLocksWithSheet="0"/>
  </xdr:oneCellAnchor>
  <xdr:oneCellAnchor>
    <xdr:from>
      <xdr:col>0</xdr:col>
      <xdr:colOff>485775</xdr:colOff>
      <xdr:row>27</xdr:row>
      <xdr:rowOff>47625</xdr:rowOff>
    </xdr:from>
    <xdr:ext cx="5238750" cy="4905375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3:F22" display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Team Rating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G3:G22" displayName="Table_2" id="2">
  <tableColumns count="1">
    <tableColumn name="Column1" id="1"/>
  </tableColumns>
  <tableStyleInfo name="Team Rating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hyperlink" Target="https://youtu.be/sdxTzyNW6as" TargetMode="External"/><Relationship Id="rId2" Type="http://schemas.openxmlformats.org/officeDocument/2006/relationships/hyperlink" Target="https://fantasyfootballhub.co.uk/ben-crellins-fpl-transfer-planning-sheet/" TargetMode="External"/><Relationship Id="rId3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bet365.com/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8.75"/>
    <col customWidth="1" min="3" max="3" width="3.25"/>
    <col customWidth="1" hidden="1" min="4" max="12" width="5.75"/>
    <col customWidth="1" hidden="1" min="13" max="13" width="2.0"/>
    <col customWidth="1" hidden="1" min="14" max="20" width="5.75"/>
    <col customWidth="1" hidden="1" min="21" max="21" width="2.0"/>
    <col customWidth="1" hidden="1" min="22" max="28" width="5.75"/>
    <col customWidth="1" hidden="1" min="29" max="40" width="6.38"/>
    <col customWidth="1" hidden="1" min="41" max="41" width="2.0"/>
    <col customWidth="1" hidden="1" min="42" max="54" width="6.38"/>
    <col customWidth="1" hidden="1" min="55" max="55" width="2.0"/>
    <col customWidth="1" hidden="1" min="56" max="62" width="6.38"/>
    <col customWidth="1" min="63" max="72" width="6.38"/>
    <col customWidth="1" min="73" max="73" width="3.25"/>
    <col customWidth="1" min="74" max="142" width="6.38"/>
  </cols>
  <sheetData>
    <row r="1" ht="7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4"/>
      <c r="BP1" s="5"/>
      <c r="BQ1" s="5"/>
      <c r="BR1" s="5"/>
      <c r="BS1" s="6"/>
      <c r="BT1" s="6"/>
      <c r="BU1" s="7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9"/>
      <c r="DG1" s="9"/>
      <c r="DH1" s="9"/>
      <c r="DI1" s="9"/>
      <c r="DJ1" s="9"/>
      <c r="DK1" s="9"/>
      <c r="DL1" s="9"/>
      <c r="DM1" s="9"/>
      <c r="DN1" s="9"/>
      <c r="DO1" s="9"/>
      <c r="DP1" s="9"/>
      <c r="DQ1" s="9"/>
      <c r="DR1" s="9"/>
      <c r="DS1" s="9"/>
      <c r="DT1" s="9"/>
      <c r="DU1" s="9"/>
      <c r="DV1" s="9"/>
      <c r="DW1" s="9"/>
      <c r="DX1" s="9"/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</row>
    <row r="2">
      <c r="A2" s="10"/>
      <c r="B2" s="11" t="s">
        <v>0</v>
      </c>
      <c r="C2" s="12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4" t="s">
        <v>1</v>
      </c>
      <c r="BL2" s="15"/>
      <c r="BM2" s="16" t="s">
        <v>2</v>
      </c>
      <c r="BN2" s="15"/>
      <c r="BO2" s="17" t="s">
        <v>3</v>
      </c>
      <c r="BP2" s="15"/>
      <c r="BQ2" s="18" t="s">
        <v>4</v>
      </c>
      <c r="BR2" s="15"/>
      <c r="BS2" s="19" t="s">
        <v>5</v>
      </c>
      <c r="BT2" s="20"/>
      <c r="BU2" s="21"/>
      <c r="BV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</row>
    <row r="3">
      <c r="A3" s="10"/>
      <c r="B3" s="22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  <c r="BJ3" s="23"/>
      <c r="BK3" s="24" t="s">
        <v>6</v>
      </c>
      <c r="BL3" s="15"/>
      <c r="BM3" s="25" t="s">
        <v>7</v>
      </c>
      <c r="BN3" s="15"/>
      <c r="BO3" s="26" t="s">
        <v>8</v>
      </c>
      <c r="BP3" s="15"/>
      <c r="BQ3" s="27" t="s">
        <v>9</v>
      </c>
      <c r="BR3" s="15"/>
      <c r="BS3" s="28" t="s">
        <v>10</v>
      </c>
      <c r="BT3" s="15"/>
      <c r="BU3" s="21"/>
      <c r="BV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</row>
    <row r="4" hidden="1">
      <c r="A4" s="10"/>
      <c r="B4" s="29"/>
      <c r="C4" s="30"/>
      <c r="D4" s="31"/>
      <c r="E4" s="31"/>
      <c r="F4" s="31"/>
      <c r="G4" s="31"/>
      <c r="H4" s="31"/>
      <c r="I4" s="31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BE4" s="33"/>
      <c r="BF4" s="33"/>
      <c r="BG4" s="34"/>
      <c r="BH4" s="34"/>
      <c r="BI4" s="35"/>
      <c r="BJ4" s="36"/>
      <c r="BK4" s="37"/>
      <c r="BL4" s="37"/>
      <c r="BM4" s="38"/>
      <c r="BN4" s="38"/>
      <c r="BQ4" s="39"/>
      <c r="BR4" s="39"/>
      <c r="BS4" s="39"/>
      <c r="BT4" s="39"/>
      <c r="BU4" s="40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</row>
    <row r="5" hidden="1">
      <c r="A5" s="10"/>
      <c r="B5" s="41"/>
      <c r="C5" s="42"/>
      <c r="D5" s="31"/>
      <c r="E5" s="31"/>
      <c r="F5" s="31"/>
      <c r="G5" s="31"/>
      <c r="H5" s="31"/>
      <c r="I5" s="31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BJ5" s="37"/>
      <c r="BK5" s="37"/>
      <c r="BL5" s="37"/>
      <c r="BR5" s="43"/>
      <c r="BS5" s="43"/>
      <c r="BT5" s="43"/>
      <c r="BU5" s="44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</row>
    <row r="6" ht="9.0" hidden="1" customHeight="1">
      <c r="A6" s="10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H6" s="43"/>
      <c r="AI6" s="43"/>
      <c r="AL6" s="43"/>
      <c r="AN6" s="43"/>
      <c r="AO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5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</row>
    <row r="7" hidden="1">
      <c r="A7" s="10"/>
      <c r="B7" s="46"/>
      <c r="C7" s="46"/>
      <c r="D7" s="43"/>
      <c r="E7" s="43"/>
      <c r="F7" s="43"/>
      <c r="G7" s="43"/>
      <c r="H7" s="47"/>
      <c r="I7" s="43"/>
      <c r="AT7" s="48" t="s">
        <v>11</v>
      </c>
      <c r="AU7" s="49"/>
      <c r="AV7" s="48" t="s">
        <v>12</v>
      </c>
      <c r="AW7" s="49"/>
      <c r="AX7" s="48" t="s">
        <v>13</v>
      </c>
      <c r="AY7" s="50"/>
      <c r="AZ7" s="48" t="s">
        <v>14</v>
      </c>
      <c r="BA7" s="50"/>
      <c r="BB7" s="43"/>
      <c r="BC7" s="43"/>
      <c r="BD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5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</row>
    <row r="8" hidden="1">
      <c r="A8" s="10"/>
      <c r="B8" s="51"/>
      <c r="C8" s="51"/>
      <c r="D8" s="43"/>
      <c r="E8" s="43"/>
      <c r="F8" s="43"/>
      <c r="G8" s="43"/>
      <c r="H8" s="47"/>
      <c r="I8" s="43"/>
      <c r="AT8" s="48" t="s">
        <v>15</v>
      </c>
      <c r="AU8" s="49"/>
      <c r="AV8" s="48" t="s">
        <v>16</v>
      </c>
      <c r="AW8" s="50"/>
      <c r="AX8" s="48" t="s">
        <v>17</v>
      </c>
      <c r="AY8" s="50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5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</row>
    <row r="9" ht="9.0" customHeight="1">
      <c r="A9" s="10"/>
      <c r="B9" s="43"/>
      <c r="C9" s="43"/>
      <c r="D9" s="43"/>
      <c r="E9" s="43"/>
      <c r="F9" s="43"/>
      <c r="G9" s="43"/>
      <c r="H9" s="47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52"/>
      <c r="AK9" s="53"/>
      <c r="AL9" s="53"/>
      <c r="AM9" s="5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5"/>
      <c r="BV9" s="8"/>
      <c r="BW9" s="8"/>
      <c r="BX9" s="8"/>
      <c r="BY9" s="8"/>
      <c r="BZ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</row>
    <row r="10">
      <c r="A10" s="54"/>
      <c r="B10" s="55" t="s">
        <v>18</v>
      </c>
      <c r="C10" s="12"/>
      <c r="D10" s="56"/>
      <c r="E10" s="47"/>
      <c r="F10" s="47"/>
      <c r="G10" s="47"/>
      <c r="H10" s="47"/>
      <c r="I10" s="57" t="s">
        <v>19</v>
      </c>
      <c r="J10" s="58" t="s">
        <v>19</v>
      </c>
      <c r="K10" s="57" t="s">
        <v>19</v>
      </c>
      <c r="L10" s="58" t="s">
        <v>20</v>
      </c>
      <c r="M10" s="59"/>
      <c r="N10" s="58" t="s">
        <v>20</v>
      </c>
      <c r="O10" s="57" t="s">
        <v>20</v>
      </c>
      <c r="P10" s="58" t="s">
        <v>20</v>
      </c>
      <c r="Q10" s="57" t="s">
        <v>20</v>
      </c>
      <c r="R10" s="58" t="s">
        <v>20</v>
      </c>
      <c r="S10" s="57" t="s">
        <v>21</v>
      </c>
      <c r="T10" s="58" t="s">
        <v>21</v>
      </c>
      <c r="U10" s="60"/>
      <c r="V10" s="58" t="s">
        <v>21</v>
      </c>
      <c r="W10" s="57" t="s">
        <v>21</v>
      </c>
      <c r="X10" s="58" t="s">
        <v>21</v>
      </c>
      <c r="Y10" s="57" t="s">
        <v>21</v>
      </c>
      <c r="Z10" s="58" t="s">
        <v>22</v>
      </c>
      <c r="AA10" s="57" t="s">
        <v>22</v>
      </c>
      <c r="AB10" s="58" t="s">
        <v>22</v>
      </c>
      <c r="AC10" s="57" t="s">
        <v>22</v>
      </c>
      <c r="AD10" s="58" t="s">
        <v>22</v>
      </c>
      <c r="AE10" s="57" t="s">
        <v>22</v>
      </c>
      <c r="AF10" s="58" t="s">
        <v>22</v>
      </c>
      <c r="AG10" s="57" t="s">
        <v>22</v>
      </c>
      <c r="AH10" s="58" t="s">
        <v>23</v>
      </c>
      <c r="AI10" s="57" t="s">
        <v>23</v>
      </c>
      <c r="AJ10" s="58" t="s">
        <v>23</v>
      </c>
      <c r="AK10" s="61" t="s">
        <v>23</v>
      </c>
      <c r="AL10" s="58" t="s">
        <v>23</v>
      </c>
      <c r="AM10" s="62" t="s">
        <v>23</v>
      </c>
      <c r="AN10" s="63" t="s">
        <v>23</v>
      </c>
      <c r="AO10" s="64"/>
      <c r="AP10" s="58" t="s">
        <v>24</v>
      </c>
      <c r="AQ10" s="57" t="s">
        <v>24</v>
      </c>
      <c r="AR10" s="58" t="s">
        <v>24</v>
      </c>
      <c r="AS10" s="57" t="s">
        <v>24</v>
      </c>
      <c r="AT10" s="58" t="s">
        <v>24</v>
      </c>
      <c r="AU10" s="62" t="s">
        <v>24</v>
      </c>
      <c r="AV10" s="63" t="s">
        <v>24</v>
      </c>
      <c r="AW10" s="62" t="s">
        <v>25</v>
      </c>
      <c r="AX10" s="63" t="s">
        <v>25</v>
      </c>
      <c r="AY10" s="62" t="s">
        <v>25</v>
      </c>
      <c r="AZ10" s="63" t="s">
        <v>25</v>
      </c>
      <c r="BA10" s="62" t="s">
        <v>25</v>
      </c>
      <c r="BB10" s="65" t="s">
        <v>25</v>
      </c>
      <c r="BC10" s="64"/>
      <c r="BD10" s="58" t="s">
        <v>26</v>
      </c>
      <c r="BE10" s="62" t="s">
        <v>26</v>
      </c>
      <c r="BF10" s="66" t="s">
        <v>26</v>
      </c>
      <c r="BG10" s="62" t="s">
        <v>26</v>
      </c>
      <c r="BH10" s="63" t="s">
        <v>26</v>
      </c>
      <c r="BI10" s="62" t="s">
        <v>26</v>
      </c>
      <c r="BJ10" s="63" t="s">
        <v>26</v>
      </c>
      <c r="BK10" s="62" t="s">
        <v>26</v>
      </c>
      <c r="BL10" s="63" t="s">
        <v>26</v>
      </c>
      <c r="BM10" s="62" t="s">
        <v>27</v>
      </c>
      <c r="BN10" s="63" t="s">
        <v>27</v>
      </c>
      <c r="BO10" s="62" t="s">
        <v>27</v>
      </c>
      <c r="BP10" s="63" t="s">
        <v>27</v>
      </c>
      <c r="BQ10" s="62" t="s">
        <v>27</v>
      </c>
      <c r="BR10" s="63" t="s">
        <v>27</v>
      </c>
      <c r="BS10" s="57" t="s">
        <v>27</v>
      </c>
      <c r="BT10" s="63" t="s">
        <v>27</v>
      </c>
      <c r="BU10" s="67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</row>
    <row r="11">
      <c r="A11" s="68"/>
      <c r="B11" s="22"/>
      <c r="D11" s="69"/>
      <c r="E11" s="70"/>
      <c r="F11" s="70"/>
      <c r="G11" s="70"/>
      <c r="H11" s="47"/>
      <c r="I11" s="71">
        <v>21.0</v>
      </c>
      <c r="J11" s="72">
        <v>25.0</v>
      </c>
      <c r="K11" s="71">
        <v>28.0</v>
      </c>
      <c r="L11" s="72">
        <v>2.0</v>
      </c>
      <c r="M11" s="73"/>
      <c r="N11" s="72">
        <v>16.0</v>
      </c>
      <c r="O11" s="71">
        <v>19.0</v>
      </c>
      <c r="P11" s="72">
        <v>22.0</v>
      </c>
      <c r="Q11" s="71">
        <v>26.0</v>
      </c>
      <c r="R11" s="72">
        <v>30.0</v>
      </c>
      <c r="S11" s="71">
        <v>2.0</v>
      </c>
      <c r="T11" s="72">
        <v>5.0</v>
      </c>
      <c r="U11" s="60"/>
      <c r="V11" s="72">
        <v>20.0</v>
      </c>
      <c r="W11" s="71">
        <v>23.0</v>
      </c>
      <c r="X11" s="72">
        <v>27.0</v>
      </c>
      <c r="Y11" s="71">
        <v>30.0</v>
      </c>
      <c r="Z11" s="72">
        <v>4.0</v>
      </c>
      <c r="AA11" s="71">
        <v>7.0</v>
      </c>
      <c r="AB11" s="72">
        <v>10.0</v>
      </c>
      <c r="AC11" s="71">
        <v>14.0</v>
      </c>
      <c r="AD11" s="72">
        <v>18.0</v>
      </c>
      <c r="AE11" s="71">
        <v>21.0</v>
      </c>
      <c r="AF11" s="72">
        <v>26.0</v>
      </c>
      <c r="AG11" s="71">
        <v>28.0</v>
      </c>
      <c r="AH11" s="72">
        <v>1.0</v>
      </c>
      <c r="AI11" s="71">
        <v>4.0</v>
      </c>
      <c r="AJ11" s="72">
        <v>8.0</v>
      </c>
      <c r="AK11" s="74">
        <v>11.0</v>
      </c>
      <c r="AL11" s="72">
        <v>14.0</v>
      </c>
      <c r="AM11" s="75">
        <v>18.0</v>
      </c>
      <c r="AN11" s="76">
        <v>21.0</v>
      </c>
      <c r="AO11" s="77"/>
      <c r="AP11" s="78">
        <v>4.0</v>
      </c>
      <c r="AQ11" s="71">
        <v>8.0</v>
      </c>
      <c r="AR11" s="79">
        <v>12.0</v>
      </c>
      <c r="AS11" s="79">
        <v>15.0</v>
      </c>
      <c r="AT11" s="72">
        <v>19.0</v>
      </c>
      <c r="AU11" s="75">
        <v>22.0</v>
      </c>
      <c r="AV11" s="80">
        <v>25.0</v>
      </c>
      <c r="AW11" s="81">
        <v>1.0</v>
      </c>
      <c r="AX11" s="76">
        <v>5.0</v>
      </c>
      <c r="AY11" s="75">
        <v>8.0</v>
      </c>
      <c r="AZ11" s="76">
        <v>12.0</v>
      </c>
      <c r="BA11" s="75">
        <v>15.0</v>
      </c>
      <c r="BB11" s="82">
        <v>18.0</v>
      </c>
      <c r="BC11" s="77"/>
      <c r="BD11" s="72">
        <v>2.0</v>
      </c>
      <c r="BE11" s="83">
        <v>5.0</v>
      </c>
      <c r="BF11" s="84">
        <v>9.0</v>
      </c>
      <c r="BG11" s="83">
        <v>12.0</v>
      </c>
      <c r="BH11" s="76">
        <v>16.0</v>
      </c>
      <c r="BI11" s="83">
        <v>19.0</v>
      </c>
      <c r="BJ11" s="76">
        <v>23.0</v>
      </c>
      <c r="BK11" s="83">
        <v>26.0</v>
      </c>
      <c r="BL11" s="76">
        <v>30.0</v>
      </c>
      <c r="BM11" s="83">
        <v>3.0</v>
      </c>
      <c r="BN11" s="76">
        <v>7.0</v>
      </c>
      <c r="BO11" s="83">
        <v>10.0</v>
      </c>
      <c r="BP11" s="76">
        <v>14.0</v>
      </c>
      <c r="BQ11" s="83">
        <v>17.0</v>
      </c>
      <c r="BR11" s="76">
        <v>22.0</v>
      </c>
      <c r="BS11" s="71">
        <v>25.0</v>
      </c>
      <c r="BT11" s="76">
        <v>28.0</v>
      </c>
      <c r="BU11" s="40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</row>
    <row r="12">
      <c r="A12" s="85"/>
      <c r="B12" s="86"/>
      <c r="C12" s="87"/>
      <c r="D12" s="88"/>
      <c r="E12" s="89"/>
      <c r="F12" s="89"/>
      <c r="G12" s="89"/>
      <c r="H12" s="47"/>
      <c r="I12" s="71" t="s">
        <v>28</v>
      </c>
      <c r="J12" s="90" t="s">
        <v>29</v>
      </c>
      <c r="K12" s="71" t="s">
        <v>28</v>
      </c>
      <c r="L12" s="90" t="s">
        <v>29</v>
      </c>
      <c r="M12" s="91"/>
      <c r="N12" s="90" t="s">
        <v>29</v>
      </c>
      <c r="O12" s="71" t="s">
        <v>28</v>
      </c>
      <c r="P12" s="90" t="s">
        <v>30</v>
      </c>
      <c r="Q12" s="71" t="s">
        <v>28</v>
      </c>
      <c r="R12" s="90" t="s">
        <v>29</v>
      </c>
      <c r="S12" s="71" t="s">
        <v>28</v>
      </c>
      <c r="T12" s="90" t="s">
        <v>30</v>
      </c>
      <c r="U12" s="60"/>
      <c r="V12" s="90" t="s">
        <v>29</v>
      </c>
      <c r="W12" s="71" t="s">
        <v>28</v>
      </c>
      <c r="X12" s="90" t="s">
        <v>29</v>
      </c>
      <c r="Y12" s="71" t="s">
        <v>28</v>
      </c>
      <c r="Z12" s="90" t="s">
        <v>29</v>
      </c>
      <c r="AA12" s="71" t="s">
        <v>28</v>
      </c>
      <c r="AB12" s="90" t="s">
        <v>30</v>
      </c>
      <c r="AC12" s="71" t="s">
        <v>28</v>
      </c>
      <c r="AD12" s="90" t="s">
        <v>29</v>
      </c>
      <c r="AE12" s="71" t="s">
        <v>28</v>
      </c>
      <c r="AF12" s="90" t="s">
        <v>31</v>
      </c>
      <c r="AG12" s="71" t="s">
        <v>28</v>
      </c>
      <c r="AH12" s="90" t="s">
        <v>29</v>
      </c>
      <c r="AI12" s="71" t="s">
        <v>28</v>
      </c>
      <c r="AJ12" s="90" t="s">
        <v>29</v>
      </c>
      <c r="AK12" s="74" t="s">
        <v>28</v>
      </c>
      <c r="AL12" s="90" t="s">
        <v>30</v>
      </c>
      <c r="AM12" s="75" t="s">
        <v>28</v>
      </c>
      <c r="AN12" s="92" t="s">
        <v>30</v>
      </c>
      <c r="AO12" s="77"/>
      <c r="AP12" s="78" t="s">
        <v>30</v>
      </c>
      <c r="AQ12" s="71" t="s">
        <v>28</v>
      </c>
      <c r="AR12" s="79" t="s">
        <v>29</v>
      </c>
      <c r="AS12" s="79" t="s">
        <v>28</v>
      </c>
      <c r="AT12" s="90" t="s">
        <v>29</v>
      </c>
      <c r="AU12" s="75" t="s">
        <v>28</v>
      </c>
      <c r="AV12" s="80" t="s">
        <v>30</v>
      </c>
      <c r="AW12" s="81" t="s">
        <v>28</v>
      </c>
      <c r="AX12" s="92" t="s">
        <v>29</v>
      </c>
      <c r="AY12" s="75" t="s">
        <v>28</v>
      </c>
      <c r="AZ12" s="92" t="s">
        <v>29</v>
      </c>
      <c r="BA12" s="75" t="s">
        <v>28</v>
      </c>
      <c r="BB12" s="93" t="s">
        <v>30</v>
      </c>
      <c r="BC12" s="77"/>
      <c r="BD12" s="90" t="s">
        <v>29</v>
      </c>
      <c r="BE12" s="83" t="s">
        <v>28</v>
      </c>
      <c r="BF12" s="94" t="s">
        <v>29</v>
      </c>
      <c r="BG12" s="83" t="s">
        <v>28</v>
      </c>
      <c r="BH12" s="92" t="s">
        <v>29</v>
      </c>
      <c r="BI12" s="83" t="s">
        <v>28</v>
      </c>
      <c r="BJ12" s="92" t="s">
        <v>29</v>
      </c>
      <c r="BK12" s="83" t="s">
        <v>28</v>
      </c>
      <c r="BL12" s="92" t="s">
        <v>29</v>
      </c>
      <c r="BM12" s="83" t="s">
        <v>28</v>
      </c>
      <c r="BN12" s="92" t="s">
        <v>29</v>
      </c>
      <c r="BO12" s="83" t="s">
        <v>28</v>
      </c>
      <c r="BP12" s="92" t="s">
        <v>29</v>
      </c>
      <c r="BQ12" s="83" t="s">
        <v>28</v>
      </c>
      <c r="BR12" s="92" t="s">
        <v>31</v>
      </c>
      <c r="BS12" s="71" t="s">
        <v>32</v>
      </c>
      <c r="BT12" s="92" t="s">
        <v>29</v>
      </c>
      <c r="BU12" s="40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</row>
    <row r="13" hidden="1">
      <c r="A13" s="95"/>
      <c r="B13" s="96"/>
      <c r="C13" s="97"/>
      <c r="D13" s="98">
        <v>1.0</v>
      </c>
      <c r="E13" s="98">
        <v>2.0</v>
      </c>
      <c r="F13" s="98">
        <v>3.0</v>
      </c>
      <c r="G13" s="98">
        <v>4.0</v>
      </c>
      <c r="H13" s="98">
        <v>5.0</v>
      </c>
      <c r="I13" s="99"/>
      <c r="J13" s="98">
        <v>6.0</v>
      </c>
      <c r="K13" s="99"/>
      <c r="L13" s="98">
        <v>7.0</v>
      </c>
      <c r="M13" s="100"/>
      <c r="N13" s="98">
        <v>8.0</v>
      </c>
      <c r="O13" s="99"/>
      <c r="P13" s="98">
        <v>9.0</v>
      </c>
      <c r="Q13" s="99"/>
      <c r="R13" s="98">
        <v>10.0</v>
      </c>
      <c r="S13" s="99"/>
      <c r="T13" s="98">
        <v>11.0</v>
      </c>
      <c r="U13" s="100"/>
      <c r="V13" s="98">
        <v>12.0</v>
      </c>
      <c r="W13" s="99"/>
      <c r="X13" s="98">
        <v>13.0</v>
      </c>
      <c r="Y13" s="98">
        <v>14.0</v>
      </c>
      <c r="Z13" s="98">
        <v>15.0</v>
      </c>
      <c r="AA13" s="99"/>
      <c r="AB13" s="98">
        <v>16.0</v>
      </c>
      <c r="AC13" s="98">
        <v>17.0</v>
      </c>
      <c r="AD13" s="98">
        <v>18.0</v>
      </c>
      <c r="AE13" s="99"/>
      <c r="AF13" s="98">
        <v>19.0</v>
      </c>
      <c r="AG13" s="98">
        <v>20.0</v>
      </c>
      <c r="AH13" s="98">
        <v>21.0</v>
      </c>
      <c r="AI13" s="99"/>
      <c r="AJ13" s="99"/>
      <c r="AK13" s="99"/>
      <c r="AL13" s="98">
        <v>22.0</v>
      </c>
      <c r="AM13" s="101"/>
      <c r="AN13" s="102">
        <v>23.0</v>
      </c>
      <c r="AO13" s="77"/>
      <c r="AP13" s="99"/>
      <c r="AQ13" s="98">
        <v>24.0</v>
      </c>
      <c r="AR13" s="98">
        <v>25.0</v>
      </c>
      <c r="AS13" s="99"/>
      <c r="AT13" s="98">
        <v>26.0</v>
      </c>
      <c r="AU13" s="103"/>
      <c r="AV13" s="102">
        <v>27.0</v>
      </c>
      <c r="AW13" s="101"/>
      <c r="AX13" s="102">
        <v>28.0</v>
      </c>
      <c r="AY13" s="103"/>
      <c r="AZ13" s="102">
        <v>29.0</v>
      </c>
      <c r="BA13" s="103"/>
      <c r="BB13" s="104">
        <v>30.0</v>
      </c>
      <c r="BC13" s="77"/>
      <c r="BD13" s="98">
        <v>31.0</v>
      </c>
      <c r="BE13" s="103"/>
      <c r="BF13" s="105">
        <v>32.0</v>
      </c>
      <c r="BG13" s="103"/>
      <c r="BH13" s="102">
        <v>33.0</v>
      </c>
      <c r="BI13" s="106"/>
      <c r="BJ13" s="102">
        <v>34.0</v>
      </c>
      <c r="BK13" s="103"/>
      <c r="BL13" s="102">
        <v>35.0</v>
      </c>
      <c r="BM13" s="103"/>
      <c r="BN13" s="102">
        <v>36.0</v>
      </c>
      <c r="BO13" s="103"/>
      <c r="BP13" s="102">
        <v>37.0</v>
      </c>
      <c r="BQ13" s="103"/>
      <c r="BR13" s="102">
        <v>38.0</v>
      </c>
      <c r="BS13" s="98"/>
      <c r="BT13" s="98"/>
      <c r="BU13" s="40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</row>
    <row r="14">
      <c r="A14" s="95"/>
      <c r="B14" s="107" t="s">
        <v>33</v>
      </c>
      <c r="C14" s="20"/>
      <c r="D14" s="108">
        <v>1.0</v>
      </c>
      <c r="E14" s="108">
        <v>2.0</v>
      </c>
      <c r="F14" s="108">
        <v>3.0</v>
      </c>
      <c r="G14" s="108">
        <v>4.0</v>
      </c>
      <c r="H14" s="108">
        <v>5.0</v>
      </c>
      <c r="I14" s="109" t="s">
        <v>34</v>
      </c>
      <c r="J14" s="108">
        <v>6.0</v>
      </c>
      <c r="K14" s="110" t="s">
        <v>35</v>
      </c>
      <c r="L14" s="108">
        <v>7.0</v>
      </c>
      <c r="M14" s="100"/>
      <c r="N14" s="108">
        <v>8.0</v>
      </c>
      <c r="O14" s="110" t="s">
        <v>36</v>
      </c>
      <c r="P14" s="108">
        <v>9.0</v>
      </c>
      <c r="Q14" s="109" t="s">
        <v>37</v>
      </c>
      <c r="R14" s="108">
        <v>10.0</v>
      </c>
      <c r="S14" s="110" t="s">
        <v>38</v>
      </c>
      <c r="T14" s="108">
        <v>11.0</v>
      </c>
      <c r="U14" s="111"/>
      <c r="V14" s="108">
        <v>12.0</v>
      </c>
      <c r="W14" s="110" t="s">
        <v>39</v>
      </c>
      <c r="X14" s="108">
        <v>13.0</v>
      </c>
      <c r="Y14" s="108">
        <v>14.0</v>
      </c>
      <c r="Z14" s="108">
        <v>15.0</v>
      </c>
      <c r="AA14" s="110" t="s">
        <v>40</v>
      </c>
      <c r="AB14" s="112">
        <v>16.0</v>
      </c>
      <c r="AC14" s="113">
        <v>17.0</v>
      </c>
      <c r="AD14" s="114">
        <v>18.0</v>
      </c>
      <c r="AE14" s="109" t="s">
        <v>41</v>
      </c>
      <c r="AF14" s="115">
        <v>19.0</v>
      </c>
      <c r="AG14" s="115">
        <v>20.0</v>
      </c>
      <c r="AH14" s="116">
        <v>21.0</v>
      </c>
      <c r="AI14" s="109" t="s">
        <v>42</v>
      </c>
      <c r="AJ14" s="117" t="s">
        <v>34</v>
      </c>
      <c r="AK14" s="118">
        <v>21.0</v>
      </c>
      <c r="AL14" s="119">
        <v>22.0</v>
      </c>
      <c r="AM14" s="120">
        <v>22.0</v>
      </c>
      <c r="AN14" s="116">
        <v>23.0</v>
      </c>
      <c r="AO14" s="77"/>
      <c r="AP14" s="121">
        <v>23.0</v>
      </c>
      <c r="AQ14" s="122" t="s">
        <v>43</v>
      </c>
      <c r="AR14" s="122" t="s">
        <v>44</v>
      </c>
      <c r="AS14" s="123" t="s">
        <v>45</v>
      </c>
      <c r="AT14" s="116">
        <v>26.0</v>
      </c>
      <c r="AU14" s="124" t="s">
        <v>45</v>
      </c>
      <c r="AV14" s="125" t="s">
        <v>44</v>
      </c>
      <c r="AW14" s="126" t="s">
        <v>46</v>
      </c>
      <c r="AX14" s="116">
        <v>28.0</v>
      </c>
      <c r="AY14" s="124" t="s">
        <v>47</v>
      </c>
      <c r="AZ14" s="116">
        <v>29.0</v>
      </c>
      <c r="BA14" s="124" t="s">
        <v>47</v>
      </c>
      <c r="BB14" s="127" t="s">
        <v>41</v>
      </c>
      <c r="BC14" s="77"/>
      <c r="BD14" s="116">
        <v>31.0</v>
      </c>
      <c r="BE14" s="128">
        <v>31.0</v>
      </c>
      <c r="BF14" s="129">
        <v>32.0</v>
      </c>
      <c r="BG14" s="130" t="s">
        <v>48</v>
      </c>
      <c r="BH14" s="131">
        <v>33.0</v>
      </c>
      <c r="BI14" s="132"/>
      <c r="BJ14" s="116">
        <v>34.0</v>
      </c>
      <c r="BK14" s="133">
        <v>34.0</v>
      </c>
      <c r="BL14" s="129">
        <v>35.0</v>
      </c>
      <c r="BM14" s="130" t="s">
        <v>49</v>
      </c>
      <c r="BN14" s="134">
        <v>36.0</v>
      </c>
      <c r="BO14" s="135"/>
      <c r="BP14" s="133">
        <v>37.0</v>
      </c>
      <c r="BQ14" s="136"/>
      <c r="BR14" s="108">
        <v>38.0</v>
      </c>
      <c r="BS14" s="137" t="s">
        <v>44</v>
      </c>
      <c r="BT14" s="138" t="s">
        <v>44</v>
      </c>
      <c r="BU14" s="40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</row>
    <row r="15">
      <c r="A15" s="95"/>
      <c r="B15" s="139" t="s">
        <v>50</v>
      </c>
      <c r="C15" s="20"/>
      <c r="D15" s="140"/>
      <c r="E15" s="140"/>
      <c r="F15" s="140"/>
      <c r="G15" s="140"/>
      <c r="H15" s="140"/>
      <c r="I15" s="141"/>
      <c r="J15" s="140"/>
      <c r="K15" s="142"/>
      <c r="L15" s="140"/>
      <c r="M15" s="100"/>
      <c r="N15" s="140"/>
      <c r="O15" s="142"/>
      <c r="P15" s="140"/>
      <c r="Q15" s="141"/>
      <c r="R15" s="140"/>
      <c r="S15" s="142"/>
      <c r="T15" s="140"/>
      <c r="U15" s="111"/>
      <c r="V15" s="140"/>
      <c r="W15" s="142"/>
      <c r="X15" s="140"/>
      <c r="Y15" s="140"/>
      <c r="Z15" s="140"/>
      <c r="AA15" s="142"/>
      <c r="AB15" s="143"/>
      <c r="AC15" s="144"/>
      <c r="AD15" s="145"/>
      <c r="AE15" s="141"/>
      <c r="AF15" s="146"/>
      <c r="AG15" s="146"/>
      <c r="AH15" s="147"/>
      <c r="AI15" s="141"/>
      <c r="AJ15" s="148"/>
      <c r="AK15" s="149" t="s">
        <v>42</v>
      </c>
      <c r="AL15" s="150"/>
      <c r="AM15" s="151" t="s">
        <v>42</v>
      </c>
      <c r="AN15" s="147"/>
      <c r="AO15" s="77"/>
      <c r="AP15" s="117" t="s">
        <v>37</v>
      </c>
      <c r="AQ15" s="152">
        <v>24.0</v>
      </c>
      <c r="AR15" s="153">
        <v>25.0</v>
      </c>
      <c r="AS15" s="154" t="s">
        <v>51</v>
      </c>
      <c r="AT15" s="147"/>
      <c r="AU15" s="155" t="s">
        <v>52</v>
      </c>
      <c r="AV15" s="153">
        <v>27.0</v>
      </c>
      <c r="AW15" s="156"/>
      <c r="AX15" s="147"/>
      <c r="AY15" s="157" t="s">
        <v>45</v>
      </c>
      <c r="AZ15" s="147"/>
      <c r="BA15" s="157" t="s">
        <v>47</v>
      </c>
      <c r="BB15" s="158">
        <v>30.0</v>
      </c>
      <c r="BC15" s="77"/>
      <c r="BD15" s="147"/>
      <c r="BE15" s="159" t="s">
        <v>53</v>
      </c>
      <c r="BF15" s="160"/>
      <c r="BG15" s="161"/>
      <c r="BH15" s="162" t="s">
        <v>42</v>
      </c>
      <c r="BI15" s="163"/>
      <c r="BJ15" s="164"/>
      <c r="BK15" s="130" t="s">
        <v>54</v>
      </c>
      <c r="BL15" s="160"/>
      <c r="BM15" s="161"/>
      <c r="BN15" s="165"/>
      <c r="BO15" s="136"/>
      <c r="BP15" s="162" t="s">
        <v>44</v>
      </c>
      <c r="BQ15" s="157" t="s">
        <v>44</v>
      </c>
      <c r="BR15" s="164"/>
      <c r="BS15" s="166"/>
      <c r="BT15" s="166"/>
      <c r="BU15" s="40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</row>
    <row r="16">
      <c r="A16" s="167"/>
      <c r="B16" s="168" t="s">
        <v>55</v>
      </c>
      <c r="C16" s="169" t="s">
        <v>56</v>
      </c>
      <c r="D16" s="170" t="s">
        <v>57</v>
      </c>
      <c r="E16" s="170" t="s">
        <v>58</v>
      </c>
      <c r="F16" s="170" t="s">
        <v>59</v>
      </c>
      <c r="G16" s="170" t="s">
        <v>60</v>
      </c>
      <c r="H16" s="170" t="s">
        <v>61</v>
      </c>
      <c r="I16" s="171" t="s">
        <v>62</v>
      </c>
      <c r="J16" s="170" t="s">
        <v>63</v>
      </c>
      <c r="K16" s="172"/>
      <c r="L16" s="170" t="s">
        <v>64</v>
      </c>
      <c r="M16" s="100"/>
      <c r="N16" s="170" t="s">
        <v>65</v>
      </c>
      <c r="O16" s="172"/>
      <c r="P16" s="170" t="s">
        <v>66</v>
      </c>
      <c r="Q16" s="171" t="s">
        <v>67</v>
      </c>
      <c r="R16" s="170" t="s">
        <v>68</v>
      </c>
      <c r="S16" s="172"/>
      <c r="T16" s="170" t="s">
        <v>69</v>
      </c>
      <c r="U16" s="100"/>
      <c r="V16" s="170" t="s">
        <v>70</v>
      </c>
      <c r="W16" s="172"/>
      <c r="X16" s="170" t="s">
        <v>71</v>
      </c>
      <c r="Y16" s="170" t="s">
        <v>72</v>
      </c>
      <c r="Z16" s="170" t="s">
        <v>73</v>
      </c>
      <c r="AA16" s="172"/>
      <c r="AB16" s="170" t="s">
        <v>74</v>
      </c>
      <c r="AC16" s="170" t="s">
        <v>75</v>
      </c>
      <c r="AD16" s="170" t="s">
        <v>76</v>
      </c>
      <c r="AE16" s="171" t="s">
        <v>77</v>
      </c>
      <c r="AF16" s="170" t="s">
        <v>78</v>
      </c>
      <c r="AG16" s="173" t="s">
        <v>79</v>
      </c>
      <c r="AH16" s="170" t="s">
        <v>80</v>
      </c>
      <c r="AI16" s="171" t="s">
        <v>81</v>
      </c>
      <c r="AJ16" s="174" t="s">
        <v>82</v>
      </c>
      <c r="AK16" s="175" t="s">
        <v>70</v>
      </c>
      <c r="AL16" s="176"/>
      <c r="AM16" s="175" t="s">
        <v>81</v>
      </c>
      <c r="AN16" s="170" t="s">
        <v>83</v>
      </c>
      <c r="AO16" s="77"/>
      <c r="AP16" s="172"/>
      <c r="AQ16" s="170" t="s">
        <v>84</v>
      </c>
      <c r="AR16" s="177"/>
      <c r="AS16" s="178"/>
      <c r="AT16" s="179" t="s">
        <v>85</v>
      </c>
      <c r="AU16" s="180" t="s">
        <v>86</v>
      </c>
      <c r="AV16" s="178"/>
      <c r="AW16" s="181"/>
      <c r="AX16" s="170" t="s">
        <v>87</v>
      </c>
      <c r="AY16" s="182"/>
      <c r="AZ16" s="183" t="s">
        <v>88</v>
      </c>
      <c r="BA16" s="180" t="s">
        <v>81</v>
      </c>
      <c r="BB16" s="184" t="s">
        <v>89</v>
      </c>
      <c r="BC16" s="77"/>
      <c r="BD16" s="170" t="s">
        <v>90</v>
      </c>
      <c r="BE16" s="163"/>
      <c r="BF16" s="185" t="s">
        <v>91</v>
      </c>
      <c r="BG16" s="163"/>
      <c r="BH16" s="186" t="s">
        <v>92</v>
      </c>
      <c r="BI16" s="180" t="s">
        <v>93</v>
      </c>
      <c r="BJ16" s="185" t="s">
        <v>94</v>
      </c>
      <c r="BK16" s="163"/>
      <c r="BL16" s="185" t="s">
        <v>95</v>
      </c>
      <c r="BM16" s="163"/>
      <c r="BN16" s="187" t="s">
        <v>67</v>
      </c>
      <c r="BO16" s="180" t="s">
        <v>96</v>
      </c>
      <c r="BP16" s="185" t="s">
        <v>97</v>
      </c>
      <c r="BQ16" s="188"/>
      <c r="BR16" s="185" t="s">
        <v>98</v>
      </c>
      <c r="BS16" s="189"/>
      <c r="BT16" s="189"/>
      <c r="BU16" s="40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9"/>
      <c r="DG16" s="9"/>
      <c r="DH16" s="9"/>
      <c r="DI16" s="9"/>
      <c r="DJ16" s="9"/>
      <c r="DK16" s="9"/>
      <c r="DL16" s="9"/>
      <c r="DM16" s="9"/>
      <c r="DN16" s="9"/>
      <c r="DO16" s="9"/>
      <c r="DP16" s="9"/>
      <c r="DQ16" s="9"/>
      <c r="DR16" s="9"/>
      <c r="DS16" s="9"/>
      <c r="DT16" s="9"/>
      <c r="DU16" s="9"/>
      <c r="DV16" s="9"/>
      <c r="DW16" s="9"/>
      <c r="DX16" s="9"/>
      <c r="DY16" s="9"/>
      <c r="DZ16" s="9"/>
      <c r="EA16" s="9"/>
      <c r="EB16" s="9"/>
      <c r="EC16" s="9"/>
      <c r="ED16" s="9"/>
      <c r="EE16" s="9"/>
      <c r="EF16" s="9"/>
      <c r="EG16" s="9"/>
      <c r="EH16" s="9"/>
      <c r="EI16" s="9"/>
      <c r="EJ16" s="9"/>
      <c r="EK16" s="9"/>
      <c r="EL16" s="9"/>
    </row>
    <row r="17">
      <c r="A17" s="167"/>
      <c r="B17" s="190" t="s">
        <v>66</v>
      </c>
      <c r="C17" s="169" t="s">
        <v>56</v>
      </c>
      <c r="D17" s="170" t="s">
        <v>87</v>
      </c>
      <c r="E17" s="170" t="s">
        <v>71</v>
      </c>
      <c r="F17" s="170" t="s">
        <v>85</v>
      </c>
      <c r="G17" s="170" t="s">
        <v>93</v>
      </c>
      <c r="H17" s="170" t="s">
        <v>98</v>
      </c>
      <c r="I17" s="171" t="s">
        <v>93</v>
      </c>
      <c r="J17" s="170" t="s">
        <v>72</v>
      </c>
      <c r="K17" s="172"/>
      <c r="L17" s="170" t="s">
        <v>96</v>
      </c>
      <c r="M17" s="100"/>
      <c r="N17" s="170" t="s">
        <v>86</v>
      </c>
      <c r="O17" s="172"/>
      <c r="P17" s="170" t="s">
        <v>99</v>
      </c>
      <c r="Q17" s="191"/>
      <c r="R17" s="170" t="s">
        <v>75</v>
      </c>
      <c r="S17" s="172"/>
      <c r="T17" s="170" t="s">
        <v>92</v>
      </c>
      <c r="U17" s="100"/>
      <c r="V17" s="170" t="s">
        <v>91</v>
      </c>
      <c r="W17" s="172"/>
      <c r="X17" s="170" t="s">
        <v>90</v>
      </c>
      <c r="Y17" s="170" t="s">
        <v>80</v>
      </c>
      <c r="Z17" s="170" t="s">
        <v>88</v>
      </c>
      <c r="AA17" s="172"/>
      <c r="AB17" s="170" t="s">
        <v>70</v>
      </c>
      <c r="AC17" s="170" t="s">
        <v>78</v>
      </c>
      <c r="AD17" s="192"/>
      <c r="AE17" s="191"/>
      <c r="AF17" s="170" t="s">
        <v>58</v>
      </c>
      <c r="AG17" s="173" t="s">
        <v>79</v>
      </c>
      <c r="AH17" s="170" t="s">
        <v>57</v>
      </c>
      <c r="AI17" s="191"/>
      <c r="AJ17" s="174" t="s">
        <v>94</v>
      </c>
      <c r="AK17" s="193"/>
      <c r="AL17" s="170" t="s">
        <v>94</v>
      </c>
      <c r="AM17" s="193"/>
      <c r="AN17" s="170" t="s">
        <v>73</v>
      </c>
      <c r="AO17" s="77"/>
      <c r="AP17" s="172"/>
      <c r="AQ17" s="170" t="s">
        <v>67</v>
      </c>
      <c r="AR17" s="194" t="s">
        <v>97</v>
      </c>
      <c r="AS17" s="195"/>
      <c r="AT17" s="170" t="s">
        <v>69</v>
      </c>
      <c r="AU17" s="196"/>
      <c r="AV17" s="185" t="s">
        <v>64</v>
      </c>
      <c r="AW17" s="195"/>
      <c r="AX17" s="197" t="s">
        <v>74</v>
      </c>
      <c r="AY17" s="180" t="s">
        <v>76</v>
      </c>
      <c r="AZ17" s="185" t="s">
        <v>95</v>
      </c>
      <c r="BA17" s="182"/>
      <c r="BB17" s="184" t="s">
        <v>55</v>
      </c>
      <c r="BC17" s="77"/>
      <c r="BD17" s="170" t="s">
        <v>84</v>
      </c>
      <c r="BE17" s="163"/>
      <c r="BF17" s="185" t="s">
        <v>63</v>
      </c>
      <c r="BG17" s="163"/>
      <c r="BH17" s="198"/>
      <c r="BI17" s="132"/>
      <c r="BJ17" s="185" t="s">
        <v>68</v>
      </c>
      <c r="BK17" s="163"/>
      <c r="BL17" s="185" t="s">
        <v>60</v>
      </c>
      <c r="BM17" s="163"/>
      <c r="BN17" s="199" t="s">
        <v>61</v>
      </c>
      <c r="BO17" s="180" t="s">
        <v>81</v>
      </c>
      <c r="BP17" s="200" t="s">
        <v>65</v>
      </c>
      <c r="BQ17" s="180" t="s">
        <v>83</v>
      </c>
      <c r="BR17" s="185" t="s">
        <v>59</v>
      </c>
      <c r="BS17" s="189"/>
      <c r="BT17" s="189"/>
      <c r="BU17" s="40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9"/>
      <c r="DG17" s="9"/>
      <c r="DH17" s="9"/>
      <c r="DI17" s="9"/>
      <c r="DJ17" s="9"/>
      <c r="DK17" s="9"/>
      <c r="DL17" s="9"/>
      <c r="DM17" s="9"/>
      <c r="DN17" s="9"/>
      <c r="DO17" s="9"/>
      <c r="DP17" s="9"/>
      <c r="DQ17" s="9"/>
      <c r="DR17" s="9"/>
      <c r="DS17" s="9"/>
      <c r="DT17" s="9"/>
      <c r="DU17" s="9"/>
      <c r="DV17" s="9"/>
      <c r="DW17" s="9"/>
      <c r="DX17" s="9"/>
      <c r="DY17" s="9"/>
      <c r="DZ17" s="9"/>
      <c r="EA17" s="9"/>
      <c r="EB17" s="9"/>
      <c r="EC17" s="9"/>
      <c r="ED17" s="9"/>
      <c r="EE17" s="9"/>
      <c r="EF17" s="9"/>
      <c r="EG17" s="9"/>
      <c r="EH17" s="9"/>
      <c r="EI17" s="9"/>
      <c r="EJ17" s="9"/>
      <c r="EK17" s="9"/>
      <c r="EL17" s="9"/>
    </row>
    <row r="18">
      <c r="A18" s="167"/>
      <c r="B18" s="190" t="s">
        <v>85</v>
      </c>
      <c r="C18" s="169" t="s">
        <v>56</v>
      </c>
      <c r="D18" s="170" t="s">
        <v>55</v>
      </c>
      <c r="E18" s="170" t="s">
        <v>90</v>
      </c>
      <c r="F18" s="170" t="s">
        <v>89</v>
      </c>
      <c r="G18" s="170" t="s">
        <v>91</v>
      </c>
      <c r="H18" s="170" t="s">
        <v>84</v>
      </c>
      <c r="I18" s="171" t="s">
        <v>100</v>
      </c>
      <c r="J18" s="170" t="s">
        <v>81</v>
      </c>
      <c r="K18" s="172"/>
      <c r="L18" s="170" t="s">
        <v>95</v>
      </c>
      <c r="M18" s="201"/>
      <c r="N18" s="170" t="s">
        <v>58</v>
      </c>
      <c r="O18" s="172"/>
      <c r="P18" s="170" t="s">
        <v>88</v>
      </c>
      <c r="Q18" s="171" t="s">
        <v>101</v>
      </c>
      <c r="R18" s="170" t="s">
        <v>61</v>
      </c>
      <c r="S18" s="172"/>
      <c r="T18" s="170" t="s">
        <v>60</v>
      </c>
      <c r="U18" s="201"/>
      <c r="V18" s="170" t="s">
        <v>97</v>
      </c>
      <c r="W18" s="172"/>
      <c r="X18" s="170" t="s">
        <v>98</v>
      </c>
      <c r="Y18" s="170" t="s">
        <v>96</v>
      </c>
      <c r="Z18" s="170" t="s">
        <v>76</v>
      </c>
      <c r="AA18" s="172"/>
      <c r="AB18" s="170" t="s">
        <v>69</v>
      </c>
      <c r="AC18" s="192"/>
      <c r="AD18" s="192"/>
      <c r="AE18" s="171" t="s">
        <v>102</v>
      </c>
      <c r="AF18" s="202" t="s">
        <v>64</v>
      </c>
      <c r="AG18" s="170" t="s">
        <v>80</v>
      </c>
      <c r="AH18" s="203" t="s">
        <v>66</v>
      </c>
      <c r="AI18" s="204"/>
      <c r="AJ18" s="174" t="s">
        <v>103</v>
      </c>
      <c r="AK18" s="205" t="s">
        <v>92</v>
      </c>
      <c r="AL18" s="179" t="s">
        <v>70</v>
      </c>
      <c r="AM18" s="206" t="s">
        <v>94</v>
      </c>
      <c r="AN18" s="170" t="s">
        <v>86</v>
      </c>
      <c r="AO18" s="77"/>
      <c r="AP18" s="174" t="s">
        <v>73</v>
      </c>
      <c r="AQ18" s="170" t="s">
        <v>59</v>
      </c>
      <c r="AR18" s="170" t="s">
        <v>65</v>
      </c>
      <c r="AS18" s="191"/>
      <c r="AT18" s="170" t="s">
        <v>99</v>
      </c>
      <c r="AU18" s="182"/>
      <c r="AV18" s="185" t="s">
        <v>71</v>
      </c>
      <c r="AW18" s="193"/>
      <c r="AX18" s="170" t="s">
        <v>78</v>
      </c>
      <c r="AY18" s="182"/>
      <c r="AZ18" s="185" t="s">
        <v>83</v>
      </c>
      <c r="BA18" s="182"/>
      <c r="BB18" s="184" t="s">
        <v>68</v>
      </c>
      <c r="BC18" s="77"/>
      <c r="BD18" s="170" t="s">
        <v>93</v>
      </c>
      <c r="BE18" s="207"/>
      <c r="BF18" s="185" t="s">
        <v>75</v>
      </c>
      <c r="BG18" s="207"/>
      <c r="BH18" s="185" t="s">
        <v>87</v>
      </c>
      <c r="BI18" s="207"/>
      <c r="BJ18" s="185" t="s">
        <v>63</v>
      </c>
      <c r="BK18" s="207"/>
      <c r="BL18" s="185" t="s">
        <v>72</v>
      </c>
      <c r="BM18" s="163"/>
      <c r="BN18" s="185" t="s">
        <v>74</v>
      </c>
      <c r="BO18" s="163"/>
      <c r="BP18" s="185" t="s">
        <v>73</v>
      </c>
      <c r="BQ18" s="163"/>
      <c r="BR18" s="185" t="s">
        <v>67</v>
      </c>
      <c r="BS18" s="189"/>
      <c r="BT18" s="189"/>
      <c r="BU18" s="40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9"/>
      <c r="DG18" s="9"/>
      <c r="DH18" s="9"/>
      <c r="DI18" s="9"/>
      <c r="DJ18" s="9"/>
      <c r="DK18" s="9"/>
      <c r="DL18" s="9"/>
      <c r="DM18" s="9"/>
      <c r="DN18" s="9"/>
      <c r="DO18" s="9"/>
      <c r="DP18" s="9"/>
      <c r="DQ18" s="9"/>
      <c r="DR18" s="9"/>
      <c r="DS18" s="9"/>
      <c r="DT18" s="9"/>
      <c r="DU18" s="9"/>
      <c r="DV18" s="9"/>
      <c r="DW18" s="9"/>
      <c r="DX18" s="9"/>
      <c r="DY18" s="9"/>
      <c r="DZ18" s="9"/>
      <c r="EA18" s="9"/>
      <c r="EB18" s="9"/>
      <c r="EC18" s="9"/>
      <c r="ED18" s="9"/>
      <c r="EE18" s="9"/>
      <c r="EF18" s="9"/>
      <c r="EG18" s="9"/>
      <c r="EH18" s="9"/>
      <c r="EI18" s="9"/>
      <c r="EJ18" s="9"/>
      <c r="EK18" s="9"/>
      <c r="EL18" s="9"/>
    </row>
    <row r="19">
      <c r="A19" s="167"/>
      <c r="B19" s="190" t="s">
        <v>91</v>
      </c>
      <c r="C19" s="169" t="s">
        <v>56</v>
      </c>
      <c r="D19" s="170" t="s">
        <v>61</v>
      </c>
      <c r="E19" s="170" t="s">
        <v>69</v>
      </c>
      <c r="F19" s="170" t="s">
        <v>98</v>
      </c>
      <c r="G19" s="170" t="s">
        <v>57</v>
      </c>
      <c r="H19" s="170" t="s">
        <v>88</v>
      </c>
      <c r="I19" s="171" t="s">
        <v>104</v>
      </c>
      <c r="J19" s="170" t="s">
        <v>90</v>
      </c>
      <c r="K19" s="172"/>
      <c r="L19" s="170" t="s">
        <v>55</v>
      </c>
      <c r="M19" s="100"/>
      <c r="N19" s="170" t="s">
        <v>78</v>
      </c>
      <c r="O19" s="172"/>
      <c r="P19" s="170" t="s">
        <v>80</v>
      </c>
      <c r="Q19" s="171" t="s">
        <v>68</v>
      </c>
      <c r="R19" s="170" t="s">
        <v>70</v>
      </c>
      <c r="S19" s="172"/>
      <c r="T19" s="170" t="s">
        <v>71</v>
      </c>
      <c r="U19" s="100"/>
      <c r="V19" s="170" t="s">
        <v>89</v>
      </c>
      <c r="W19" s="172"/>
      <c r="X19" s="170" t="s">
        <v>67</v>
      </c>
      <c r="Y19" s="170" t="s">
        <v>95</v>
      </c>
      <c r="Z19" s="170" t="s">
        <v>92</v>
      </c>
      <c r="AA19" s="172"/>
      <c r="AB19" s="192"/>
      <c r="AC19" s="170" t="s">
        <v>86</v>
      </c>
      <c r="AD19" s="192"/>
      <c r="AE19" s="191"/>
      <c r="AF19" s="170" t="s">
        <v>85</v>
      </c>
      <c r="AG19" s="170" t="s">
        <v>93</v>
      </c>
      <c r="AH19" s="170" t="s">
        <v>73</v>
      </c>
      <c r="AI19" s="191"/>
      <c r="AJ19" s="174" t="s">
        <v>105</v>
      </c>
      <c r="AK19" s="193"/>
      <c r="AL19" s="208" t="s">
        <v>65</v>
      </c>
      <c r="AM19" s="209" t="s">
        <v>58</v>
      </c>
      <c r="AN19" s="210" t="s">
        <v>68</v>
      </c>
      <c r="AO19" s="211"/>
      <c r="AP19" s="174" t="s">
        <v>96</v>
      </c>
      <c r="AQ19" s="212"/>
      <c r="AR19" s="121" t="s">
        <v>87</v>
      </c>
      <c r="AS19" s="121" t="s">
        <v>72</v>
      </c>
      <c r="AT19" s="170" t="s">
        <v>83</v>
      </c>
      <c r="AU19" s="196"/>
      <c r="AV19" s="185" t="s">
        <v>66</v>
      </c>
      <c r="AW19" s="195"/>
      <c r="AX19" s="170" t="s">
        <v>97</v>
      </c>
      <c r="AY19" s="182"/>
      <c r="AZ19" s="183" t="s">
        <v>81</v>
      </c>
      <c r="BA19" s="180" t="s">
        <v>63</v>
      </c>
      <c r="BB19" s="213"/>
      <c r="BC19" s="77"/>
      <c r="BD19" s="170" t="s">
        <v>60</v>
      </c>
      <c r="BE19" s="163"/>
      <c r="BF19" s="185" t="s">
        <v>99</v>
      </c>
      <c r="BG19" s="163"/>
      <c r="BH19" s="186" t="s">
        <v>96</v>
      </c>
      <c r="BI19" s="180" t="s">
        <v>59</v>
      </c>
      <c r="BJ19" s="185" t="s">
        <v>74</v>
      </c>
      <c r="BK19" s="163"/>
      <c r="BL19" s="185" t="s">
        <v>84</v>
      </c>
      <c r="BM19" s="163"/>
      <c r="BN19" s="185" t="s">
        <v>94</v>
      </c>
      <c r="BO19" s="163"/>
      <c r="BP19" s="185" t="s">
        <v>76</v>
      </c>
      <c r="BQ19" s="163"/>
      <c r="BR19" s="185" t="s">
        <v>75</v>
      </c>
      <c r="BS19" s="189"/>
      <c r="BT19" s="189"/>
      <c r="BU19" s="40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9"/>
      <c r="DG19" s="9"/>
      <c r="DH19" s="9"/>
      <c r="DI19" s="9"/>
      <c r="DJ19" s="9"/>
      <c r="DK19" s="9"/>
      <c r="DL19" s="9"/>
      <c r="DM19" s="9"/>
      <c r="DN19" s="9"/>
      <c r="DO19" s="9"/>
      <c r="DP19" s="9"/>
      <c r="DQ19" s="9"/>
      <c r="DR19" s="9"/>
      <c r="DS19" s="9"/>
      <c r="DT19" s="9"/>
      <c r="DU19" s="9"/>
      <c r="DV19" s="9"/>
      <c r="DW19" s="9"/>
      <c r="DX19" s="9"/>
      <c r="DY19" s="9"/>
      <c r="DZ19" s="9"/>
      <c r="EA19" s="9"/>
      <c r="EB19" s="9"/>
      <c r="EC19" s="9"/>
      <c r="ED19" s="9"/>
      <c r="EE19" s="9"/>
      <c r="EF19" s="9"/>
      <c r="EG19" s="9"/>
      <c r="EH19" s="9"/>
      <c r="EI19" s="9"/>
      <c r="EJ19" s="9"/>
      <c r="EK19" s="9"/>
      <c r="EL19" s="9"/>
    </row>
    <row r="20">
      <c r="A20" s="167"/>
      <c r="B20" s="190" t="s">
        <v>83</v>
      </c>
      <c r="C20" s="169" t="s">
        <v>56</v>
      </c>
      <c r="D20" s="170" t="s">
        <v>91</v>
      </c>
      <c r="E20" s="170" t="s">
        <v>70</v>
      </c>
      <c r="F20" s="170" t="s">
        <v>67</v>
      </c>
      <c r="G20" s="170" t="s">
        <v>73</v>
      </c>
      <c r="H20" s="170" t="s">
        <v>55</v>
      </c>
      <c r="I20" s="191"/>
      <c r="J20" s="170" t="s">
        <v>68</v>
      </c>
      <c r="K20" s="172"/>
      <c r="L20" s="170" t="s">
        <v>60</v>
      </c>
      <c r="M20" s="100"/>
      <c r="N20" s="170" t="s">
        <v>59</v>
      </c>
      <c r="O20" s="172"/>
      <c r="P20" s="170" t="s">
        <v>92</v>
      </c>
      <c r="Q20" s="171" t="s">
        <v>63</v>
      </c>
      <c r="R20" s="170" t="s">
        <v>85</v>
      </c>
      <c r="S20" s="172"/>
      <c r="T20" s="170" t="s">
        <v>93</v>
      </c>
      <c r="U20" s="100"/>
      <c r="V20" s="170" t="s">
        <v>65</v>
      </c>
      <c r="W20" s="172"/>
      <c r="X20" s="192"/>
      <c r="Y20" s="170" t="s">
        <v>84</v>
      </c>
      <c r="Z20" s="170" t="s">
        <v>97</v>
      </c>
      <c r="AA20" s="172"/>
      <c r="AB20" s="170" t="s">
        <v>75</v>
      </c>
      <c r="AC20" s="192"/>
      <c r="AD20" s="192"/>
      <c r="AE20" s="191"/>
      <c r="AF20" s="173" t="s">
        <v>79</v>
      </c>
      <c r="AG20" s="170" t="s">
        <v>72</v>
      </c>
      <c r="AH20" s="170" t="s">
        <v>76</v>
      </c>
      <c r="AI20" s="191"/>
      <c r="AJ20" s="174" t="s">
        <v>106</v>
      </c>
      <c r="AK20" s="193"/>
      <c r="AL20" s="214"/>
      <c r="AM20" s="215"/>
      <c r="AN20" s="179" t="s">
        <v>99</v>
      </c>
      <c r="AO20" s="216"/>
      <c r="AP20" s="121" t="s">
        <v>69</v>
      </c>
      <c r="AQ20" s="170" t="s">
        <v>94</v>
      </c>
      <c r="AR20" s="170" t="s">
        <v>81</v>
      </c>
      <c r="AS20" s="172"/>
      <c r="AT20" s="179" t="s">
        <v>64</v>
      </c>
      <c r="AU20" s="180" t="s">
        <v>63</v>
      </c>
      <c r="AV20" s="200" t="s">
        <v>90</v>
      </c>
      <c r="AW20" s="217" t="s">
        <v>88</v>
      </c>
      <c r="AX20" s="170" t="s">
        <v>58</v>
      </c>
      <c r="AY20" s="182"/>
      <c r="AZ20" s="185" t="s">
        <v>57</v>
      </c>
      <c r="BA20" s="182"/>
      <c r="BB20" s="198"/>
      <c r="BC20" s="77"/>
      <c r="BD20" s="183" t="s">
        <v>80</v>
      </c>
      <c r="BE20" s="180" t="s">
        <v>98</v>
      </c>
      <c r="BF20" s="185" t="s">
        <v>78</v>
      </c>
      <c r="BG20" s="207"/>
      <c r="BH20" s="186" t="s">
        <v>95</v>
      </c>
      <c r="BI20" s="180" t="s">
        <v>74</v>
      </c>
      <c r="BJ20" s="185" t="s">
        <v>86</v>
      </c>
      <c r="BK20" s="163"/>
      <c r="BL20" s="185" t="s">
        <v>87</v>
      </c>
      <c r="BM20" s="163"/>
      <c r="BN20" s="185" t="s">
        <v>66</v>
      </c>
      <c r="BO20" s="163"/>
      <c r="BP20" s="200" t="s">
        <v>96</v>
      </c>
      <c r="BQ20" s="180" t="s">
        <v>89</v>
      </c>
      <c r="BR20" s="185" t="s">
        <v>71</v>
      </c>
      <c r="BS20" s="189"/>
      <c r="BT20" s="189"/>
      <c r="BU20" s="40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9"/>
      <c r="DG20" s="9"/>
      <c r="DH20" s="9"/>
      <c r="DI20" s="9"/>
      <c r="DJ20" s="9"/>
      <c r="DK20" s="9"/>
      <c r="DL20" s="9"/>
      <c r="DM20" s="9"/>
      <c r="DN20" s="9"/>
      <c r="DO20" s="9"/>
      <c r="DP20" s="9"/>
      <c r="DQ20" s="9"/>
      <c r="DR20" s="9"/>
      <c r="DS20" s="9"/>
      <c r="DT20" s="9"/>
      <c r="DU20" s="9"/>
      <c r="DV20" s="9"/>
      <c r="DW20" s="9"/>
      <c r="DX20" s="9"/>
      <c r="DY20" s="9"/>
      <c r="DZ20" s="9"/>
      <c r="EA20" s="9"/>
      <c r="EB20" s="9"/>
      <c r="EC20" s="9"/>
      <c r="ED20" s="9"/>
      <c r="EE20" s="9"/>
      <c r="EF20" s="9"/>
      <c r="EG20" s="9"/>
      <c r="EH20" s="9"/>
      <c r="EI20" s="9"/>
      <c r="EJ20" s="9"/>
      <c r="EK20" s="9"/>
      <c r="EL20" s="9"/>
    </row>
    <row r="21">
      <c r="A21" s="167"/>
      <c r="B21" s="218" t="s">
        <v>58</v>
      </c>
      <c r="C21" s="169" t="s">
        <v>56</v>
      </c>
      <c r="D21" s="170" t="s">
        <v>65</v>
      </c>
      <c r="E21" s="170" t="s">
        <v>99</v>
      </c>
      <c r="F21" s="170" t="s">
        <v>70</v>
      </c>
      <c r="G21" s="170" t="s">
        <v>66</v>
      </c>
      <c r="H21" s="170" t="s">
        <v>96</v>
      </c>
      <c r="I21" s="171" t="s">
        <v>66</v>
      </c>
      <c r="J21" s="170" t="s">
        <v>80</v>
      </c>
      <c r="K21" s="219" t="s">
        <v>107</v>
      </c>
      <c r="L21" s="170" t="s">
        <v>74</v>
      </c>
      <c r="M21" s="100"/>
      <c r="N21" s="170" t="s">
        <v>57</v>
      </c>
      <c r="O21" s="219" t="s">
        <v>108</v>
      </c>
      <c r="P21" s="170" t="s">
        <v>60</v>
      </c>
      <c r="Q21" s="171" t="s">
        <v>74</v>
      </c>
      <c r="R21" s="170" t="s">
        <v>97</v>
      </c>
      <c r="S21" s="219" t="s">
        <v>109</v>
      </c>
      <c r="T21" s="170" t="s">
        <v>83</v>
      </c>
      <c r="U21" s="100"/>
      <c r="V21" s="170" t="s">
        <v>68</v>
      </c>
      <c r="W21" s="219" t="s">
        <v>110</v>
      </c>
      <c r="X21" s="170" t="s">
        <v>94</v>
      </c>
      <c r="Y21" s="170" t="s">
        <v>87</v>
      </c>
      <c r="Z21" s="170" t="s">
        <v>95</v>
      </c>
      <c r="AA21" s="219" t="s">
        <v>111</v>
      </c>
      <c r="AB21" s="170" t="s">
        <v>67</v>
      </c>
      <c r="AC21" s="170" t="s">
        <v>98</v>
      </c>
      <c r="AD21" s="170" t="s">
        <v>84</v>
      </c>
      <c r="AE21" s="171" t="s">
        <v>112</v>
      </c>
      <c r="AF21" s="170" t="s">
        <v>89</v>
      </c>
      <c r="AG21" s="170" t="s">
        <v>91</v>
      </c>
      <c r="AH21" s="170" t="s">
        <v>81</v>
      </c>
      <c r="AI21" s="171" t="s">
        <v>63</v>
      </c>
      <c r="AJ21" s="174" t="s">
        <v>113</v>
      </c>
      <c r="AK21" s="175" t="s">
        <v>96</v>
      </c>
      <c r="AL21" s="179" t="s">
        <v>59</v>
      </c>
      <c r="AM21" s="206" t="s">
        <v>64</v>
      </c>
      <c r="AN21" s="170" t="s">
        <v>63</v>
      </c>
      <c r="AO21" s="77"/>
      <c r="AP21" s="174" t="s">
        <v>114</v>
      </c>
      <c r="AQ21" s="220" t="s">
        <v>43</v>
      </c>
      <c r="AR21" s="220" t="s">
        <v>115</v>
      </c>
      <c r="AS21" s="212"/>
      <c r="AT21" s="170" t="s">
        <v>90</v>
      </c>
      <c r="AU21" s="221" t="s">
        <v>116</v>
      </c>
      <c r="AV21" s="222" t="s">
        <v>81</v>
      </c>
      <c r="AW21" s="223" t="s">
        <v>117</v>
      </c>
      <c r="AX21" s="179" t="s">
        <v>61</v>
      </c>
      <c r="AY21" s="180" t="s">
        <v>78</v>
      </c>
      <c r="AZ21" s="170" t="s">
        <v>71</v>
      </c>
      <c r="BA21" s="221" t="s">
        <v>118</v>
      </c>
      <c r="BB21" s="224" t="s">
        <v>119</v>
      </c>
      <c r="BC21" s="77"/>
      <c r="BD21" s="170" t="s">
        <v>85</v>
      </c>
      <c r="BE21" s="221" t="s">
        <v>120</v>
      </c>
      <c r="BF21" s="185" t="s">
        <v>92</v>
      </c>
      <c r="BG21" s="221" t="s">
        <v>121</v>
      </c>
      <c r="BH21" s="225" t="s">
        <v>65</v>
      </c>
      <c r="BI21" s="226" t="s">
        <v>55</v>
      </c>
      <c r="BJ21" s="183" t="s">
        <v>75</v>
      </c>
      <c r="BK21" s="180" t="s">
        <v>72</v>
      </c>
      <c r="BL21" s="185" t="s">
        <v>73</v>
      </c>
      <c r="BM21" s="163"/>
      <c r="BN21" s="183" t="s">
        <v>86</v>
      </c>
      <c r="BO21" s="180" t="s">
        <v>76</v>
      </c>
      <c r="BP21" s="225" t="s">
        <v>81</v>
      </c>
      <c r="BQ21" s="227" t="s">
        <v>88</v>
      </c>
      <c r="BR21" s="185" t="s">
        <v>69</v>
      </c>
      <c r="BS21" s="189"/>
      <c r="BT21" s="189"/>
      <c r="BU21" s="40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9"/>
      <c r="DG21" s="9"/>
      <c r="DH21" s="9"/>
      <c r="DI21" s="9"/>
      <c r="DJ21" s="9"/>
      <c r="DK21" s="9"/>
      <c r="DL21" s="9"/>
      <c r="DM21" s="9"/>
      <c r="DN21" s="9"/>
      <c r="DO21" s="9"/>
      <c r="DP21" s="9"/>
      <c r="DQ21" s="9"/>
      <c r="DR21" s="9"/>
      <c r="DS21" s="9"/>
      <c r="DT21" s="9"/>
      <c r="DU21" s="9"/>
      <c r="DV21" s="9"/>
      <c r="DW21" s="9"/>
      <c r="DX21" s="9"/>
      <c r="DY21" s="9"/>
      <c r="DZ21" s="9"/>
      <c r="EA21" s="9"/>
      <c r="EB21" s="9"/>
      <c r="EC21" s="9"/>
      <c r="ED21" s="9"/>
      <c r="EE21" s="9"/>
      <c r="EF21" s="9"/>
      <c r="EG21" s="9"/>
      <c r="EH21" s="9"/>
      <c r="EI21" s="9"/>
      <c r="EJ21" s="9"/>
      <c r="EK21" s="9"/>
      <c r="EL21" s="9"/>
    </row>
    <row r="22">
      <c r="A22" s="167"/>
      <c r="B22" s="190" t="s">
        <v>65</v>
      </c>
      <c r="C22" s="169" t="s">
        <v>56</v>
      </c>
      <c r="D22" s="170" t="s">
        <v>93</v>
      </c>
      <c r="E22" s="170" t="s">
        <v>85</v>
      </c>
      <c r="F22" s="170" t="s">
        <v>95</v>
      </c>
      <c r="G22" s="170" t="s">
        <v>63</v>
      </c>
      <c r="H22" s="170" t="s">
        <v>70</v>
      </c>
      <c r="I22" s="191"/>
      <c r="J22" s="170" t="s">
        <v>91</v>
      </c>
      <c r="K22" s="172"/>
      <c r="L22" s="170" t="s">
        <v>88</v>
      </c>
      <c r="M22" s="100"/>
      <c r="N22" s="170" t="s">
        <v>99</v>
      </c>
      <c r="O22" s="172"/>
      <c r="P22" s="170" t="s">
        <v>71</v>
      </c>
      <c r="Q22" s="191"/>
      <c r="R22" s="170" t="s">
        <v>59</v>
      </c>
      <c r="S22" s="172"/>
      <c r="T22" s="170" t="s">
        <v>86</v>
      </c>
      <c r="U22" s="100"/>
      <c r="V22" s="170" t="s">
        <v>61</v>
      </c>
      <c r="W22" s="172"/>
      <c r="X22" s="170" t="s">
        <v>66</v>
      </c>
      <c r="Y22" s="170" t="s">
        <v>76</v>
      </c>
      <c r="Z22" s="170" t="s">
        <v>72</v>
      </c>
      <c r="AA22" s="172"/>
      <c r="AB22" s="170" t="s">
        <v>98</v>
      </c>
      <c r="AC22" s="170" t="s">
        <v>74</v>
      </c>
      <c r="AD22" s="192"/>
      <c r="AE22" s="191"/>
      <c r="AF22" s="170" t="s">
        <v>96</v>
      </c>
      <c r="AG22" s="170" t="s">
        <v>60</v>
      </c>
      <c r="AH22" s="170" t="s">
        <v>75</v>
      </c>
      <c r="AI22" s="191"/>
      <c r="AJ22" s="174" t="s">
        <v>122</v>
      </c>
      <c r="AK22" s="193"/>
      <c r="AL22" s="170" t="s">
        <v>64</v>
      </c>
      <c r="AM22" s="193"/>
      <c r="AN22" s="170" t="s">
        <v>81</v>
      </c>
      <c r="AO22" s="77"/>
      <c r="AP22" s="174" t="s">
        <v>123</v>
      </c>
      <c r="AQ22" s="170" t="s">
        <v>78</v>
      </c>
      <c r="AR22" s="170" t="s">
        <v>57</v>
      </c>
      <c r="AS22" s="172"/>
      <c r="AT22" s="179" t="s">
        <v>58</v>
      </c>
      <c r="AU22" s="180" t="s">
        <v>87</v>
      </c>
      <c r="AV22" s="185" t="s">
        <v>83</v>
      </c>
      <c r="AW22" s="223" t="s">
        <v>124</v>
      </c>
      <c r="AX22" s="170" t="s">
        <v>84</v>
      </c>
      <c r="AY22" s="196"/>
      <c r="AZ22" s="185" t="s">
        <v>80</v>
      </c>
      <c r="BA22" s="182"/>
      <c r="BB22" s="224" t="s">
        <v>98</v>
      </c>
      <c r="BC22" s="77"/>
      <c r="BD22" s="170" t="s">
        <v>55</v>
      </c>
      <c r="BE22" s="207"/>
      <c r="BF22" s="185" t="s">
        <v>68</v>
      </c>
      <c r="BG22" s="163"/>
      <c r="BH22" s="225" t="s">
        <v>58</v>
      </c>
      <c r="BI22" s="227" t="s">
        <v>97</v>
      </c>
      <c r="BJ22" s="185" t="s">
        <v>67</v>
      </c>
      <c r="BK22" s="163"/>
      <c r="BL22" s="185" t="s">
        <v>92</v>
      </c>
      <c r="BM22" s="163"/>
      <c r="BN22" s="185" t="s">
        <v>69</v>
      </c>
      <c r="BO22" s="163"/>
      <c r="BP22" s="200" t="s">
        <v>89</v>
      </c>
      <c r="BQ22" s="180" t="s">
        <v>73</v>
      </c>
      <c r="BR22" s="185" t="s">
        <v>94</v>
      </c>
      <c r="BS22" s="189"/>
      <c r="BT22" s="189"/>
      <c r="BU22" s="40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9"/>
      <c r="DG22" s="9"/>
      <c r="DH22" s="9"/>
      <c r="DI22" s="9"/>
      <c r="DJ22" s="9"/>
      <c r="DK22" s="9"/>
      <c r="DL22" s="9"/>
      <c r="DM22" s="9"/>
      <c r="DN22" s="9"/>
      <c r="DO22" s="9"/>
      <c r="DP22" s="9"/>
      <c r="DQ22" s="9"/>
      <c r="DR22" s="9"/>
      <c r="DS22" s="9"/>
      <c r="DT22" s="9"/>
      <c r="DU22" s="9"/>
      <c r="DV22" s="9"/>
      <c r="DW22" s="9"/>
      <c r="DX22" s="9"/>
      <c r="DY22" s="9"/>
      <c r="DZ22" s="9"/>
      <c r="EA22" s="9"/>
      <c r="EB22" s="9"/>
      <c r="EC22" s="9"/>
      <c r="ED22" s="9"/>
      <c r="EE22" s="9"/>
      <c r="EF22" s="9"/>
      <c r="EG22" s="9"/>
      <c r="EH22" s="9"/>
      <c r="EI22" s="9"/>
      <c r="EJ22" s="9"/>
      <c r="EK22" s="9"/>
      <c r="EL22" s="9"/>
    </row>
    <row r="23">
      <c r="A23" s="167"/>
      <c r="B23" s="190" t="s">
        <v>98</v>
      </c>
      <c r="C23" s="169" t="s">
        <v>56</v>
      </c>
      <c r="D23" s="170" t="s">
        <v>74</v>
      </c>
      <c r="E23" s="170" t="s">
        <v>76</v>
      </c>
      <c r="F23" s="170" t="s">
        <v>64</v>
      </c>
      <c r="G23" s="170" t="s">
        <v>83</v>
      </c>
      <c r="H23" s="170" t="s">
        <v>89</v>
      </c>
      <c r="I23" s="171" t="s">
        <v>125</v>
      </c>
      <c r="J23" s="170" t="s">
        <v>60</v>
      </c>
      <c r="K23" s="172"/>
      <c r="L23" s="170" t="s">
        <v>72</v>
      </c>
      <c r="M23" s="100"/>
      <c r="N23" s="170" t="s">
        <v>75</v>
      </c>
      <c r="O23" s="172"/>
      <c r="P23" s="170" t="s">
        <v>69</v>
      </c>
      <c r="Q23" s="191"/>
      <c r="R23" s="170" t="s">
        <v>84</v>
      </c>
      <c r="S23" s="172"/>
      <c r="T23" s="170" t="s">
        <v>63</v>
      </c>
      <c r="U23" s="100"/>
      <c r="V23" s="170" t="s">
        <v>59</v>
      </c>
      <c r="W23" s="172"/>
      <c r="X23" s="170" t="s">
        <v>57</v>
      </c>
      <c r="Y23" s="170" t="s">
        <v>81</v>
      </c>
      <c r="Z23" s="170" t="s">
        <v>55</v>
      </c>
      <c r="AA23" s="172"/>
      <c r="AB23" s="170" t="s">
        <v>90</v>
      </c>
      <c r="AC23" s="170" t="s">
        <v>93</v>
      </c>
      <c r="AD23" s="192"/>
      <c r="AE23" s="191"/>
      <c r="AF23" s="228" t="s">
        <v>79</v>
      </c>
      <c r="AG23" s="173" t="s">
        <v>79</v>
      </c>
      <c r="AH23" s="203" t="s">
        <v>91</v>
      </c>
      <c r="AI23" s="204"/>
      <c r="AJ23" s="174" t="s">
        <v>126</v>
      </c>
      <c r="AK23" s="193"/>
      <c r="AL23" s="170" t="s">
        <v>78</v>
      </c>
      <c r="AM23" s="193"/>
      <c r="AN23" s="194" t="s">
        <v>66</v>
      </c>
      <c r="AO23" s="211"/>
      <c r="AP23" s="174" t="s">
        <v>85</v>
      </c>
      <c r="AQ23" s="170" t="s">
        <v>97</v>
      </c>
      <c r="AR23" s="170" t="s">
        <v>67</v>
      </c>
      <c r="AS23" s="172"/>
      <c r="AT23" s="170" t="s">
        <v>92</v>
      </c>
      <c r="AU23" s="196"/>
      <c r="AV23" s="185" t="s">
        <v>80</v>
      </c>
      <c r="AW23" s="223" t="s">
        <v>127</v>
      </c>
      <c r="AX23" s="170" t="s">
        <v>96</v>
      </c>
      <c r="AY23" s="182"/>
      <c r="AZ23" s="183" t="s">
        <v>86</v>
      </c>
      <c r="BA23" s="180" t="s">
        <v>71</v>
      </c>
      <c r="BB23" s="224" t="s">
        <v>90</v>
      </c>
      <c r="BC23" s="77"/>
      <c r="BD23" s="183" t="s">
        <v>95</v>
      </c>
      <c r="BE23" s="180" t="s">
        <v>61</v>
      </c>
      <c r="BF23" s="185" t="s">
        <v>94</v>
      </c>
      <c r="BG23" s="207"/>
      <c r="BH23" s="229"/>
      <c r="BI23" s="226" t="s">
        <v>88</v>
      </c>
      <c r="BJ23" s="185" t="s">
        <v>70</v>
      </c>
      <c r="BK23" s="163"/>
      <c r="BL23" s="185" t="s">
        <v>58</v>
      </c>
      <c r="BM23" s="163"/>
      <c r="BN23" s="230" t="s">
        <v>68</v>
      </c>
      <c r="BO23" s="180" t="s">
        <v>87</v>
      </c>
      <c r="BP23" s="200" t="s">
        <v>85</v>
      </c>
      <c r="BQ23" s="180" t="s">
        <v>65</v>
      </c>
      <c r="BR23" s="185" t="s">
        <v>99</v>
      </c>
      <c r="BS23" s="189"/>
      <c r="BT23" s="189"/>
      <c r="BU23" s="40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9"/>
      <c r="DG23" s="9"/>
      <c r="DH23" s="9"/>
      <c r="DI23" s="9"/>
      <c r="DJ23" s="9"/>
      <c r="DK23" s="9"/>
      <c r="DL23" s="9"/>
      <c r="DM23" s="9"/>
      <c r="DN23" s="9"/>
      <c r="DO23" s="9"/>
      <c r="DP23" s="9"/>
      <c r="DQ23" s="9"/>
      <c r="DR23" s="9"/>
      <c r="DS23" s="9"/>
      <c r="DT23" s="9"/>
      <c r="DU23" s="9"/>
      <c r="DV23" s="9"/>
      <c r="DW23" s="9"/>
      <c r="DX23" s="9"/>
      <c r="DY23" s="9"/>
      <c r="DZ23" s="9"/>
      <c r="EA23" s="9"/>
      <c r="EB23" s="9"/>
      <c r="EC23" s="9"/>
      <c r="ED23" s="9"/>
      <c r="EE23" s="9"/>
      <c r="EF23" s="9"/>
      <c r="EG23" s="9"/>
      <c r="EH23" s="9"/>
      <c r="EI23" s="9"/>
      <c r="EJ23" s="9"/>
      <c r="EK23" s="9"/>
      <c r="EL23" s="9"/>
    </row>
    <row r="24">
      <c r="A24" s="167"/>
      <c r="B24" s="190" t="s">
        <v>67</v>
      </c>
      <c r="C24" s="169" t="s">
        <v>56</v>
      </c>
      <c r="D24" s="170" t="s">
        <v>72</v>
      </c>
      <c r="E24" s="170" t="s">
        <v>98</v>
      </c>
      <c r="F24" s="170" t="s">
        <v>61</v>
      </c>
      <c r="G24" s="170" t="s">
        <v>81</v>
      </c>
      <c r="H24" s="170" t="s">
        <v>97</v>
      </c>
      <c r="I24" s="171" t="s">
        <v>128</v>
      </c>
      <c r="J24" s="170" t="s">
        <v>75</v>
      </c>
      <c r="K24" s="172"/>
      <c r="L24" s="170" t="s">
        <v>69</v>
      </c>
      <c r="M24" s="100"/>
      <c r="N24" s="170" t="s">
        <v>92</v>
      </c>
      <c r="O24" s="172"/>
      <c r="P24" s="170" t="s">
        <v>86</v>
      </c>
      <c r="Q24" s="171" t="s">
        <v>99</v>
      </c>
      <c r="R24" s="170" t="s">
        <v>78</v>
      </c>
      <c r="S24" s="172"/>
      <c r="T24" s="170" t="s">
        <v>88</v>
      </c>
      <c r="U24" s="100"/>
      <c r="V24" s="170" t="s">
        <v>96</v>
      </c>
      <c r="W24" s="172"/>
      <c r="X24" s="170" t="s">
        <v>64</v>
      </c>
      <c r="Y24" s="170" t="s">
        <v>65</v>
      </c>
      <c r="Z24" s="170" t="s">
        <v>85</v>
      </c>
      <c r="AA24" s="172"/>
      <c r="AB24" s="170" t="s">
        <v>93</v>
      </c>
      <c r="AC24" s="170" t="s">
        <v>59</v>
      </c>
      <c r="AD24" s="170" t="s">
        <v>55</v>
      </c>
      <c r="AE24" s="191"/>
      <c r="AF24" s="228" t="s">
        <v>79</v>
      </c>
      <c r="AG24" s="173" t="s">
        <v>79</v>
      </c>
      <c r="AH24" s="170" t="s">
        <v>83</v>
      </c>
      <c r="AI24" s="191"/>
      <c r="AJ24" s="174" t="s">
        <v>95</v>
      </c>
      <c r="AK24" s="193"/>
      <c r="AL24" s="170" t="s">
        <v>95</v>
      </c>
      <c r="AM24" s="193"/>
      <c r="AN24" s="170" t="s">
        <v>71</v>
      </c>
      <c r="AO24" s="77"/>
      <c r="AP24" s="172"/>
      <c r="AQ24" s="170" t="s">
        <v>89</v>
      </c>
      <c r="AR24" s="170" t="s">
        <v>73</v>
      </c>
      <c r="AS24" s="172"/>
      <c r="AT24" s="179" t="s">
        <v>94</v>
      </c>
      <c r="AU24" s="180" t="s">
        <v>70</v>
      </c>
      <c r="AV24" s="170" t="s">
        <v>63</v>
      </c>
      <c r="AW24" s="195"/>
      <c r="AX24" s="179" t="s">
        <v>68</v>
      </c>
      <c r="AY24" s="180" t="s">
        <v>66</v>
      </c>
      <c r="AZ24" s="185" t="s">
        <v>60</v>
      </c>
      <c r="BA24" s="182"/>
      <c r="BB24" s="184" t="s">
        <v>84</v>
      </c>
      <c r="BC24" s="77"/>
      <c r="BD24" s="170" t="s">
        <v>74</v>
      </c>
      <c r="BE24" s="163"/>
      <c r="BF24" s="185" t="s">
        <v>87</v>
      </c>
      <c r="BG24" s="163"/>
      <c r="BH24" s="198"/>
      <c r="BI24" s="132"/>
      <c r="BJ24" s="185" t="s">
        <v>90</v>
      </c>
      <c r="BK24" s="163"/>
      <c r="BL24" s="185" t="s">
        <v>80</v>
      </c>
      <c r="BM24" s="163"/>
      <c r="BN24" s="200" t="s">
        <v>99</v>
      </c>
      <c r="BO24" s="180" t="s">
        <v>58</v>
      </c>
      <c r="BP24" s="185" t="s">
        <v>91</v>
      </c>
      <c r="BQ24" s="163"/>
      <c r="BR24" s="185" t="s">
        <v>57</v>
      </c>
      <c r="BS24" s="189"/>
      <c r="BT24" s="189"/>
      <c r="BU24" s="40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</row>
    <row r="25">
      <c r="A25" s="167"/>
      <c r="B25" s="190" t="s">
        <v>88</v>
      </c>
      <c r="C25" s="169" t="s">
        <v>56</v>
      </c>
      <c r="D25" s="170" t="s">
        <v>86</v>
      </c>
      <c r="E25" s="170" t="s">
        <v>95</v>
      </c>
      <c r="F25" s="170" t="s">
        <v>78</v>
      </c>
      <c r="G25" s="170" t="s">
        <v>80</v>
      </c>
      <c r="H25" s="170" t="s">
        <v>64</v>
      </c>
      <c r="I25" s="171" t="s">
        <v>122</v>
      </c>
      <c r="J25" s="170" t="s">
        <v>83</v>
      </c>
      <c r="K25" s="231" t="s">
        <v>129</v>
      </c>
      <c r="L25" s="170" t="s">
        <v>90</v>
      </c>
      <c r="M25" s="100"/>
      <c r="N25" s="170" t="s">
        <v>94</v>
      </c>
      <c r="O25" s="231" t="s">
        <v>130</v>
      </c>
      <c r="P25" s="170" t="s">
        <v>57</v>
      </c>
      <c r="Q25" s="171" t="s">
        <v>91</v>
      </c>
      <c r="R25" s="170" t="s">
        <v>55</v>
      </c>
      <c r="S25" s="231" t="s">
        <v>131</v>
      </c>
      <c r="T25" s="170" t="s">
        <v>76</v>
      </c>
      <c r="U25" s="100"/>
      <c r="V25" s="170" t="s">
        <v>58</v>
      </c>
      <c r="W25" s="231" t="s">
        <v>132</v>
      </c>
      <c r="X25" s="170" t="s">
        <v>69</v>
      </c>
      <c r="Y25" s="170" t="s">
        <v>92</v>
      </c>
      <c r="Z25" s="170" t="s">
        <v>89</v>
      </c>
      <c r="AA25" s="231" t="s">
        <v>133</v>
      </c>
      <c r="AB25" s="170" t="s">
        <v>71</v>
      </c>
      <c r="AC25" s="192"/>
      <c r="AD25" s="192"/>
      <c r="AE25" s="171" t="s">
        <v>134</v>
      </c>
      <c r="AF25" s="170" t="s">
        <v>59</v>
      </c>
      <c r="AG25" s="170" t="s">
        <v>81</v>
      </c>
      <c r="AH25" s="232"/>
      <c r="AI25" s="233"/>
      <c r="AJ25" s="174" t="s">
        <v>69</v>
      </c>
      <c r="AK25" s="193"/>
      <c r="AL25" s="234"/>
      <c r="AM25" s="235" t="s">
        <v>63</v>
      </c>
      <c r="AN25" s="170" t="s">
        <v>91</v>
      </c>
      <c r="AO25" s="77"/>
      <c r="AP25" s="174" t="s">
        <v>82</v>
      </c>
      <c r="AQ25" s="170" t="s">
        <v>70</v>
      </c>
      <c r="AR25" s="170" t="s">
        <v>75</v>
      </c>
      <c r="AS25" s="236" t="s">
        <v>135</v>
      </c>
      <c r="AT25" s="170" t="s">
        <v>84</v>
      </c>
      <c r="AU25" s="237" t="s">
        <v>136</v>
      </c>
      <c r="AV25" s="238"/>
      <c r="AW25" s="202" t="s">
        <v>61</v>
      </c>
      <c r="AX25" s="170" t="s">
        <v>67</v>
      </c>
      <c r="AY25" s="237" t="s">
        <v>137</v>
      </c>
      <c r="AZ25" s="170" t="s">
        <v>99</v>
      </c>
      <c r="BA25" s="237" t="s">
        <v>138</v>
      </c>
      <c r="BB25" s="184" t="s">
        <v>85</v>
      </c>
      <c r="BC25" s="77"/>
      <c r="BD25" s="170" t="s">
        <v>72</v>
      </c>
      <c r="BE25" s="237" t="s">
        <v>139</v>
      </c>
      <c r="BF25" s="185" t="s">
        <v>65</v>
      </c>
      <c r="BG25" s="237" t="s">
        <v>140</v>
      </c>
      <c r="BH25" s="186" t="s">
        <v>97</v>
      </c>
      <c r="BI25" s="180" t="s">
        <v>73</v>
      </c>
      <c r="BJ25" s="185" t="s">
        <v>66</v>
      </c>
      <c r="BK25" s="237" t="s">
        <v>141</v>
      </c>
      <c r="BL25" s="185" t="s">
        <v>96</v>
      </c>
      <c r="BM25" s="237" t="s">
        <v>142</v>
      </c>
      <c r="BN25" s="200" t="s">
        <v>98</v>
      </c>
      <c r="BO25" s="180" t="s">
        <v>60</v>
      </c>
      <c r="BP25" s="200" t="s">
        <v>87</v>
      </c>
      <c r="BQ25" s="180" t="s">
        <v>93</v>
      </c>
      <c r="BR25" s="185" t="s">
        <v>74</v>
      </c>
      <c r="BS25" s="239" t="s">
        <v>143</v>
      </c>
      <c r="BT25" s="189"/>
      <c r="BU25" s="40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9"/>
      <c r="DG25" s="9"/>
      <c r="DH25" s="9"/>
      <c r="DI25" s="9"/>
      <c r="DJ25" s="9"/>
      <c r="DK25" s="9"/>
      <c r="DL25" s="9"/>
      <c r="DM25" s="9"/>
      <c r="DN25" s="9"/>
      <c r="DO25" s="9"/>
      <c r="DP25" s="9"/>
      <c r="DQ25" s="9"/>
      <c r="DR25" s="9"/>
      <c r="DS25" s="9"/>
      <c r="DT25" s="9"/>
      <c r="DU25" s="9"/>
      <c r="DV25" s="9"/>
      <c r="DW25" s="9"/>
      <c r="DX25" s="9"/>
      <c r="DY25" s="9"/>
      <c r="DZ25" s="9"/>
      <c r="EA25" s="9"/>
      <c r="EB25" s="9"/>
      <c r="EC25" s="9"/>
      <c r="ED25" s="9"/>
      <c r="EE25" s="9"/>
      <c r="EF25" s="9"/>
      <c r="EG25" s="9"/>
      <c r="EH25" s="9"/>
      <c r="EI25" s="9"/>
      <c r="EJ25" s="9"/>
      <c r="EK25" s="9"/>
      <c r="EL25" s="9"/>
    </row>
    <row r="26">
      <c r="A26" s="167"/>
      <c r="B26" s="190" t="s">
        <v>81</v>
      </c>
      <c r="C26" s="169" t="s">
        <v>56</v>
      </c>
      <c r="D26" s="170" t="s">
        <v>78</v>
      </c>
      <c r="E26" s="170" t="s">
        <v>83</v>
      </c>
      <c r="F26" s="170" t="s">
        <v>58</v>
      </c>
      <c r="G26" s="170" t="s">
        <v>76</v>
      </c>
      <c r="H26" s="170" t="s">
        <v>65</v>
      </c>
      <c r="I26" s="171" t="s">
        <v>78</v>
      </c>
      <c r="J26" s="170" t="s">
        <v>57</v>
      </c>
      <c r="K26" s="219" t="s">
        <v>144</v>
      </c>
      <c r="L26" s="170" t="s">
        <v>80</v>
      </c>
      <c r="M26" s="100"/>
      <c r="N26" s="170" t="s">
        <v>87</v>
      </c>
      <c r="O26" s="219" t="s">
        <v>145</v>
      </c>
      <c r="P26" s="170" t="s">
        <v>72</v>
      </c>
      <c r="Q26" s="171" t="s">
        <v>146</v>
      </c>
      <c r="R26" s="170" t="s">
        <v>91</v>
      </c>
      <c r="S26" s="219" t="s">
        <v>147</v>
      </c>
      <c r="T26" s="170" t="s">
        <v>95</v>
      </c>
      <c r="U26" s="100"/>
      <c r="V26" s="170" t="s">
        <v>55</v>
      </c>
      <c r="W26" s="219" t="s">
        <v>148</v>
      </c>
      <c r="X26" s="170" t="s">
        <v>74</v>
      </c>
      <c r="Y26" s="170" t="s">
        <v>73</v>
      </c>
      <c r="Z26" s="170" t="s">
        <v>84</v>
      </c>
      <c r="AA26" s="219" t="s">
        <v>149</v>
      </c>
      <c r="AB26" s="170" t="s">
        <v>66</v>
      </c>
      <c r="AC26" s="170" t="s">
        <v>71</v>
      </c>
      <c r="AD26" s="170" t="s">
        <v>96</v>
      </c>
      <c r="AE26" s="171" t="s">
        <v>150</v>
      </c>
      <c r="AF26" s="173" t="s">
        <v>79</v>
      </c>
      <c r="AG26" s="170" t="s">
        <v>68</v>
      </c>
      <c r="AH26" s="170" t="s">
        <v>93</v>
      </c>
      <c r="AI26" s="171" t="s">
        <v>99</v>
      </c>
      <c r="AJ26" s="174" t="s">
        <v>151</v>
      </c>
      <c r="AK26" s="175" t="s">
        <v>55</v>
      </c>
      <c r="AL26" s="170" t="s">
        <v>85</v>
      </c>
      <c r="AM26" s="175" t="s">
        <v>99</v>
      </c>
      <c r="AN26" s="170" t="s">
        <v>90</v>
      </c>
      <c r="AO26" s="77"/>
      <c r="AP26" s="174" t="s">
        <v>152</v>
      </c>
      <c r="AQ26" s="170" t="s">
        <v>88</v>
      </c>
      <c r="AR26" s="170" t="s">
        <v>61</v>
      </c>
      <c r="AS26" s="240" t="s">
        <v>153</v>
      </c>
      <c r="AT26" s="179" t="s">
        <v>60</v>
      </c>
      <c r="AU26" s="180" t="s">
        <v>67</v>
      </c>
      <c r="AV26" s="222" t="s">
        <v>58</v>
      </c>
      <c r="AW26" s="223" t="s">
        <v>60</v>
      </c>
      <c r="AX26" s="170" t="s">
        <v>75</v>
      </c>
      <c r="AY26" s="221" t="s">
        <v>154</v>
      </c>
      <c r="AZ26" s="200" t="s">
        <v>64</v>
      </c>
      <c r="BA26" s="180" t="s">
        <v>99</v>
      </c>
      <c r="BB26" s="224" t="s">
        <v>155</v>
      </c>
      <c r="BC26" s="77"/>
      <c r="BD26" s="170" t="s">
        <v>69</v>
      </c>
      <c r="BE26" s="221" t="s">
        <v>156</v>
      </c>
      <c r="BF26" s="185" t="s">
        <v>59</v>
      </c>
      <c r="BG26" s="221" t="s">
        <v>157</v>
      </c>
      <c r="BH26" s="225" t="s">
        <v>80</v>
      </c>
      <c r="BI26" s="226" t="s">
        <v>94</v>
      </c>
      <c r="BJ26" s="185" t="s">
        <v>98</v>
      </c>
      <c r="BK26" s="221" t="s">
        <v>158</v>
      </c>
      <c r="BL26" s="185" t="s">
        <v>97</v>
      </c>
      <c r="BM26" s="221" t="s">
        <v>159</v>
      </c>
      <c r="BN26" s="186" t="s">
        <v>63</v>
      </c>
      <c r="BO26" s="180" t="s">
        <v>89</v>
      </c>
      <c r="BP26" s="225" t="s">
        <v>58</v>
      </c>
      <c r="BQ26" s="227" t="s">
        <v>92</v>
      </c>
      <c r="BR26" s="185" t="s">
        <v>86</v>
      </c>
      <c r="BS26" s="241"/>
      <c r="BT26" s="240" t="s">
        <v>143</v>
      </c>
      <c r="BU26" s="40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9"/>
      <c r="DG26" s="9"/>
      <c r="DH26" s="9"/>
      <c r="DI26" s="9"/>
      <c r="DJ26" s="9"/>
      <c r="DK26" s="9"/>
      <c r="DL26" s="9"/>
      <c r="DM26" s="9"/>
      <c r="DN26" s="9"/>
      <c r="DO26" s="9"/>
      <c r="DP26" s="9"/>
      <c r="DQ26" s="9"/>
      <c r="DR26" s="9"/>
      <c r="DS26" s="9"/>
      <c r="DT26" s="9"/>
      <c r="DU26" s="9"/>
      <c r="DV26" s="9"/>
      <c r="DW26" s="9"/>
      <c r="DX26" s="9"/>
      <c r="DY26" s="9"/>
      <c r="DZ26" s="9"/>
      <c r="EA26" s="9"/>
      <c r="EB26" s="9"/>
      <c r="EC26" s="9"/>
      <c r="ED26" s="9"/>
      <c r="EE26" s="9"/>
      <c r="EF26" s="9"/>
      <c r="EG26" s="9"/>
      <c r="EH26" s="9"/>
      <c r="EI26" s="9"/>
      <c r="EJ26" s="9"/>
      <c r="EK26" s="9"/>
      <c r="EL26" s="9"/>
    </row>
    <row r="27">
      <c r="A27" s="167"/>
      <c r="B27" s="190" t="s">
        <v>80</v>
      </c>
      <c r="C27" s="169" t="s">
        <v>56</v>
      </c>
      <c r="D27" s="170" t="s">
        <v>96</v>
      </c>
      <c r="E27" s="170" t="s">
        <v>60</v>
      </c>
      <c r="F27" s="170" t="s">
        <v>55</v>
      </c>
      <c r="G27" s="170" t="s">
        <v>68</v>
      </c>
      <c r="H27" s="170" t="s">
        <v>74</v>
      </c>
      <c r="I27" s="171" t="s">
        <v>160</v>
      </c>
      <c r="J27" s="170" t="s">
        <v>93</v>
      </c>
      <c r="K27" s="219" t="s">
        <v>161</v>
      </c>
      <c r="L27" s="170" t="s">
        <v>70</v>
      </c>
      <c r="M27" s="100"/>
      <c r="N27" s="170" t="s">
        <v>83</v>
      </c>
      <c r="O27" s="219" t="s">
        <v>162</v>
      </c>
      <c r="P27" s="170" t="s">
        <v>64</v>
      </c>
      <c r="Q27" s="171" t="s">
        <v>95</v>
      </c>
      <c r="R27" s="170" t="s">
        <v>65</v>
      </c>
      <c r="S27" s="219" t="s">
        <v>163</v>
      </c>
      <c r="T27" s="170" t="s">
        <v>72</v>
      </c>
      <c r="U27" s="100"/>
      <c r="V27" s="170" t="s">
        <v>98</v>
      </c>
      <c r="W27" s="219" t="s">
        <v>164</v>
      </c>
      <c r="X27" s="170" t="s">
        <v>75</v>
      </c>
      <c r="Y27" s="170" t="s">
        <v>89</v>
      </c>
      <c r="Z27" s="170" t="s">
        <v>87</v>
      </c>
      <c r="AA27" s="219" t="s">
        <v>165</v>
      </c>
      <c r="AB27" s="170" t="s">
        <v>86</v>
      </c>
      <c r="AC27" s="170" t="s">
        <v>67</v>
      </c>
      <c r="AD27" s="170" t="s">
        <v>97</v>
      </c>
      <c r="AE27" s="191"/>
      <c r="AF27" s="170" t="s">
        <v>88</v>
      </c>
      <c r="AG27" s="170" t="s">
        <v>57</v>
      </c>
      <c r="AH27" s="170" t="s">
        <v>99</v>
      </c>
      <c r="AI27" s="191"/>
      <c r="AJ27" s="174" t="s">
        <v>166</v>
      </c>
      <c r="AK27" s="193"/>
      <c r="AL27" s="170" t="s">
        <v>58</v>
      </c>
      <c r="AM27" s="193"/>
      <c r="AN27" s="170" t="s">
        <v>92</v>
      </c>
      <c r="AO27" s="77"/>
      <c r="AP27" s="174" t="s">
        <v>167</v>
      </c>
      <c r="AQ27" s="170" t="s">
        <v>85</v>
      </c>
      <c r="AR27" s="170" t="s">
        <v>78</v>
      </c>
      <c r="AS27" s="240" t="s">
        <v>168</v>
      </c>
      <c r="AT27" s="170" t="s">
        <v>63</v>
      </c>
      <c r="AU27" s="196"/>
      <c r="AV27" s="185" t="s">
        <v>73</v>
      </c>
      <c r="AW27" s="223" t="s">
        <v>169</v>
      </c>
      <c r="AX27" s="170" t="s">
        <v>94</v>
      </c>
      <c r="AY27" s="221" t="s">
        <v>170</v>
      </c>
      <c r="AZ27" s="185" t="s">
        <v>90</v>
      </c>
      <c r="BA27" s="182"/>
      <c r="BB27" s="224" t="s">
        <v>92</v>
      </c>
      <c r="BC27" s="77"/>
      <c r="BD27" s="170" t="s">
        <v>61</v>
      </c>
      <c r="BE27" s="221" t="s">
        <v>171</v>
      </c>
      <c r="BF27" s="185" t="s">
        <v>81</v>
      </c>
      <c r="BG27" s="221" t="s">
        <v>172</v>
      </c>
      <c r="BH27" s="225" t="s">
        <v>81</v>
      </c>
      <c r="BI27" s="226" t="s">
        <v>91</v>
      </c>
      <c r="BJ27" s="185" t="s">
        <v>69</v>
      </c>
      <c r="BK27" s="242" t="s">
        <v>120</v>
      </c>
      <c r="BL27" s="185" t="s">
        <v>76</v>
      </c>
      <c r="BM27" s="242" t="s">
        <v>121</v>
      </c>
      <c r="BN27" s="186" t="s">
        <v>71</v>
      </c>
      <c r="BO27" s="180" t="s">
        <v>84</v>
      </c>
      <c r="BP27" s="185" t="s">
        <v>95</v>
      </c>
      <c r="BQ27" s="163"/>
      <c r="BR27" s="185" t="s">
        <v>66</v>
      </c>
      <c r="BS27" s="241"/>
      <c r="BT27" s="240" t="s">
        <v>143</v>
      </c>
      <c r="BU27" s="40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9"/>
      <c r="DG27" s="9"/>
      <c r="DH27" s="9"/>
      <c r="DI27" s="9"/>
      <c r="DJ27" s="9"/>
      <c r="DK27" s="9"/>
      <c r="DL27" s="9"/>
      <c r="DM27" s="9"/>
      <c r="DN27" s="9"/>
      <c r="DO27" s="9"/>
      <c r="DP27" s="9"/>
      <c r="DQ27" s="9"/>
      <c r="DR27" s="9"/>
      <c r="DS27" s="9"/>
      <c r="DT27" s="9"/>
      <c r="DU27" s="9"/>
      <c r="DV27" s="9"/>
      <c r="DW27" s="9"/>
      <c r="DX27" s="9"/>
      <c r="DY27" s="9"/>
      <c r="DZ27" s="9"/>
      <c r="EA27" s="9"/>
      <c r="EB27" s="9"/>
      <c r="EC27" s="9"/>
      <c r="ED27" s="9"/>
      <c r="EE27" s="9"/>
      <c r="EF27" s="9"/>
      <c r="EG27" s="9"/>
      <c r="EH27" s="9"/>
      <c r="EI27" s="9"/>
      <c r="EJ27" s="9"/>
      <c r="EK27" s="9"/>
      <c r="EL27" s="9"/>
    </row>
    <row r="28">
      <c r="A28" s="167"/>
      <c r="B28" s="190" t="s">
        <v>94</v>
      </c>
      <c r="C28" s="169" t="s">
        <v>56</v>
      </c>
      <c r="D28" s="170" t="s">
        <v>67</v>
      </c>
      <c r="E28" s="170" t="s">
        <v>92</v>
      </c>
      <c r="F28" s="170" t="s">
        <v>84</v>
      </c>
      <c r="G28" s="170" t="s">
        <v>71</v>
      </c>
      <c r="H28" s="170" t="s">
        <v>95</v>
      </c>
      <c r="I28" s="171" t="s">
        <v>75</v>
      </c>
      <c r="J28" s="170" t="s">
        <v>66</v>
      </c>
      <c r="K28" s="219" t="s">
        <v>158</v>
      </c>
      <c r="L28" s="170" t="s">
        <v>98</v>
      </c>
      <c r="M28" s="100"/>
      <c r="N28" s="170" t="s">
        <v>68</v>
      </c>
      <c r="O28" s="219" t="s">
        <v>173</v>
      </c>
      <c r="P28" s="170" t="s">
        <v>81</v>
      </c>
      <c r="Q28" s="191"/>
      <c r="R28" s="170" t="s">
        <v>96</v>
      </c>
      <c r="S28" s="219" t="s">
        <v>174</v>
      </c>
      <c r="T28" s="170" t="s">
        <v>80</v>
      </c>
      <c r="U28" s="100"/>
      <c r="V28" s="170" t="s">
        <v>87</v>
      </c>
      <c r="W28" s="219" t="s">
        <v>159</v>
      </c>
      <c r="X28" s="170" t="s">
        <v>93</v>
      </c>
      <c r="Y28" s="170" t="s">
        <v>55</v>
      </c>
      <c r="Z28" s="170" t="s">
        <v>65</v>
      </c>
      <c r="AA28" s="219" t="s">
        <v>175</v>
      </c>
      <c r="AB28" s="170" t="s">
        <v>78</v>
      </c>
      <c r="AC28" s="192"/>
      <c r="AD28" s="192"/>
      <c r="AE28" s="191"/>
      <c r="AF28" s="170" t="s">
        <v>97</v>
      </c>
      <c r="AG28" s="170" t="s">
        <v>83</v>
      </c>
      <c r="AH28" s="243" t="s">
        <v>86</v>
      </c>
      <c r="AI28" s="244"/>
      <c r="AJ28" s="174" t="s">
        <v>66</v>
      </c>
      <c r="AK28" s="193"/>
      <c r="AL28" s="179" t="s">
        <v>89</v>
      </c>
      <c r="AM28" s="206" t="s">
        <v>57</v>
      </c>
      <c r="AN28" s="170" t="s">
        <v>75</v>
      </c>
      <c r="AO28" s="77"/>
      <c r="AP28" s="174" t="s">
        <v>176</v>
      </c>
      <c r="AQ28" s="170" t="s">
        <v>61</v>
      </c>
      <c r="AR28" s="121" t="s">
        <v>74</v>
      </c>
      <c r="AS28" s="121" t="s">
        <v>91</v>
      </c>
      <c r="AT28" s="170" t="s">
        <v>76</v>
      </c>
      <c r="AU28" s="245" t="s">
        <v>145</v>
      </c>
      <c r="AV28" s="170" t="s">
        <v>69</v>
      </c>
      <c r="AW28" s="246"/>
      <c r="AX28" s="170" t="s">
        <v>59</v>
      </c>
      <c r="AY28" s="163"/>
      <c r="AZ28" s="185" t="s">
        <v>63</v>
      </c>
      <c r="BA28" s="245" t="s">
        <v>147</v>
      </c>
      <c r="BB28" s="213"/>
      <c r="BC28" s="77"/>
      <c r="BD28" s="170" t="s">
        <v>88</v>
      </c>
      <c r="BE28" s="182"/>
      <c r="BF28" s="185" t="s">
        <v>73</v>
      </c>
      <c r="BG28" s="163"/>
      <c r="BH28" s="230" t="s">
        <v>60</v>
      </c>
      <c r="BI28" s="180" t="s">
        <v>70</v>
      </c>
      <c r="BJ28" s="183" t="s">
        <v>99</v>
      </c>
      <c r="BK28" s="180" t="s">
        <v>58</v>
      </c>
      <c r="BL28" s="185" t="s">
        <v>85</v>
      </c>
      <c r="BM28" s="163"/>
      <c r="BN28" s="185" t="s">
        <v>64</v>
      </c>
      <c r="BO28" s="163"/>
      <c r="BP28" s="198"/>
      <c r="BQ28" s="132"/>
      <c r="BR28" s="185" t="s">
        <v>90</v>
      </c>
      <c r="BS28" s="189"/>
      <c r="BT28" s="189"/>
      <c r="BU28" s="40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9"/>
      <c r="DG28" s="9"/>
      <c r="DH28" s="9"/>
      <c r="DI28" s="9"/>
      <c r="DJ28" s="9"/>
      <c r="DK28" s="9"/>
      <c r="DL28" s="9"/>
      <c r="DM28" s="9"/>
      <c r="DN28" s="9"/>
      <c r="DO28" s="9"/>
      <c r="DP28" s="9"/>
      <c r="DQ28" s="9"/>
      <c r="DR28" s="9"/>
      <c r="DS28" s="9"/>
      <c r="DT28" s="9"/>
      <c r="DU28" s="9"/>
      <c r="DV28" s="9"/>
      <c r="DW28" s="9"/>
      <c r="DX28" s="9"/>
      <c r="DY28" s="9"/>
      <c r="DZ28" s="9"/>
      <c r="EA28" s="9"/>
      <c r="EB28" s="9"/>
      <c r="EC28" s="9"/>
      <c r="ED28" s="9"/>
      <c r="EE28" s="9"/>
      <c r="EF28" s="9"/>
      <c r="EG28" s="9"/>
      <c r="EH28" s="9"/>
      <c r="EI28" s="9"/>
      <c r="EJ28" s="9"/>
      <c r="EK28" s="9"/>
      <c r="EL28" s="9"/>
    </row>
    <row r="29">
      <c r="A29" s="167"/>
      <c r="B29" s="190" t="s">
        <v>71</v>
      </c>
      <c r="C29" s="169" t="s">
        <v>56</v>
      </c>
      <c r="D29" s="170" t="s">
        <v>75</v>
      </c>
      <c r="E29" s="170" t="s">
        <v>89</v>
      </c>
      <c r="F29" s="170" t="s">
        <v>74</v>
      </c>
      <c r="G29" s="170" t="s">
        <v>72</v>
      </c>
      <c r="H29" s="170" t="s">
        <v>67</v>
      </c>
      <c r="I29" s="191"/>
      <c r="J29" s="170" t="s">
        <v>87</v>
      </c>
      <c r="K29" s="172"/>
      <c r="L29" s="170" t="s">
        <v>84</v>
      </c>
      <c r="M29" s="100"/>
      <c r="N29" s="170" t="s">
        <v>63</v>
      </c>
      <c r="O29" s="172"/>
      <c r="P29" s="170" t="s">
        <v>90</v>
      </c>
      <c r="Q29" s="191"/>
      <c r="R29" s="170" t="s">
        <v>58</v>
      </c>
      <c r="S29" s="172"/>
      <c r="T29" s="170" t="s">
        <v>64</v>
      </c>
      <c r="U29" s="100"/>
      <c r="V29" s="170" t="s">
        <v>85</v>
      </c>
      <c r="W29" s="172"/>
      <c r="X29" s="170" t="s">
        <v>99</v>
      </c>
      <c r="Y29" s="170" t="s">
        <v>60</v>
      </c>
      <c r="Z29" s="170" t="s">
        <v>83</v>
      </c>
      <c r="AA29" s="172"/>
      <c r="AB29" s="170" t="s">
        <v>68</v>
      </c>
      <c r="AC29" s="170" t="s">
        <v>70</v>
      </c>
      <c r="AD29" s="170" t="s">
        <v>80</v>
      </c>
      <c r="AE29" s="191"/>
      <c r="AF29" s="170" t="s">
        <v>94</v>
      </c>
      <c r="AG29" s="173" t="s">
        <v>79</v>
      </c>
      <c r="AH29" s="247"/>
      <c r="AI29" s="248"/>
      <c r="AJ29" s="174" t="s">
        <v>177</v>
      </c>
      <c r="AK29" s="191"/>
      <c r="AL29" s="170" t="s">
        <v>69</v>
      </c>
      <c r="AM29" s="193"/>
      <c r="AN29" s="170" t="s">
        <v>76</v>
      </c>
      <c r="AO29" s="77"/>
      <c r="AP29" s="172"/>
      <c r="AQ29" s="170" t="s">
        <v>98</v>
      </c>
      <c r="AR29" s="170" t="s">
        <v>66</v>
      </c>
      <c r="AS29" s="172"/>
      <c r="AT29" s="170" t="s">
        <v>95</v>
      </c>
      <c r="AU29" s="196"/>
      <c r="AV29" s="185" t="s">
        <v>57</v>
      </c>
      <c r="AW29" s="246"/>
      <c r="AX29" s="179" t="s">
        <v>91</v>
      </c>
      <c r="AY29" s="180" t="s">
        <v>92</v>
      </c>
      <c r="AZ29" s="200" t="s">
        <v>93</v>
      </c>
      <c r="BA29" s="180" t="s">
        <v>73</v>
      </c>
      <c r="BB29" s="213"/>
      <c r="BC29" s="77"/>
      <c r="BD29" s="170" t="s">
        <v>96</v>
      </c>
      <c r="BE29" s="163"/>
      <c r="BF29" s="185" t="s">
        <v>86</v>
      </c>
      <c r="BG29" s="163"/>
      <c r="BH29" s="186" t="s">
        <v>88</v>
      </c>
      <c r="BI29" s="180" t="s">
        <v>65</v>
      </c>
      <c r="BJ29" s="185" t="s">
        <v>78</v>
      </c>
      <c r="BK29" s="163"/>
      <c r="BL29" s="185" t="s">
        <v>81</v>
      </c>
      <c r="BM29" s="163"/>
      <c r="BN29" s="185" t="s">
        <v>59</v>
      </c>
      <c r="BO29" s="163"/>
      <c r="BP29" s="185" t="s">
        <v>55</v>
      </c>
      <c r="BQ29" s="163"/>
      <c r="BR29" s="185" t="s">
        <v>61</v>
      </c>
      <c r="BS29" s="189"/>
      <c r="BT29" s="189"/>
      <c r="BU29" s="40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9"/>
      <c r="DG29" s="9"/>
      <c r="DH29" s="9"/>
      <c r="DI29" s="9"/>
      <c r="DJ29" s="9"/>
      <c r="DK29" s="9"/>
      <c r="DL29" s="9"/>
      <c r="DM29" s="9"/>
      <c r="DN29" s="9"/>
      <c r="DO29" s="9"/>
      <c r="DP29" s="9"/>
      <c r="DQ29" s="9"/>
      <c r="DR29" s="9"/>
      <c r="DS29" s="9"/>
      <c r="DT29" s="9"/>
      <c r="DU29" s="9"/>
      <c r="DV29" s="9"/>
      <c r="DW29" s="9"/>
      <c r="DX29" s="9"/>
      <c r="DY29" s="9"/>
      <c r="DZ29" s="9"/>
      <c r="EA29" s="9"/>
      <c r="EB29" s="9"/>
      <c r="EC29" s="9"/>
      <c r="ED29" s="9"/>
      <c r="EE29" s="9"/>
      <c r="EF29" s="9"/>
      <c r="EG29" s="9"/>
      <c r="EH29" s="9"/>
      <c r="EI29" s="9"/>
      <c r="EJ29" s="9"/>
      <c r="EK29" s="9"/>
      <c r="EL29" s="9"/>
    </row>
    <row r="30">
      <c r="A30" s="167"/>
      <c r="B30" s="190" t="s">
        <v>60</v>
      </c>
      <c r="C30" s="169" t="s">
        <v>56</v>
      </c>
      <c r="D30" s="170" t="s">
        <v>81</v>
      </c>
      <c r="E30" s="170" t="s">
        <v>59</v>
      </c>
      <c r="F30" s="170" t="s">
        <v>88</v>
      </c>
      <c r="G30" s="170" t="s">
        <v>99</v>
      </c>
      <c r="H30" s="170" t="s">
        <v>69</v>
      </c>
      <c r="I30" s="171" t="s">
        <v>81</v>
      </c>
      <c r="J30" s="170" t="s">
        <v>73</v>
      </c>
      <c r="K30" s="172"/>
      <c r="L30" s="170" t="s">
        <v>61</v>
      </c>
      <c r="M30" s="100"/>
      <c r="N30" s="170" t="s">
        <v>91</v>
      </c>
      <c r="O30" s="172"/>
      <c r="P30" s="170" t="s">
        <v>93</v>
      </c>
      <c r="Q30" s="191"/>
      <c r="R30" s="170" t="s">
        <v>67</v>
      </c>
      <c r="S30" s="172"/>
      <c r="T30" s="170" t="s">
        <v>57</v>
      </c>
      <c r="U30" s="100"/>
      <c r="V30" s="170" t="s">
        <v>74</v>
      </c>
      <c r="W30" s="172"/>
      <c r="X30" s="170" t="s">
        <v>86</v>
      </c>
      <c r="Y30" s="170" t="s">
        <v>97</v>
      </c>
      <c r="Z30" s="170" t="s">
        <v>96</v>
      </c>
      <c r="AA30" s="172"/>
      <c r="AB30" s="170" t="s">
        <v>94</v>
      </c>
      <c r="AC30" s="170" t="s">
        <v>66</v>
      </c>
      <c r="AD30" s="192"/>
      <c r="AE30" s="191"/>
      <c r="AF30" s="170" t="s">
        <v>55</v>
      </c>
      <c r="AG30" s="170" t="s">
        <v>90</v>
      </c>
      <c r="AH30" s="232"/>
      <c r="AI30" s="233"/>
      <c r="AJ30" s="174" t="s">
        <v>178</v>
      </c>
      <c r="AK30" s="194" t="s">
        <v>95</v>
      </c>
      <c r="AL30" s="170" t="s">
        <v>98</v>
      </c>
      <c r="AM30" s="193"/>
      <c r="AN30" s="170" t="s">
        <v>87</v>
      </c>
      <c r="AO30" s="77"/>
      <c r="AP30" s="174" t="s">
        <v>84</v>
      </c>
      <c r="AQ30" s="170" t="s">
        <v>65</v>
      </c>
      <c r="AR30" s="170" t="s">
        <v>80</v>
      </c>
      <c r="AS30" s="172"/>
      <c r="AT30" s="170" t="s">
        <v>70</v>
      </c>
      <c r="AU30" s="196"/>
      <c r="AV30" s="185" t="s">
        <v>92</v>
      </c>
      <c r="AW30" s="223" t="s">
        <v>70</v>
      </c>
      <c r="AX30" s="179" t="s">
        <v>85</v>
      </c>
      <c r="AY30" s="180" t="s">
        <v>58</v>
      </c>
      <c r="AZ30" s="185" t="s">
        <v>76</v>
      </c>
      <c r="BA30" s="182"/>
      <c r="BB30" s="213"/>
      <c r="BC30" s="77"/>
      <c r="BD30" s="170" t="s">
        <v>64</v>
      </c>
      <c r="BE30" s="163"/>
      <c r="BF30" s="185" t="s">
        <v>83</v>
      </c>
      <c r="BG30" s="163"/>
      <c r="BH30" s="185" t="s">
        <v>72</v>
      </c>
      <c r="BI30" s="163"/>
      <c r="BJ30" s="185" t="s">
        <v>71</v>
      </c>
      <c r="BK30" s="163"/>
      <c r="BL30" s="185" t="s">
        <v>89</v>
      </c>
      <c r="BM30" s="163"/>
      <c r="BN30" s="183" t="s">
        <v>75</v>
      </c>
      <c r="BO30" s="180" t="s">
        <v>68</v>
      </c>
      <c r="BP30" s="185" t="s">
        <v>84</v>
      </c>
      <c r="BQ30" s="163"/>
      <c r="BR30" s="185" t="s">
        <v>63</v>
      </c>
      <c r="BS30" s="189"/>
      <c r="BT30" s="189"/>
      <c r="BU30" s="40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9"/>
      <c r="DG30" s="9"/>
      <c r="DH30" s="9"/>
      <c r="DI30" s="9"/>
      <c r="DJ30" s="9"/>
      <c r="DK30" s="9"/>
      <c r="DL30" s="9"/>
      <c r="DM30" s="9"/>
      <c r="DN30" s="9"/>
      <c r="DO30" s="9"/>
      <c r="DP30" s="9"/>
      <c r="DQ30" s="9"/>
      <c r="DR30" s="9"/>
      <c r="DS30" s="9"/>
      <c r="DT30" s="9"/>
      <c r="DU30" s="9"/>
      <c r="DV30" s="9"/>
      <c r="DW30" s="9"/>
      <c r="DX30" s="9"/>
      <c r="DY30" s="9"/>
      <c r="DZ30" s="9"/>
      <c r="EA30" s="9"/>
      <c r="EB30" s="9"/>
      <c r="EC30" s="9"/>
      <c r="ED30" s="9"/>
      <c r="EE30" s="9"/>
      <c r="EF30" s="9"/>
      <c r="EG30" s="9"/>
      <c r="EH30" s="9"/>
      <c r="EI30" s="9"/>
      <c r="EJ30" s="9"/>
      <c r="EK30" s="9"/>
      <c r="EL30" s="9"/>
    </row>
    <row r="31">
      <c r="A31" s="249"/>
      <c r="B31" s="190" t="s">
        <v>74</v>
      </c>
      <c r="C31" s="169" t="s">
        <v>56</v>
      </c>
      <c r="D31" s="170" t="s">
        <v>73</v>
      </c>
      <c r="E31" s="170" t="s">
        <v>94</v>
      </c>
      <c r="F31" s="170" t="s">
        <v>97</v>
      </c>
      <c r="G31" s="170" t="s">
        <v>75</v>
      </c>
      <c r="H31" s="170" t="s">
        <v>59</v>
      </c>
      <c r="I31" s="171" t="s">
        <v>179</v>
      </c>
      <c r="J31" s="170" t="s">
        <v>86</v>
      </c>
      <c r="K31" s="172"/>
      <c r="L31" s="170" t="s">
        <v>93</v>
      </c>
      <c r="M31" s="100"/>
      <c r="N31" s="170" t="s">
        <v>67</v>
      </c>
      <c r="O31" s="172"/>
      <c r="P31" s="170" t="s">
        <v>83</v>
      </c>
      <c r="Q31" s="171" t="s">
        <v>93</v>
      </c>
      <c r="R31" s="170" t="s">
        <v>87</v>
      </c>
      <c r="S31" s="172"/>
      <c r="T31" s="170" t="s">
        <v>66</v>
      </c>
      <c r="U31" s="100"/>
      <c r="V31" s="170" t="s">
        <v>78</v>
      </c>
      <c r="W31" s="172"/>
      <c r="X31" s="170" t="s">
        <v>70</v>
      </c>
      <c r="Y31" s="170" t="s">
        <v>88</v>
      </c>
      <c r="Z31" s="170" t="s">
        <v>91</v>
      </c>
      <c r="AA31" s="172"/>
      <c r="AB31" s="170" t="s">
        <v>99</v>
      </c>
      <c r="AC31" s="170" t="s">
        <v>90</v>
      </c>
      <c r="AD31" s="192"/>
      <c r="AE31" s="191"/>
      <c r="AF31" s="170" t="s">
        <v>95</v>
      </c>
      <c r="AG31" s="170" t="s">
        <v>63</v>
      </c>
      <c r="AH31" s="250"/>
      <c r="AI31" s="251"/>
      <c r="AJ31" s="174" t="s">
        <v>180</v>
      </c>
      <c r="AK31" s="194" t="s">
        <v>85</v>
      </c>
      <c r="AL31" s="170" t="s">
        <v>84</v>
      </c>
      <c r="AM31" s="193"/>
      <c r="AN31" s="170" t="s">
        <v>80</v>
      </c>
      <c r="AO31" s="77"/>
      <c r="AP31" s="174" t="s">
        <v>181</v>
      </c>
      <c r="AQ31" s="170" t="s">
        <v>96</v>
      </c>
      <c r="AR31" s="170" t="s">
        <v>72</v>
      </c>
      <c r="AS31" s="172"/>
      <c r="AT31" s="170" t="s">
        <v>98</v>
      </c>
      <c r="AU31" s="196"/>
      <c r="AV31" s="185" t="s">
        <v>60</v>
      </c>
      <c r="AW31" s="252" t="s">
        <v>75</v>
      </c>
      <c r="AX31" s="179" t="s">
        <v>89</v>
      </c>
      <c r="AY31" s="180" t="s">
        <v>71</v>
      </c>
      <c r="AZ31" s="170" t="s">
        <v>69</v>
      </c>
      <c r="BA31" s="182"/>
      <c r="BB31" s="224" t="s">
        <v>80</v>
      </c>
      <c r="BC31" s="77"/>
      <c r="BD31" s="170" t="s">
        <v>76</v>
      </c>
      <c r="BE31" s="163"/>
      <c r="BF31" s="185" t="s">
        <v>58</v>
      </c>
      <c r="BG31" s="163"/>
      <c r="BH31" s="183" t="s">
        <v>55</v>
      </c>
      <c r="BI31" s="180" t="s">
        <v>61</v>
      </c>
      <c r="BJ31" s="185" t="s">
        <v>64</v>
      </c>
      <c r="BK31" s="163"/>
      <c r="BL31" s="185" t="s">
        <v>65</v>
      </c>
      <c r="BM31" s="163"/>
      <c r="BN31" s="185" t="s">
        <v>57</v>
      </c>
      <c r="BO31" s="163"/>
      <c r="BP31" s="253"/>
      <c r="BQ31" s="227" t="s">
        <v>81</v>
      </c>
      <c r="BR31" s="185" t="s">
        <v>68</v>
      </c>
      <c r="BS31" s="189"/>
      <c r="BT31" s="189"/>
      <c r="BU31" s="40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9"/>
      <c r="DG31" s="9"/>
      <c r="DH31" s="9"/>
      <c r="DI31" s="9"/>
      <c r="DJ31" s="9"/>
      <c r="DK31" s="9"/>
      <c r="DL31" s="9"/>
      <c r="DM31" s="9"/>
      <c r="DN31" s="9"/>
      <c r="DO31" s="9"/>
      <c r="DP31" s="9"/>
      <c r="DQ31" s="9"/>
      <c r="DR31" s="9"/>
      <c r="DS31" s="9"/>
      <c r="DT31" s="9"/>
      <c r="DU31" s="9"/>
      <c r="DV31" s="9"/>
      <c r="DW31" s="9"/>
      <c r="DX31" s="9"/>
      <c r="DY31" s="9"/>
      <c r="DZ31" s="9"/>
      <c r="EA31" s="9"/>
      <c r="EB31" s="9"/>
      <c r="EC31" s="9"/>
      <c r="ED31" s="9"/>
      <c r="EE31" s="9"/>
      <c r="EF31" s="9"/>
      <c r="EG31" s="9"/>
      <c r="EH31" s="9"/>
      <c r="EI31" s="9"/>
      <c r="EJ31" s="9"/>
      <c r="EK31" s="9"/>
      <c r="EL31" s="9"/>
    </row>
    <row r="32">
      <c r="A32" s="167"/>
      <c r="B32" s="190" t="s">
        <v>63</v>
      </c>
      <c r="C32" s="169" t="s">
        <v>56</v>
      </c>
      <c r="D32" s="170" t="s">
        <v>80</v>
      </c>
      <c r="E32" s="170" t="s">
        <v>84</v>
      </c>
      <c r="F32" s="170" t="s">
        <v>69</v>
      </c>
      <c r="G32" s="170" t="s">
        <v>90</v>
      </c>
      <c r="H32" s="170" t="s">
        <v>58</v>
      </c>
      <c r="I32" s="171" t="s">
        <v>84</v>
      </c>
      <c r="J32" s="170" t="s">
        <v>99</v>
      </c>
      <c r="K32" s="254" t="s">
        <v>182</v>
      </c>
      <c r="L32" s="170" t="s">
        <v>66</v>
      </c>
      <c r="M32" s="100"/>
      <c r="N32" s="170" t="s">
        <v>97</v>
      </c>
      <c r="O32" s="254" t="s">
        <v>183</v>
      </c>
      <c r="P32" s="170" t="s">
        <v>95</v>
      </c>
      <c r="Q32" s="171" t="s">
        <v>61</v>
      </c>
      <c r="R32" s="170" t="s">
        <v>94</v>
      </c>
      <c r="S32" s="254" t="s">
        <v>184</v>
      </c>
      <c r="T32" s="170" t="s">
        <v>73</v>
      </c>
      <c r="U32" s="100"/>
      <c r="V32" s="170" t="s">
        <v>67</v>
      </c>
      <c r="W32" s="254" t="s">
        <v>185</v>
      </c>
      <c r="X32" s="192"/>
      <c r="Y32" s="170" t="s">
        <v>85</v>
      </c>
      <c r="Z32" s="170" t="s">
        <v>60</v>
      </c>
      <c r="AA32" s="254" t="s">
        <v>137</v>
      </c>
      <c r="AB32" s="192"/>
      <c r="AC32" s="192"/>
      <c r="AD32" s="170" t="s">
        <v>81</v>
      </c>
      <c r="AE32" s="171" t="s">
        <v>75</v>
      </c>
      <c r="AF32" s="170" t="s">
        <v>65</v>
      </c>
      <c r="AG32" s="170" t="s">
        <v>92</v>
      </c>
      <c r="AH32" s="170" t="s">
        <v>87</v>
      </c>
      <c r="AI32" s="171" t="s">
        <v>93</v>
      </c>
      <c r="AJ32" s="174" t="s">
        <v>186</v>
      </c>
      <c r="AK32" s="175" t="s">
        <v>58</v>
      </c>
      <c r="AL32" s="191"/>
      <c r="AM32" s="194" t="s">
        <v>68</v>
      </c>
      <c r="AN32" s="170" t="s">
        <v>93</v>
      </c>
      <c r="AO32" s="77"/>
      <c r="AP32" s="174" t="s">
        <v>91</v>
      </c>
      <c r="AQ32" s="170" t="s">
        <v>74</v>
      </c>
      <c r="AR32" s="170" t="s">
        <v>86</v>
      </c>
      <c r="AS32" s="172"/>
      <c r="AT32" s="179" t="s">
        <v>59</v>
      </c>
      <c r="AU32" s="180" t="s">
        <v>61</v>
      </c>
      <c r="AV32" s="202" t="s">
        <v>76</v>
      </c>
      <c r="AW32" s="223" t="s">
        <v>119</v>
      </c>
      <c r="AX32" s="170" t="s">
        <v>98</v>
      </c>
      <c r="AY32" s="182"/>
      <c r="AZ32" s="200" t="s">
        <v>72</v>
      </c>
      <c r="BA32" s="180" t="s">
        <v>64</v>
      </c>
      <c r="BB32" s="184" t="s">
        <v>75</v>
      </c>
      <c r="BC32" s="77"/>
      <c r="BD32" s="170" t="s">
        <v>71</v>
      </c>
      <c r="BE32" s="163"/>
      <c r="BF32" s="185" t="s">
        <v>89</v>
      </c>
      <c r="BG32" s="163"/>
      <c r="BH32" s="185" t="s">
        <v>91</v>
      </c>
      <c r="BI32" s="163"/>
      <c r="BJ32" s="185" t="s">
        <v>57</v>
      </c>
      <c r="BK32" s="163"/>
      <c r="BL32" s="185" t="s">
        <v>88</v>
      </c>
      <c r="BM32" s="163"/>
      <c r="BN32" s="230" t="s">
        <v>70</v>
      </c>
      <c r="BO32" s="180" t="s">
        <v>55</v>
      </c>
      <c r="BP32" s="185" t="s">
        <v>83</v>
      </c>
      <c r="BQ32" s="163"/>
      <c r="BR32" s="185" t="s">
        <v>78</v>
      </c>
      <c r="BS32" s="189"/>
      <c r="BT32" s="189"/>
      <c r="BU32" s="40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9"/>
      <c r="DG32" s="9"/>
      <c r="DH32" s="9"/>
      <c r="DI32" s="9"/>
      <c r="DJ32" s="9"/>
      <c r="DK32" s="9"/>
      <c r="DL32" s="9"/>
      <c r="DM32" s="9"/>
      <c r="DN32" s="9"/>
      <c r="DO32" s="9"/>
      <c r="DP32" s="9"/>
      <c r="DQ32" s="9"/>
      <c r="DR32" s="9"/>
      <c r="DS32" s="9"/>
      <c r="DT32" s="9"/>
      <c r="DU32" s="9"/>
      <c r="DV32" s="9"/>
      <c r="DW32" s="9"/>
      <c r="DX32" s="9"/>
      <c r="DY32" s="9"/>
      <c r="DZ32" s="9"/>
      <c r="EA32" s="9"/>
      <c r="EB32" s="9"/>
      <c r="EC32" s="9"/>
      <c r="ED32" s="9"/>
      <c r="EE32" s="9"/>
      <c r="EF32" s="9"/>
      <c r="EG32" s="9"/>
      <c r="EH32" s="9"/>
      <c r="EI32" s="9"/>
      <c r="EJ32" s="9"/>
      <c r="EK32" s="9"/>
      <c r="EL32" s="9"/>
    </row>
    <row r="33">
      <c r="A33" s="167"/>
      <c r="B33" s="190" t="s">
        <v>69</v>
      </c>
      <c r="C33" s="169" t="s">
        <v>56</v>
      </c>
      <c r="D33" s="170" t="s">
        <v>66</v>
      </c>
      <c r="E33" s="170" t="s">
        <v>64</v>
      </c>
      <c r="F33" s="170" t="s">
        <v>96</v>
      </c>
      <c r="G33" s="170" t="s">
        <v>86</v>
      </c>
      <c r="H33" s="170" t="s">
        <v>78</v>
      </c>
      <c r="I33" s="171" t="s">
        <v>124</v>
      </c>
      <c r="J33" s="170" t="s">
        <v>71</v>
      </c>
      <c r="K33" s="172"/>
      <c r="L33" s="170" t="s">
        <v>76</v>
      </c>
      <c r="M33" s="100"/>
      <c r="N33" s="170" t="s">
        <v>81</v>
      </c>
      <c r="O33" s="172"/>
      <c r="P33" s="170" t="s">
        <v>73</v>
      </c>
      <c r="Q33" s="191"/>
      <c r="R33" s="170" t="s">
        <v>74</v>
      </c>
      <c r="S33" s="172"/>
      <c r="T33" s="170" t="s">
        <v>99</v>
      </c>
      <c r="U33" s="100"/>
      <c r="V33" s="170" t="s">
        <v>94</v>
      </c>
      <c r="W33" s="172"/>
      <c r="X33" s="170" t="s">
        <v>68</v>
      </c>
      <c r="Y33" s="170" t="s">
        <v>58</v>
      </c>
      <c r="Z33" s="170" t="s">
        <v>80</v>
      </c>
      <c r="AA33" s="172"/>
      <c r="AB33" s="170" t="s">
        <v>57</v>
      </c>
      <c r="AC33" s="170" t="s">
        <v>61</v>
      </c>
      <c r="AD33" s="192"/>
      <c r="AE33" s="191"/>
      <c r="AF33" s="173" t="s">
        <v>79</v>
      </c>
      <c r="AG33" s="170" t="s">
        <v>75</v>
      </c>
      <c r="AH33" s="243" t="s">
        <v>63</v>
      </c>
      <c r="AI33" s="244"/>
      <c r="AJ33" s="174" t="s">
        <v>68</v>
      </c>
      <c r="AK33" s="191"/>
      <c r="AL33" s="170" t="s">
        <v>97</v>
      </c>
      <c r="AM33" s="193"/>
      <c r="AN33" s="121" t="s">
        <v>60</v>
      </c>
      <c r="AO33" s="216"/>
      <c r="AP33" s="121" t="s">
        <v>61</v>
      </c>
      <c r="AQ33" s="170" t="s">
        <v>95</v>
      </c>
      <c r="AR33" s="170" t="s">
        <v>91</v>
      </c>
      <c r="AS33" s="172"/>
      <c r="AT33" s="179" t="s">
        <v>89</v>
      </c>
      <c r="AU33" s="180" t="s">
        <v>65</v>
      </c>
      <c r="AV33" s="185" t="s">
        <v>72</v>
      </c>
      <c r="AW33" s="195"/>
      <c r="AX33" s="179" t="s">
        <v>55</v>
      </c>
      <c r="AY33" s="180" t="s">
        <v>84</v>
      </c>
      <c r="AZ33" s="185" t="s">
        <v>92</v>
      </c>
      <c r="BA33" s="182"/>
      <c r="BB33" s="213"/>
      <c r="BC33" s="77"/>
      <c r="BD33" s="170" t="s">
        <v>70</v>
      </c>
      <c r="BE33" s="207"/>
      <c r="BF33" s="185" t="s">
        <v>67</v>
      </c>
      <c r="BG33" s="207"/>
      <c r="BH33" s="185" t="s">
        <v>85</v>
      </c>
      <c r="BI33" s="163"/>
      <c r="BJ33" s="185" t="s">
        <v>59</v>
      </c>
      <c r="BK33" s="163"/>
      <c r="BL33" s="185" t="s">
        <v>83</v>
      </c>
      <c r="BM33" s="163"/>
      <c r="BN33" s="186" t="s">
        <v>90</v>
      </c>
      <c r="BO33" s="180" t="s">
        <v>98</v>
      </c>
      <c r="BP33" s="185" t="s">
        <v>88</v>
      </c>
      <c r="BQ33" s="163"/>
      <c r="BR33" s="185" t="s">
        <v>93</v>
      </c>
      <c r="BS33" s="189"/>
      <c r="BT33" s="189"/>
      <c r="BU33" s="40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9"/>
      <c r="DG33" s="9"/>
      <c r="DH33" s="9"/>
      <c r="DI33" s="9"/>
      <c r="DJ33" s="9"/>
      <c r="DK33" s="9"/>
      <c r="DL33" s="9"/>
      <c r="DM33" s="9"/>
      <c r="DN33" s="9"/>
      <c r="DO33" s="9"/>
      <c r="DP33" s="9"/>
      <c r="DQ33" s="9"/>
      <c r="DR33" s="9"/>
      <c r="DS33" s="9"/>
      <c r="DT33" s="9"/>
      <c r="DU33" s="9"/>
      <c r="DV33" s="9"/>
      <c r="DW33" s="9"/>
      <c r="DX33" s="9"/>
      <c r="DY33" s="9"/>
      <c r="DZ33" s="9"/>
      <c r="EA33" s="9"/>
      <c r="EB33" s="9"/>
      <c r="EC33" s="9"/>
      <c r="ED33" s="9"/>
      <c r="EE33" s="9"/>
      <c r="EF33" s="9"/>
      <c r="EG33" s="9"/>
      <c r="EH33" s="9"/>
      <c r="EI33" s="9"/>
      <c r="EJ33" s="9"/>
      <c r="EK33" s="9"/>
      <c r="EL33" s="9"/>
    </row>
    <row r="34">
      <c r="A34" s="249"/>
      <c r="B34" s="190" t="s">
        <v>75</v>
      </c>
      <c r="C34" s="169" t="s">
        <v>56</v>
      </c>
      <c r="D34" s="170" t="s">
        <v>97</v>
      </c>
      <c r="E34" s="170" t="s">
        <v>88</v>
      </c>
      <c r="F34" s="170" t="s">
        <v>65</v>
      </c>
      <c r="G34" s="170" t="s">
        <v>92</v>
      </c>
      <c r="H34" s="170" t="s">
        <v>94</v>
      </c>
      <c r="I34" s="171" t="s">
        <v>72</v>
      </c>
      <c r="J34" s="170" t="s">
        <v>76</v>
      </c>
      <c r="K34" s="231" t="s">
        <v>187</v>
      </c>
      <c r="L34" s="170" t="s">
        <v>85</v>
      </c>
      <c r="M34" s="100"/>
      <c r="N34" s="170" t="s">
        <v>73</v>
      </c>
      <c r="O34" s="231" t="s">
        <v>188</v>
      </c>
      <c r="P34" s="170" t="s">
        <v>63</v>
      </c>
      <c r="Q34" s="171" t="s">
        <v>80</v>
      </c>
      <c r="R34" s="170" t="s">
        <v>89</v>
      </c>
      <c r="S34" s="231" t="s">
        <v>189</v>
      </c>
      <c r="T34" s="170" t="s">
        <v>81</v>
      </c>
      <c r="U34" s="100"/>
      <c r="V34" s="170" t="s">
        <v>84</v>
      </c>
      <c r="W34" s="231" t="s">
        <v>190</v>
      </c>
      <c r="X34" s="170" t="s">
        <v>59</v>
      </c>
      <c r="Y34" s="170" t="s">
        <v>91</v>
      </c>
      <c r="Z34" s="170" t="s">
        <v>58</v>
      </c>
      <c r="AA34" s="231" t="s">
        <v>191</v>
      </c>
      <c r="AB34" s="170" t="s">
        <v>61</v>
      </c>
      <c r="AC34" s="170" t="s">
        <v>99</v>
      </c>
      <c r="AD34" s="192"/>
      <c r="AE34" s="171" t="s">
        <v>96</v>
      </c>
      <c r="AF34" s="170" t="s">
        <v>74</v>
      </c>
      <c r="AG34" s="170" t="s">
        <v>87</v>
      </c>
      <c r="AH34" s="203" t="s">
        <v>90</v>
      </c>
      <c r="AI34" s="204"/>
      <c r="AJ34" s="174" t="s">
        <v>67</v>
      </c>
      <c r="AK34" s="205" t="s">
        <v>60</v>
      </c>
      <c r="AL34" s="170" t="s">
        <v>67</v>
      </c>
      <c r="AM34" s="193"/>
      <c r="AN34" s="170" t="s">
        <v>72</v>
      </c>
      <c r="AO34" s="77"/>
      <c r="AP34" s="174" t="s">
        <v>192</v>
      </c>
      <c r="AQ34" s="170" t="s">
        <v>69</v>
      </c>
      <c r="AR34" s="170" t="s">
        <v>68</v>
      </c>
      <c r="AS34" s="172"/>
      <c r="AT34" s="170" t="s">
        <v>71</v>
      </c>
      <c r="AU34" s="196"/>
      <c r="AV34" s="185" t="s">
        <v>86</v>
      </c>
      <c r="AW34" s="223" t="s">
        <v>92</v>
      </c>
      <c r="AX34" s="170" t="s">
        <v>70</v>
      </c>
      <c r="AY34" s="255" t="s">
        <v>193</v>
      </c>
      <c r="AZ34" s="185" t="s">
        <v>66</v>
      </c>
      <c r="BA34" s="255" t="s">
        <v>194</v>
      </c>
      <c r="BB34" s="184" t="s">
        <v>96</v>
      </c>
      <c r="BC34" s="77"/>
      <c r="BD34" s="170" t="s">
        <v>98</v>
      </c>
      <c r="BE34" s="255" t="s">
        <v>195</v>
      </c>
      <c r="BF34" s="185" t="s">
        <v>57</v>
      </c>
      <c r="BG34" s="255" t="s">
        <v>196</v>
      </c>
      <c r="BH34" s="185" t="s">
        <v>83</v>
      </c>
      <c r="BI34" s="163"/>
      <c r="BJ34" s="185" t="s">
        <v>93</v>
      </c>
      <c r="BK34" s="255" t="s">
        <v>197</v>
      </c>
      <c r="BL34" s="185" t="s">
        <v>55</v>
      </c>
      <c r="BM34" s="255" t="s">
        <v>198</v>
      </c>
      <c r="BN34" s="185" t="s">
        <v>78</v>
      </c>
      <c r="BO34" s="163"/>
      <c r="BP34" s="185" t="s">
        <v>80</v>
      </c>
      <c r="BQ34" s="255" t="s">
        <v>143</v>
      </c>
      <c r="BR34" s="185" t="s">
        <v>64</v>
      </c>
      <c r="BS34" s="189"/>
      <c r="BT34" s="189"/>
      <c r="BU34" s="40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9"/>
      <c r="DG34" s="9"/>
      <c r="DH34" s="9"/>
      <c r="DI34" s="9"/>
      <c r="DJ34" s="9"/>
      <c r="DK34" s="9"/>
      <c r="DL34" s="9"/>
      <c r="DM34" s="9"/>
      <c r="DN34" s="9"/>
      <c r="DO34" s="9"/>
      <c r="DP34" s="9"/>
      <c r="DQ34" s="9"/>
      <c r="DR34" s="9"/>
      <c r="DS34" s="9"/>
      <c r="DT34" s="9"/>
      <c r="DU34" s="9"/>
      <c r="DV34" s="9"/>
      <c r="DW34" s="9"/>
      <c r="DX34" s="9"/>
      <c r="DY34" s="9"/>
      <c r="DZ34" s="9"/>
      <c r="EA34" s="9"/>
      <c r="EB34" s="9"/>
      <c r="EC34" s="9"/>
      <c r="ED34" s="9"/>
      <c r="EE34" s="9"/>
      <c r="EF34" s="9"/>
      <c r="EG34" s="9"/>
      <c r="EH34" s="9"/>
      <c r="EI34" s="9"/>
      <c r="EJ34" s="9"/>
      <c r="EK34" s="9"/>
      <c r="EL34" s="9"/>
    </row>
    <row r="35">
      <c r="A35" s="167"/>
      <c r="B35" s="190" t="s">
        <v>86</v>
      </c>
      <c r="C35" s="169" t="s">
        <v>56</v>
      </c>
      <c r="D35" s="170" t="s">
        <v>68</v>
      </c>
      <c r="E35" s="170" t="s">
        <v>63</v>
      </c>
      <c r="F35" s="170" t="s">
        <v>94</v>
      </c>
      <c r="G35" s="170" t="s">
        <v>87</v>
      </c>
      <c r="H35" s="170" t="s">
        <v>85</v>
      </c>
      <c r="I35" s="171" t="s">
        <v>63</v>
      </c>
      <c r="J35" s="170" t="s">
        <v>92</v>
      </c>
      <c r="K35" s="172"/>
      <c r="L35" s="170" t="s">
        <v>71</v>
      </c>
      <c r="M35" s="100"/>
      <c r="N35" s="170" t="s">
        <v>89</v>
      </c>
      <c r="O35" s="172"/>
      <c r="P35" s="170" t="s">
        <v>76</v>
      </c>
      <c r="Q35" s="191"/>
      <c r="R35" s="170" t="s">
        <v>98</v>
      </c>
      <c r="S35" s="172"/>
      <c r="T35" s="170" t="s">
        <v>90</v>
      </c>
      <c r="U35" s="100"/>
      <c r="V35" s="170" t="s">
        <v>75</v>
      </c>
      <c r="W35" s="172"/>
      <c r="X35" s="170" t="s">
        <v>78</v>
      </c>
      <c r="Y35" s="170" t="s">
        <v>83</v>
      </c>
      <c r="Z35" s="170" t="s">
        <v>81</v>
      </c>
      <c r="AA35" s="172"/>
      <c r="AB35" s="170" t="s">
        <v>59</v>
      </c>
      <c r="AC35" s="170" t="s">
        <v>64</v>
      </c>
      <c r="AD35" s="170" t="s">
        <v>58</v>
      </c>
      <c r="AE35" s="191"/>
      <c r="AF35" s="173" t="s">
        <v>79</v>
      </c>
      <c r="AG35" s="173" t="s">
        <v>79</v>
      </c>
      <c r="AH35" s="170" t="s">
        <v>72</v>
      </c>
      <c r="AI35" s="191"/>
      <c r="AJ35" s="174" t="s">
        <v>199</v>
      </c>
      <c r="AK35" s="193"/>
      <c r="AL35" s="170" t="s">
        <v>74</v>
      </c>
      <c r="AM35" s="193"/>
      <c r="AN35" s="170" t="s">
        <v>57</v>
      </c>
      <c r="AO35" s="77"/>
      <c r="AP35" s="174" t="s">
        <v>60</v>
      </c>
      <c r="AQ35" s="170" t="s">
        <v>55</v>
      </c>
      <c r="AR35" s="170" t="s">
        <v>96</v>
      </c>
      <c r="AS35" s="172"/>
      <c r="AT35" s="179" t="s">
        <v>88</v>
      </c>
      <c r="AU35" s="180" t="s">
        <v>99</v>
      </c>
      <c r="AV35" s="185" t="s">
        <v>95</v>
      </c>
      <c r="AW35" s="195"/>
      <c r="AX35" s="197" t="s">
        <v>65</v>
      </c>
      <c r="AY35" s="180" t="s">
        <v>69</v>
      </c>
      <c r="AZ35" s="185" t="s">
        <v>73</v>
      </c>
      <c r="BA35" s="182"/>
      <c r="BB35" s="184" t="s">
        <v>67</v>
      </c>
      <c r="BC35" s="77"/>
      <c r="BD35" s="170" t="s">
        <v>66</v>
      </c>
      <c r="BE35" s="163"/>
      <c r="BF35" s="185" t="s">
        <v>97</v>
      </c>
      <c r="BG35" s="163"/>
      <c r="BH35" s="198"/>
      <c r="BI35" s="132"/>
      <c r="BJ35" s="185" t="s">
        <v>61</v>
      </c>
      <c r="BK35" s="163"/>
      <c r="BL35" s="185" t="s">
        <v>91</v>
      </c>
      <c r="BM35" s="163"/>
      <c r="BN35" s="256" t="s">
        <v>93</v>
      </c>
      <c r="BO35" s="257" t="s">
        <v>80</v>
      </c>
      <c r="BP35" s="185" t="s">
        <v>60</v>
      </c>
      <c r="BQ35" s="163"/>
      <c r="BR35" s="185" t="s">
        <v>70</v>
      </c>
      <c r="BS35" s="189"/>
      <c r="BT35" s="189"/>
      <c r="BU35" s="40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9"/>
      <c r="DG35" s="9"/>
      <c r="DH35" s="9"/>
      <c r="DI35" s="9"/>
      <c r="DJ35" s="9"/>
      <c r="DK35" s="9"/>
      <c r="DL35" s="9"/>
      <c r="DM35" s="9"/>
      <c r="DN35" s="9"/>
      <c r="DO35" s="9"/>
      <c r="DP35" s="9"/>
      <c r="DQ35" s="9"/>
      <c r="DR35" s="9"/>
      <c r="DS35" s="9"/>
      <c r="DT35" s="9"/>
      <c r="DU35" s="9"/>
      <c r="DV35" s="9"/>
      <c r="DW35" s="9"/>
      <c r="DX35" s="9"/>
      <c r="DY35" s="9"/>
      <c r="DZ35" s="9"/>
      <c r="EA35" s="9"/>
      <c r="EB35" s="9"/>
      <c r="EC35" s="9"/>
      <c r="ED35" s="9"/>
      <c r="EE35" s="9"/>
      <c r="EF35" s="9"/>
      <c r="EG35" s="9"/>
      <c r="EH35" s="9"/>
      <c r="EI35" s="9"/>
      <c r="EJ35" s="9"/>
      <c r="EK35" s="9"/>
      <c r="EL35" s="9"/>
    </row>
    <row r="36" ht="9.0" customHeight="1">
      <c r="A36" s="249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58"/>
      <c r="BT36" s="258"/>
      <c r="BU36" s="40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  <c r="DC36" s="8"/>
      <c r="DD36" s="8"/>
      <c r="DE36" s="8"/>
      <c r="DF36" s="9"/>
      <c r="DG36" s="9"/>
      <c r="DH36" s="9"/>
      <c r="DI36" s="9"/>
      <c r="DJ36" s="9"/>
      <c r="DK36" s="9"/>
      <c r="DL36" s="9"/>
      <c r="DM36" s="9"/>
      <c r="DN36" s="9"/>
      <c r="DO36" s="9"/>
      <c r="DP36" s="9"/>
      <c r="DQ36" s="9"/>
      <c r="DR36" s="9"/>
      <c r="DS36" s="9"/>
      <c r="DT36" s="9"/>
      <c r="DU36" s="9"/>
      <c r="DV36" s="9"/>
      <c r="DW36" s="9"/>
      <c r="DX36" s="9"/>
      <c r="DY36" s="9"/>
      <c r="DZ36" s="9"/>
      <c r="EA36" s="9"/>
      <c r="EB36" s="9"/>
      <c r="EC36" s="9"/>
      <c r="ED36" s="9"/>
      <c r="EE36" s="9"/>
      <c r="EF36" s="9"/>
      <c r="EG36" s="9"/>
      <c r="EH36" s="9"/>
      <c r="EI36" s="9"/>
      <c r="EJ36" s="9"/>
      <c r="EK36" s="9"/>
      <c r="EL36" s="9"/>
    </row>
    <row r="37" hidden="1">
      <c r="A37" s="259"/>
      <c r="B37" s="260"/>
      <c r="C37" s="261"/>
      <c r="D37" s="98">
        <v>1.0</v>
      </c>
      <c r="E37" s="98">
        <v>2.0</v>
      </c>
      <c r="F37" s="98">
        <v>3.0</v>
      </c>
      <c r="G37" s="98">
        <v>4.0</v>
      </c>
      <c r="H37" s="98">
        <v>5.0</v>
      </c>
      <c r="I37" s="98"/>
      <c r="J37" s="98">
        <v>6.0</v>
      </c>
      <c r="K37" s="98"/>
      <c r="L37" s="98">
        <v>7.0</v>
      </c>
      <c r="M37" s="98"/>
      <c r="N37" s="98">
        <v>8.0</v>
      </c>
      <c r="O37" s="98"/>
      <c r="P37" s="98">
        <v>9.0</v>
      </c>
      <c r="Q37" s="98"/>
      <c r="R37" s="98">
        <v>10.0</v>
      </c>
      <c r="S37" s="98"/>
      <c r="T37" s="98">
        <v>11.0</v>
      </c>
      <c r="U37" s="98"/>
      <c r="V37" s="98">
        <v>12.0</v>
      </c>
      <c r="W37" s="98"/>
      <c r="X37" s="98">
        <v>13.0</v>
      </c>
      <c r="Y37" s="98">
        <v>14.0</v>
      </c>
      <c r="Z37" s="98">
        <v>15.0</v>
      </c>
      <c r="AA37" s="98"/>
      <c r="AB37" s="98">
        <v>16.0</v>
      </c>
      <c r="AC37" s="98">
        <v>17.0</v>
      </c>
      <c r="AD37" s="98">
        <v>18.0</v>
      </c>
      <c r="AE37" s="98"/>
      <c r="AF37" s="98">
        <v>19.0</v>
      </c>
      <c r="AG37" s="98">
        <v>20.0</v>
      </c>
      <c r="AH37" s="98">
        <v>21.0</v>
      </c>
      <c r="AI37" s="98"/>
      <c r="AJ37" s="98"/>
      <c r="AK37" s="98"/>
      <c r="AL37" s="98">
        <v>22.0</v>
      </c>
      <c r="AM37" s="2"/>
      <c r="AN37" s="98">
        <v>23.0</v>
      </c>
      <c r="AO37" s="98"/>
      <c r="AP37" s="98"/>
      <c r="AQ37" s="98">
        <v>24.0</v>
      </c>
      <c r="AR37" s="98">
        <v>25.0</v>
      </c>
      <c r="AS37" s="98"/>
      <c r="AT37" s="98">
        <v>26.0</v>
      </c>
      <c r="AU37" s="98"/>
      <c r="AV37" s="98">
        <v>27.0</v>
      </c>
      <c r="AW37" s="98"/>
      <c r="AX37" s="98">
        <v>28.0</v>
      </c>
      <c r="AY37" s="98"/>
      <c r="AZ37" s="98">
        <v>29.0</v>
      </c>
      <c r="BA37" s="98"/>
      <c r="BB37" s="98">
        <v>30.0</v>
      </c>
      <c r="BC37" s="262"/>
      <c r="BD37" s="98">
        <v>31.0</v>
      </c>
      <c r="BE37" s="98"/>
      <c r="BF37" s="98">
        <v>32.0</v>
      </c>
      <c r="BG37" s="98"/>
      <c r="BH37" s="98">
        <v>33.0</v>
      </c>
      <c r="BI37" s="98"/>
      <c r="BJ37" s="98">
        <v>34.0</v>
      </c>
      <c r="BK37" s="98"/>
      <c r="BL37" s="98">
        <v>35.0</v>
      </c>
      <c r="BM37" s="98"/>
      <c r="BN37" s="98">
        <v>36.0</v>
      </c>
      <c r="BO37" s="98"/>
      <c r="BP37" s="98">
        <v>37.0</v>
      </c>
      <c r="BQ37" s="98"/>
      <c r="BR37" s="98">
        <v>38.0</v>
      </c>
      <c r="BS37" s="263"/>
      <c r="BT37" s="263"/>
      <c r="BU37" s="40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264"/>
      <c r="CL37" s="264"/>
      <c r="CM37" s="264"/>
      <c r="CN37" s="264"/>
      <c r="CO37" s="264"/>
      <c r="CP37" s="264"/>
      <c r="CQ37" s="264"/>
      <c r="CR37" s="264"/>
      <c r="CS37" s="264"/>
      <c r="CT37" s="264"/>
      <c r="CU37" s="264"/>
      <c r="CV37" s="264"/>
      <c r="CW37" s="264"/>
      <c r="CX37" s="264"/>
      <c r="CY37" s="264"/>
      <c r="CZ37" s="264"/>
      <c r="DA37" s="264"/>
      <c r="DB37" s="264"/>
      <c r="DC37" s="264"/>
      <c r="DD37" s="264"/>
      <c r="DE37" s="264"/>
      <c r="DF37" s="265"/>
      <c r="DG37" s="265"/>
      <c r="DH37" s="265"/>
      <c r="DI37" s="265"/>
      <c r="DJ37" s="265"/>
      <c r="DK37" s="265"/>
      <c r="DL37" s="265"/>
      <c r="DM37" s="265"/>
      <c r="DN37" s="265"/>
      <c r="DO37" s="265"/>
      <c r="DP37" s="265"/>
      <c r="DQ37" s="265"/>
      <c r="DR37" s="265"/>
      <c r="DS37" s="265"/>
      <c r="DT37" s="265"/>
      <c r="DU37" s="265"/>
      <c r="DV37" s="265"/>
      <c r="DW37" s="265"/>
      <c r="DX37" s="265"/>
      <c r="DY37" s="265"/>
      <c r="DZ37" s="265"/>
      <c r="EA37" s="265"/>
      <c r="EB37" s="265"/>
      <c r="EC37" s="265"/>
      <c r="ED37" s="265"/>
      <c r="EE37" s="265"/>
      <c r="EF37" s="265"/>
      <c r="EG37" s="265"/>
      <c r="EH37" s="265"/>
      <c r="EI37" s="265"/>
      <c r="EJ37" s="265"/>
      <c r="EK37" s="265"/>
      <c r="EL37" s="265"/>
    </row>
    <row r="38">
      <c r="A38" s="266"/>
      <c r="B38" s="267" t="str">
        <f>HYPERLINK("https://twitter.com/BenCrellin","Created by @BenCrellin in partnership with Fantasy Football Hub")</f>
        <v>Created by @BenCrellin in partnership with Fantasy Football Hub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268"/>
      <c r="BQ38" s="269"/>
      <c r="BR38" s="269"/>
      <c r="BS38" s="270"/>
      <c r="BT38" s="270"/>
      <c r="BU38" s="271"/>
      <c r="BV38" s="8"/>
      <c r="BW38" s="8"/>
      <c r="BX38" s="8"/>
      <c r="BY38" s="8"/>
    </row>
  </sheetData>
  <mergeCells count="30">
    <mergeCell ref="BQ3:BR3"/>
    <mergeCell ref="BS3:BT3"/>
    <mergeCell ref="B10:C12"/>
    <mergeCell ref="B14:C14"/>
    <mergeCell ref="B15:C15"/>
    <mergeCell ref="B2:C3"/>
    <mergeCell ref="BK2:BL2"/>
    <mergeCell ref="BM2:BN2"/>
    <mergeCell ref="BO2:BP2"/>
    <mergeCell ref="BQ2:BR2"/>
    <mergeCell ref="BS2:BT2"/>
    <mergeCell ref="BK3:BL3"/>
    <mergeCell ref="BM14:BM15"/>
    <mergeCell ref="BN14:BO15"/>
    <mergeCell ref="BP14:BQ14"/>
    <mergeCell ref="BR14:BR15"/>
    <mergeCell ref="BS14:BS15"/>
    <mergeCell ref="BT14:BT15"/>
    <mergeCell ref="BH17:BI17"/>
    <mergeCell ref="BH24:BI24"/>
    <mergeCell ref="BP28:BQ28"/>
    <mergeCell ref="BH35:BI35"/>
    <mergeCell ref="B38:BP38"/>
    <mergeCell ref="BM3:BN3"/>
    <mergeCell ref="BO3:BP3"/>
    <mergeCell ref="BF14:BF15"/>
    <mergeCell ref="BG14:BG15"/>
    <mergeCell ref="BH14:BI14"/>
    <mergeCell ref="BJ14:BJ15"/>
    <mergeCell ref="BL14:BL15"/>
  </mergeCells>
  <conditionalFormatting sqref="BJ1 BK1:BL8 BN1:BN4 D2:D3 AC2:AJ6 AK2:AK8 AL2:AL6 AM2:BD8 BI2:BI8 BM2:BM4 BO2:BP3 BQ2:BQ4 BR2:BS5 BW2:BX3 CA2:CB3 BT3:BT5 CC3:CD3 BE4:BF4 BG4:BH8 BJ4:BJ8 AB5:AB8 BU5 A6:AA6 BE6:BF8 BM6:BQ8 I14 Q14 AE14 AI14 AV14 BS14:BS15 AK15 AM15 AS15 AU15:AU16 BI15:BI16 BT15 I16:I35 K16:K35 O16:O35 Q16:Q35 S16:S35 W16:W35 AA16:AA35 AE16:AE35 AI16:AI27 BA16 BE16:BE17 BG16:BG17 BK16:BK17 BM16:BM26 BO16:BO34 AS17:AS18 AY17 BP17:BQ17 AP18:AP30 BA18:BA20 AY19 BE19:BE21 BG19 BI19:BI20 BK19:BK26 BQ19:BQ20 AK20:AK25 AS21:AS24 BG21:BG22 BJ21 BA22:BA23 BP22 BQ22:BQ25 BE23:BE26 AM24:AM25 AY24:AY25 BG24:BG32 AX25 BI25 BS25 BA26:BA29 BT26 AH27 AK27 AS27:AS28 AU27:AU28 AW27 AY27:AY28 BQ27 BE28:BE32 BI28:BI34 BJ28 BK28:BK35 BM28:BM35 AK29 BQ29:BQ30 AH30:AI30 AI32:AI35 AK32:AK35 AU32 AY32:AY35 BA32:BA35 BQ32:BQ35 AH33:AH35 AM34 BE34:BE35 BG34:BG35">
    <cfRule type="cellIs" dxfId="0" priority="1" operator="lessThan">
      <formula>39</formula>
    </cfRule>
  </conditionalFormatting>
  <conditionalFormatting sqref="D16:H35 J16:J35 L16:L35 N16:N35 P16:P35 R16:R35 T16:T35 V16:V35 X16:Z35 AB16:AD35 AF16:AG35 AH16:AH30 AL16:AL35 AN16:AN35 AQ16 AT16:AT17 AV16:AV20 BB16:BB18 BD16:BD19 BF16:BF35 BH16:BH20 BJ16:BJ20 BL16:BL35 BP16 BR16:BR35 AR17:AR24 BI17 BN17:BN20 AQ18:AQ31 AZ18 BP18:BP20 AX19:AX20 AZ20:AZ22 BB20 AM21 BD21:BD35 BQ21 AV22:AV24 AX22 BJ22:BJ27 BN22:BN24 BP22 AX24:AX28 AZ24:AZ29 BH24:BH25 BI24 BP24:BP25 BB25 AR26:AR31 AT26:AT35 AV27:AV31 BP27:BP30 AS28 AK29 BJ29:BJ35 BN29 BH30 AZ31:AZ35 BN31:BN33 BQ31 AH32:AH35 AX32 BB32 BH32:BH35 BP32:BP35 AQ33:AR35 AV33:AV35 AX34 BB34:BB35 BI35">
    <cfRule type="endsWith" dxfId="1" priority="2" operator="endsWith" text="?">
      <formula>RIGHT((D16),LEN("?"))=("?")</formula>
    </cfRule>
  </conditionalFormatting>
  <conditionalFormatting sqref="D16:H35 J16:J35 L16:L35 N16:N35 P16:P35 R16:R35 T16:T35 V16:V35 X16:Z35 AB16:AD35 AF16:AG35 AH16:AH30 AL16:AL35 AN16:AN35 AQ16 AT16:AT17 AV16:AV20 BB16:BB18 BD16:BD19 BF16:BF35 BH16:BH20 BJ16:BJ20 BL16:BL35 BP16 BR16:BR35 AR17:AR24 BI17 BN17:BN20 AQ18:AQ31 AZ18 BP18:BP20 AX19:AX20 AZ20:AZ22 BB20 AM21 BD21:BD35 BQ21 AV22:AV24 AX22 BJ22:BJ27 BN22:BN24 BP22 AX24:AX28 AZ24:AZ29 BH24:BH25 BI24 BP24:BP25 BB25 AR26:AR31 AT26:AT35 AV27:AV31 BP27:BP30 AS28 AK29 BJ29:BJ35 BN29 BH30 AZ31:AZ35 BN31:BN33 BQ31 AH32:AH35 AX32 BB32 BH32:BH35 BP32:BP35 AQ33:AR35 AV33:AV35 AX34 BB34:BB35 BI35">
    <cfRule type="containsBlanks" dxfId="2" priority="3">
      <formula>LEN(TRIM(D16))=0</formula>
    </cfRule>
  </conditionalFormatting>
  <conditionalFormatting sqref="D16:H35 J16:J35 L16:L35 N16:N35 P16:P35 R16:R35 T16:T35 V16:V35 X16:Z35 AB16:AD35 AF16:AG35 AH16:AH30 AL16:AL35 AN16:AN35 AQ16 AT16:AT17 AV16:AV20 BB16:BB18 BD16:BD19 BF16:BF35 BH16:BH20 BJ16:BJ20 BL16:BL35 BP16 BR16:BR35 AR17:AR24 BI17 BN17:BN20 AQ18:AQ31 AZ18 BP18:BP20 AX19:AX20 AZ20:AZ22 BB20 AM21 BD21:BD35 BQ21 AV22:AV24 AX22 BJ22:BJ27 BN22:BN24 BP22 AX24:AX28 AZ24:AZ29 BH24:BH25 BI24 BP24:BP25 BB25 AR26:AR31 AT26:AT35 AV27:AV31 BP27:BP30 AS28 AK29 BJ29:BJ35 BN29 BH30 AZ31:AZ35 BN31:BN33 BQ31 AH32:AH35 AX32 BB32 BH32:BH35 BP32:BP35 AQ33:AR35 AV33:AV35 AX34 BB34:BB35 BI35">
    <cfRule type="expression" dxfId="3" priority="4">
      <formula>exact(D16,upper(D16))</formula>
    </cfRule>
  </conditionalFormatting>
  <conditionalFormatting sqref="D16:H35 J16:J35 L16:L35 N16:N35 P16:P35 R16:R35 T16:T35 V16:V35 X16:Z35 AB16:AD35 AF16:AG35 AH16:AH30 AL16:AL35 AN16:AN35 AQ16 AT16:AT17 AV16:AV20 BB16:BB18 BD16:BD19 BF16:BF35 BH16:BH20 BJ16:BJ20 BL16:BL35 BP16 BR16:BR35 AR17:AR24 BI17 BN17:BN20 AQ18:AQ31 AZ18 BP18:BP20 AX19:AX20 AZ20:AZ22 BB20 AM21 BD21:BD35 BQ21 AV22:AV24 AX22 BJ22:BJ27 BN22:BN24 BP22 AX24:AX28 AZ24:AZ29 BH24:BH25 BI24 BP24:BP25 BB25 AR26:AR31 AT26:AT35 AV27:AV31 BP27:BP30 AS28 AK29 BJ29:BJ35 BN29 BH30 AZ31:AZ35 BN31:BN33 BQ31 AH32:AH35 AX32 BB32 BH32:BH35 BP32:BP35 AQ33:AR35 AV33:AV35 AX34 BB34:BB35 BI35">
    <cfRule type="expression" dxfId="4" priority="5">
      <formula>#REF!=-10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2" max="2" width="18.88"/>
    <col customWidth="1" min="3" max="3" width="31.38"/>
    <col customWidth="1" min="4" max="4" width="18.88"/>
    <col customWidth="1" min="5" max="5" width="6.38"/>
  </cols>
  <sheetData>
    <row r="1">
      <c r="A1" s="258"/>
      <c r="B1" s="622"/>
      <c r="C1" s="622"/>
      <c r="D1" s="622"/>
      <c r="E1" s="282"/>
    </row>
    <row r="2">
      <c r="A2" s="258"/>
      <c r="B2" s="789"/>
      <c r="C2" s="790" t="s">
        <v>422</v>
      </c>
      <c r="D2" s="789"/>
      <c r="E2" s="791"/>
    </row>
    <row r="3">
      <c r="A3" s="258"/>
      <c r="B3" s="789"/>
      <c r="C3" s="792" t="s">
        <v>423</v>
      </c>
      <c r="D3" s="789"/>
      <c r="E3" s="791"/>
    </row>
    <row r="4">
      <c r="A4" s="258"/>
      <c r="B4" s="793"/>
      <c r="C4" s="789"/>
      <c r="D4" s="789"/>
      <c r="E4" s="791"/>
    </row>
    <row r="5">
      <c r="A5" s="258"/>
      <c r="B5" s="793"/>
      <c r="C5" s="789"/>
      <c r="D5" s="789"/>
      <c r="E5" s="791"/>
    </row>
    <row r="6">
      <c r="A6" s="258"/>
      <c r="B6" s="793"/>
      <c r="C6" s="789"/>
      <c r="D6" s="789"/>
      <c r="E6" s="791"/>
    </row>
    <row r="7">
      <c r="A7" s="794"/>
      <c r="B7" s="793"/>
      <c r="C7" s="789"/>
      <c r="D7" s="789"/>
      <c r="E7" s="795"/>
    </row>
    <row r="8">
      <c r="A8" s="258"/>
      <c r="B8" s="793"/>
      <c r="C8" s="789"/>
      <c r="D8" s="789"/>
      <c r="E8" s="791"/>
    </row>
    <row r="9">
      <c r="A9" s="258"/>
      <c r="B9" s="793"/>
      <c r="C9" s="789"/>
      <c r="D9" s="789"/>
      <c r="E9" s="791"/>
    </row>
    <row r="10">
      <c r="A10" s="258"/>
      <c r="B10" s="793"/>
      <c r="C10" s="789"/>
      <c r="D10" s="789"/>
      <c r="E10" s="791"/>
    </row>
    <row r="11">
      <c r="A11" s="258"/>
      <c r="B11" s="793"/>
      <c r="C11" s="789"/>
      <c r="D11" s="789"/>
      <c r="E11" s="791"/>
    </row>
    <row r="12">
      <c r="A12" s="258"/>
      <c r="B12" s="793"/>
      <c r="C12" s="789"/>
      <c r="D12" s="789"/>
      <c r="E12" s="791"/>
    </row>
    <row r="13">
      <c r="A13" s="258"/>
      <c r="B13" s="793"/>
      <c r="C13" s="789"/>
      <c r="D13" s="789"/>
      <c r="E13" s="791"/>
    </row>
    <row r="14">
      <c r="A14" s="258"/>
      <c r="B14" s="793"/>
      <c r="C14" s="789"/>
      <c r="D14" s="789"/>
      <c r="E14" s="791"/>
    </row>
    <row r="15">
      <c r="A15" s="258"/>
      <c r="B15" s="793"/>
      <c r="C15" s="789"/>
      <c r="D15" s="789"/>
      <c r="E15" s="791"/>
    </row>
    <row r="16">
      <c r="A16" s="258"/>
      <c r="B16" s="793"/>
      <c r="C16" s="789"/>
      <c r="D16" s="789"/>
      <c r="E16" s="791"/>
    </row>
    <row r="17">
      <c r="A17" s="258"/>
      <c r="B17" s="793"/>
      <c r="C17" s="789"/>
      <c r="D17" s="789"/>
      <c r="E17" s="791"/>
    </row>
    <row r="18">
      <c r="A18" s="258"/>
      <c r="B18" s="793"/>
      <c r="C18" s="789"/>
      <c r="D18" s="789"/>
      <c r="E18" s="791"/>
    </row>
    <row r="19">
      <c r="A19" s="258"/>
      <c r="B19" s="793"/>
      <c r="C19" s="789"/>
      <c r="D19" s="789"/>
      <c r="E19" s="791"/>
    </row>
    <row r="20">
      <c r="A20" s="258"/>
      <c r="B20" s="793"/>
      <c r="C20" s="789"/>
      <c r="D20" s="789"/>
      <c r="E20" s="791"/>
    </row>
    <row r="21">
      <c r="A21" s="258"/>
      <c r="B21" s="793"/>
      <c r="C21" s="789"/>
      <c r="D21" s="789"/>
      <c r="E21" s="791"/>
    </row>
    <row r="22">
      <c r="A22" s="258"/>
      <c r="B22" s="793"/>
      <c r="C22" s="789"/>
      <c r="D22" s="789"/>
      <c r="E22" s="791"/>
    </row>
    <row r="23">
      <c r="A23" s="258"/>
      <c r="B23" s="796"/>
      <c r="C23" s="789"/>
      <c r="D23" s="789"/>
      <c r="E23" s="791"/>
    </row>
    <row r="24">
      <c r="A24" s="258"/>
      <c r="B24" s="796"/>
      <c r="C24" s="789"/>
      <c r="D24" s="789"/>
      <c r="E24" s="791"/>
    </row>
    <row r="25">
      <c r="A25" s="258"/>
      <c r="B25" s="622"/>
      <c r="C25" s="797" t="s">
        <v>424</v>
      </c>
      <c r="D25" s="789"/>
      <c r="E25" s="791"/>
    </row>
    <row r="26">
      <c r="A26" s="258"/>
      <c r="B26" s="789"/>
      <c r="C26" s="798"/>
      <c r="D26" s="789"/>
      <c r="E26" s="791"/>
    </row>
    <row r="27">
      <c r="A27" s="258"/>
      <c r="B27" s="789"/>
      <c r="C27" s="792" t="s">
        <v>423</v>
      </c>
      <c r="D27" s="789"/>
      <c r="E27" s="791"/>
    </row>
    <row r="28" ht="18.75" customHeight="1">
      <c r="A28" s="258"/>
      <c r="B28" s="793"/>
      <c r="C28" s="789"/>
      <c r="D28" s="789"/>
      <c r="E28" s="791"/>
    </row>
    <row r="29">
      <c r="A29" s="258"/>
      <c r="B29" s="793"/>
      <c r="C29" s="789"/>
      <c r="D29" s="789"/>
      <c r="E29" s="791"/>
    </row>
    <row r="30">
      <c r="A30" s="258"/>
      <c r="B30" s="793"/>
      <c r="C30" s="789"/>
      <c r="D30" s="789"/>
      <c r="E30" s="791"/>
    </row>
    <row r="31">
      <c r="A31" s="258"/>
      <c r="B31" s="793"/>
      <c r="C31" s="789"/>
      <c r="D31" s="789"/>
      <c r="E31" s="791"/>
    </row>
    <row r="32">
      <c r="A32" s="258"/>
      <c r="B32" s="793"/>
      <c r="C32" s="789"/>
      <c r="D32" s="789"/>
      <c r="E32" s="791"/>
    </row>
    <row r="33">
      <c r="A33" s="258"/>
      <c r="B33" s="793"/>
      <c r="C33" s="789"/>
      <c r="D33" s="789"/>
      <c r="E33" s="791"/>
    </row>
    <row r="34">
      <c r="A34" s="258"/>
      <c r="B34" s="793"/>
      <c r="C34" s="789"/>
      <c r="D34" s="789"/>
      <c r="E34" s="791"/>
    </row>
    <row r="35">
      <c r="A35" s="258"/>
      <c r="B35" s="793"/>
      <c r="C35" s="789"/>
      <c r="D35" s="789"/>
      <c r="E35" s="791"/>
    </row>
    <row r="36">
      <c r="A36" s="258"/>
      <c r="B36" s="793"/>
      <c r="C36" s="789"/>
      <c r="D36" s="789"/>
      <c r="E36" s="791"/>
    </row>
    <row r="37">
      <c r="A37" s="258"/>
      <c r="B37" s="793"/>
      <c r="C37" s="789"/>
      <c r="D37" s="789"/>
      <c r="E37" s="791"/>
    </row>
    <row r="38">
      <c r="A38" s="258"/>
      <c r="B38" s="793"/>
      <c r="C38" s="789"/>
      <c r="D38" s="789"/>
      <c r="E38" s="791"/>
    </row>
    <row r="39">
      <c r="A39" s="258"/>
      <c r="B39" s="793"/>
      <c r="C39" s="789"/>
      <c r="D39" s="789"/>
      <c r="E39" s="791"/>
    </row>
    <row r="40">
      <c r="A40" s="258"/>
      <c r="B40" s="793"/>
      <c r="C40" s="789"/>
      <c r="D40" s="789"/>
      <c r="E40" s="791"/>
    </row>
    <row r="41">
      <c r="A41" s="258"/>
      <c r="B41" s="793"/>
      <c r="C41" s="789"/>
      <c r="D41" s="789"/>
      <c r="E41" s="791"/>
    </row>
    <row r="42">
      <c r="A42" s="258"/>
      <c r="B42" s="793"/>
      <c r="C42" s="789"/>
      <c r="D42" s="789"/>
      <c r="E42" s="791"/>
    </row>
    <row r="43">
      <c r="A43" s="258"/>
      <c r="B43" s="793"/>
      <c r="C43" s="789"/>
      <c r="D43" s="789"/>
      <c r="E43" s="791"/>
    </row>
    <row r="44">
      <c r="A44" s="258"/>
      <c r="B44" s="793"/>
      <c r="C44" s="789"/>
      <c r="D44" s="789"/>
      <c r="E44" s="791"/>
    </row>
    <row r="45">
      <c r="A45" s="258"/>
      <c r="B45" s="793"/>
      <c r="C45" s="789"/>
      <c r="D45" s="789"/>
      <c r="E45" s="791"/>
    </row>
    <row r="46">
      <c r="A46" s="258"/>
      <c r="B46" s="793"/>
      <c r="C46" s="789"/>
      <c r="D46" s="789"/>
      <c r="E46" s="791"/>
    </row>
    <row r="47">
      <c r="A47" s="258"/>
      <c r="B47" s="793"/>
      <c r="C47" s="789"/>
      <c r="D47" s="789"/>
      <c r="E47" s="791"/>
    </row>
    <row r="48">
      <c r="A48" s="258"/>
      <c r="B48" s="793"/>
      <c r="C48" s="789"/>
      <c r="D48" s="789"/>
      <c r="E48" s="791"/>
    </row>
    <row r="49">
      <c r="A49" s="258"/>
      <c r="B49" s="793"/>
      <c r="C49" s="789"/>
      <c r="D49" s="789"/>
      <c r="E49" s="791"/>
    </row>
    <row r="50">
      <c r="A50" s="258"/>
      <c r="B50" s="793"/>
      <c r="C50" s="789"/>
      <c r="D50" s="789"/>
      <c r="E50" s="791"/>
    </row>
    <row r="51">
      <c r="A51" s="258"/>
      <c r="B51" s="793"/>
      <c r="C51" s="789"/>
      <c r="D51" s="789"/>
      <c r="E51" s="791"/>
    </row>
    <row r="52">
      <c r="A52" s="258"/>
      <c r="B52" s="793"/>
      <c r="C52" s="789"/>
      <c r="D52" s="789"/>
      <c r="E52" s="791"/>
    </row>
    <row r="53">
      <c r="A53" s="258"/>
      <c r="B53" s="793"/>
      <c r="C53" s="789"/>
      <c r="D53" s="789"/>
      <c r="E53" s="791"/>
    </row>
    <row r="54">
      <c r="A54" s="258"/>
      <c r="B54" s="629"/>
      <c r="C54" s="625"/>
      <c r="D54" s="625"/>
      <c r="E54" s="626"/>
    </row>
  </sheetData>
  <mergeCells count="1">
    <mergeCell ref="C25:C26"/>
  </mergeCells>
  <hyperlinks>
    <hyperlink r:id="rId1" ref="C3"/>
    <hyperlink r:id="rId2" ref="C27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7" width="3.25"/>
    <col customWidth="1" min="8" max="8" width="15.75"/>
    <col customWidth="1" hidden="1" min="9" max="9" width="15.75"/>
    <col customWidth="1" min="10" max="10" width="3.25"/>
    <col customWidth="1" min="11" max="11" width="15.75"/>
    <col customWidth="1" hidden="1" min="12" max="12" width="15.75"/>
    <col customWidth="1" min="13" max="15" width="3.25"/>
    <col customWidth="1" min="16" max="16" width="16.0"/>
    <col customWidth="1" min="17" max="17" width="17.38"/>
    <col customWidth="1" min="18" max="18" width="3.25"/>
    <col customWidth="1" min="19" max="19" width="19.5"/>
    <col customWidth="1" min="20" max="20" width="6.38"/>
    <col customWidth="1" min="21" max="23" width="3.25"/>
    <col customWidth="1" min="24" max="24" width="10.75"/>
    <col customWidth="1" min="25" max="25" width="3.25"/>
    <col customWidth="1" min="26" max="26" width="7.63"/>
    <col customWidth="1" hidden="1" min="27" max="27" width="3.25"/>
    <col customWidth="1" min="28" max="28" width="3.25"/>
  </cols>
  <sheetData>
    <row r="1">
      <c r="A1" s="272"/>
      <c r="B1" s="273"/>
      <c r="C1" s="274"/>
      <c r="D1" s="274"/>
      <c r="E1" s="274"/>
      <c r="F1" s="274"/>
      <c r="G1" s="275"/>
      <c r="H1" s="276"/>
      <c r="I1" s="276"/>
      <c r="J1" s="277"/>
      <c r="K1" s="277"/>
      <c r="L1" s="277"/>
      <c r="M1" s="278"/>
      <c r="N1" s="278"/>
      <c r="O1" s="278"/>
      <c r="P1" s="277"/>
      <c r="Q1" s="277"/>
      <c r="R1" s="275"/>
      <c r="S1" s="279"/>
      <c r="T1" s="279"/>
      <c r="U1" s="279"/>
      <c r="V1" s="279"/>
      <c r="W1" s="279"/>
      <c r="X1" s="280"/>
      <c r="Y1" s="280"/>
      <c r="Z1" s="281"/>
      <c r="AB1" s="282"/>
    </row>
    <row r="2">
      <c r="A2" s="283"/>
      <c r="B2" s="284" t="s">
        <v>0</v>
      </c>
      <c r="C2" s="15"/>
      <c r="D2" s="15"/>
      <c r="E2" s="15"/>
      <c r="F2" s="20"/>
      <c r="G2" s="285"/>
      <c r="H2" s="286" t="s">
        <v>200</v>
      </c>
      <c r="I2" s="15"/>
      <c r="J2" s="15"/>
      <c r="K2" s="20"/>
      <c r="L2" s="287"/>
      <c r="M2" s="288" t="s">
        <v>201</v>
      </c>
      <c r="N2" s="15"/>
      <c r="O2" s="20"/>
      <c r="P2" s="289" t="s">
        <v>202</v>
      </c>
      <c r="Q2" s="290"/>
      <c r="R2" s="291"/>
      <c r="S2" s="292" t="s">
        <v>203</v>
      </c>
      <c r="T2" s="15"/>
      <c r="U2" s="15"/>
      <c r="V2" s="15"/>
      <c r="W2" s="20"/>
      <c r="X2" s="293" t="s">
        <v>204</v>
      </c>
      <c r="Y2" s="15"/>
      <c r="Z2" s="20"/>
      <c r="AB2" s="294"/>
    </row>
    <row r="3">
      <c r="A3" s="283"/>
      <c r="B3" s="295" t="s">
        <v>205</v>
      </c>
      <c r="C3" s="15"/>
      <c r="D3" s="15"/>
      <c r="E3" s="15"/>
      <c r="F3" s="20"/>
      <c r="G3" s="285"/>
      <c r="H3" s="296" t="s">
        <v>206</v>
      </c>
      <c r="I3" s="297">
        <f>IFERROR(VLOOKUP(H3,'Copy of BGW29 &amp; DGW26'!odds,7,0),"")</f>
        <v>0.7302631579</v>
      </c>
      <c r="J3" s="297" t="s">
        <v>56</v>
      </c>
      <c r="K3" s="296" t="s">
        <v>207</v>
      </c>
      <c r="L3" s="297">
        <f>IFERROR(VLOOKUP(K3,'Copy of BGW29 &amp; DGW26'!odds,7,0),"")</f>
        <v>0.4403669725</v>
      </c>
      <c r="M3" s="298">
        <f t="shared" ref="M3:M9" si="1">if(I3="",L3,if(L3="",I3,I3+L3-(I3*L3)))</f>
        <v>0.8490463544</v>
      </c>
      <c r="N3" s="15"/>
      <c r="O3" s="20"/>
      <c r="P3" s="299" t="s">
        <v>208</v>
      </c>
      <c r="Q3" s="20"/>
      <c r="R3" s="291"/>
      <c r="S3" s="300" t="s">
        <v>50</v>
      </c>
      <c r="T3" s="301" t="s">
        <v>209</v>
      </c>
      <c r="U3" s="15"/>
      <c r="V3" s="15"/>
      <c r="W3" s="20"/>
      <c r="X3" s="302" t="s">
        <v>210</v>
      </c>
      <c r="Y3" s="293" t="s">
        <v>211</v>
      </c>
      <c r="Z3" s="20"/>
      <c r="AB3" s="294"/>
    </row>
    <row r="4">
      <c r="A4" s="283"/>
      <c r="B4" s="303" t="s">
        <v>212</v>
      </c>
      <c r="C4" s="15"/>
      <c r="D4" s="15"/>
      <c r="E4" s="15"/>
      <c r="F4" s="20"/>
      <c r="G4" s="285"/>
      <c r="H4" s="304" t="s">
        <v>213</v>
      </c>
      <c r="I4" s="297">
        <f>IFERROR(VLOOKUP(H4,'Copy of BGW29 &amp; DGW26'!odds,7,0),"")</f>
        <v>0.08208955224</v>
      </c>
      <c r="J4" s="297" t="s">
        <v>56</v>
      </c>
      <c r="K4" s="304" t="s">
        <v>214</v>
      </c>
      <c r="L4" s="297">
        <f>IFERROR(VLOOKUP(K4,'Copy of BGW29 &amp; DGW26'!odds,7,0),"")</f>
        <v>0.8414634146</v>
      </c>
      <c r="M4" s="298">
        <f t="shared" si="1"/>
        <v>0.8544776119</v>
      </c>
      <c r="N4" s="15"/>
      <c r="O4" s="20"/>
      <c r="P4" s="299" t="s">
        <v>215</v>
      </c>
      <c r="Q4" s="20"/>
      <c r="R4" s="291"/>
      <c r="S4" s="305" t="s">
        <v>216</v>
      </c>
      <c r="T4" s="306">
        <v>3.0</v>
      </c>
      <c r="U4" s="306" t="s">
        <v>217</v>
      </c>
      <c r="V4" s="307">
        <v>10.0</v>
      </c>
      <c r="W4" s="20"/>
      <c r="X4" s="308">
        <f t="shared" ref="X4:X5" si="2">if(V4="","",V4/(T4+V4))</f>
        <v>0.7692307692</v>
      </c>
      <c r="Y4" s="309">
        <f>(X4-((X6-1)/4))/(1+(X6-1)/2)</f>
        <v>0.7302631579</v>
      </c>
      <c r="Z4" s="20"/>
      <c r="AA4" s="310">
        <f t="shared" ref="AA4:AA33" si="3">COUNTIF($H$3:$K$11,S4)</f>
        <v>1</v>
      </c>
      <c r="AB4" s="285"/>
    </row>
    <row r="5">
      <c r="A5" s="283"/>
      <c r="B5" s="311" t="s">
        <v>218</v>
      </c>
      <c r="C5" s="12"/>
      <c r="D5" s="12"/>
      <c r="E5" s="12"/>
      <c r="F5" s="312"/>
      <c r="G5" s="285"/>
      <c r="H5" s="304" t="s">
        <v>219</v>
      </c>
      <c r="I5" s="297">
        <f>IFERROR(VLOOKUP(H5,'Copy of BGW29 &amp; DGW26'!odds,7,0),"")</f>
        <v>0.9706635535</v>
      </c>
      <c r="J5" s="297" t="s">
        <v>56</v>
      </c>
      <c r="K5" s="313" t="s">
        <v>220</v>
      </c>
      <c r="L5" s="297" t="str">
        <f>IFERROR(VLOOKUP(K5,'Copy of BGW29 &amp; DGW26'!odds,7,0),"")</f>
        <v/>
      </c>
      <c r="M5" s="298">
        <f t="shared" si="1"/>
        <v>0.9706635535</v>
      </c>
      <c r="N5" s="15"/>
      <c r="O5" s="20"/>
      <c r="P5" s="299" t="s">
        <v>221</v>
      </c>
      <c r="Q5" s="314"/>
      <c r="R5" s="291"/>
      <c r="S5" s="305" t="s">
        <v>222</v>
      </c>
      <c r="T5" s="306">
        <v>12.0</v>
      </c>
      <c r="U5" s="306" t="s">
        <v>217</v>
      </c>
      <c r="V5" s="307">
        <v>5.0</v>
      </c>
      <c r="W5" s="20"/>
      <c r="X5" s="308">
        <f t="shared" si="2"/>
        <v>0.2941176471</v>
      </c>
      <c r="Y5" s="309">
        <f>(X5-((X6-1)/4))/(1+(X6-1)/2)</f>
        <v>0.2697368421</v>
      </c>
      <c r="Z5" s="20"/>
      <c r="AA5" s="310">
        <f t="shared" si="3"/>
        <v>0</v>
      </c>
      <c r="AB5" s="285"/>
    </row>
    <row r="6">
      <c r="A6" s="315"/>
      <c r="B6" s="22"/>
      <c r="F6" s="316"/>
      <c r="G6" s="285"/>
      <c r="H6" s="313" t="s">
        <v>223</v>
      </c>
      <c r="I6" s="297" t="str">
        <f>IFERROR(VLOOKUP(H6,'Copy of BGW29 &amp; DGW26'!odds,7,0),"")</f>
        <v/>
      </c>
      <c r="J6" s="297" t="s">
        <v>56</v>
      </c>
      <c r="K6" s="304" t="s">
        <v>224</v>
      </c>
      <c r="L6" s="297">
        <f>IFERROR(VLOOKUP(K6,'Copy of BGW29 &amp; DGW26'!odds,7,0),"")</f>
        <v>0.9275675676</v>
      </c>
      <c r="M6" s="298">
        <f t="shared" si="1"/>
        <v>0.9275675676</v>
      </c>
      <c r="N6" s="15"/>
      <c r="O6" s="20"/>
      <c r="P6" s="299" t="s">
        <v>225</v>
      </c>
      <c r="Q6" s="314"/>
      <c r="R6" s="291"/>
      <c r="S6" s="317"/>
      <c r="T6" s="318"/>
      <c r="U6" s="318"/>
      <c r="V6" s="319"/>
      <c r="W6" s="320"/>
      <c r="X6" s="321">
        <f t="shared" ref="X6:Y6" si="4">X5+X4</f>
        <v>1.063348416</v>
      </c>
      <c r="Y6" s="322">
        <f t="shared" si="4"/>
        <v>1</v>
      </c>
      <c r="Z6" s="20"/>
      <c r="AA6" s="310">
        <f t="shared" si="3"/>
        <v>0</v>
      </c>
      <c r="AB6" s="285"/>
    </row>
    <row r="7">
      <c r="A7" s="315"/>
      <c r="B7" s="323"/>
      <c r="C7" s="165"/>
      <c r="D7" s="165"/>
      <c r="E7" s="165"/>
      <c r="F7" s="164"/>
      <c r="G7" s="285"/>
      <c r="H7" s="313" t="s">
        <v>226</v>
      </c>
      <c r="I7" s="297" t="str">
        <f>IFERROR(VLOOKUP(H7,'Copy of BGW29 &amp; DGW26'!odds,7,0),"")</f>
        <v/>
      </c>
      <c r="J7" s="297" t="s">
        <v>56</v>
      </c>
      <c r="K7" s="304" t="s">
        <v>216</v>
      </c>
      <c r="L7" s="297">
        <f>IFERROR(VLOOKUP(K7,'Copy of BGW29 &amp; DGW26'!odds,7,0),"")</f>
        <v>0.7302631579</v>
      </c>
      <c r="M7" s="298">
        <f t="shared" si="1"/>
        <v>0.7302631579</v>
      </c>
      <c r="N7" s="15"/>
      <c r="O7" s="20"/>
      <c r="P7" s="299" t="s">
        <v>227</v>
      </c>
      <c r="Q7" s="314"/>
      <c r="R7" s="324"/>
      <c r="S7" s="317"/>
      <c r="T7" s="318"/>
      <c r="U7" s="318"/>
      <c r="V7" s="319"/>
      <c r="W7" s="319"/>
      <c r="X7" s="325"/>
      <c r="Y7" s="326"/>
      <c r="Z7" s="327"/>
      <c r="AA7" s="310">
        <f t="shared" si="3"/>
        <v>0</v>
      </c>
      <c r="AB7" s="285"/>
    </row>
    <row r="8" ht="17.25" customHeight="1">
      <c r="A8" s="315"/>
      <c r="B8" s="328"/>
      <c r="C8" s="328"/>
      <c r="D8" s="328"/>
      <c r="E8" s="328"/>
      <c r="F8" s="328"/>
      <c r="G8" s="285"/>
      <c r="H8" s="313" t="s">
        <v>228</v>
      </c>
      <c r="I8" s="297" t="str">
        <f>IFERROR(VLOOKUP(H8,'Copy of BGW29 &amp; DGW26'!odds,7,0),"")</f>
        <v/>
      </c>
      <c r="J8" s="297" t="s">
        <v>56</v>
      </c>
      <c r="K8" s="304" t="s">
        <v>229</v>
      </c>
      <c r="L8" s="297">
        <f>IFERROR(VLOOKUP(K8,'Copy of BGW29 &amp; DGW26'!odds,7,0),"")</f>
        <v>0.5596330275</v>
      </c>
      <c r="M8" s="298">
        <f t="shared" si="1"/>
        <v>0.5596330275</v>
      </c>
      <c r="N8" s="15"/>
      <c r="O8" s="20"/>
      <c r="P8" s="299" t="s">
        <v>230</v>
      </c>
      <c r="Q8" s="314"/>
      <c r="R8" s="291"/>
      <c r="S8" s="305" t="s">
        <v>224</v>
      </c>
      <c r="T8" s="306">
        <v>1.0</v>
      </c>
      <c r="U8" s="306" t="s">
        <v>217</v>
      </c>
      <c r="V8" s="307">
        <v>66.0</v>
      </c>
      <c r="W8" s="20"/>
      <c r="X8" s="308">
        <f t="shared" ref="X8:X9" si="5">if(V8="","",V8/(T8+V8))</f>
        <v>0.9850746269</v>
      </c>
      <c r="Y8" s="309">
        <f>if(X8="","",X8/X10)</f>
        <v>0.9275675676</v>
      </c>
      <c r="Z8" s="20"/>
      <c r="AA8" s="310">
        <f t="shared" si="3"/>
        <v>1</v>
      </c>
      <c r="AB8" s="285"/>
    </row>
    <row r="9">
      <c r="A9" s="315"/>
      <c r="B9" s="328"/>
      <c r="C9" s="328"/>
      <c r="D9" s="328"/>
      <c r="E9" s="328"/>
      <c r="F9" s="328"/>
      <c r="G9" s="285"/>
      <c r="H9" s="304" t="s">
        <v>231</v>
      </c>
      <c r="I9" s="297">
        <f>IFERROR(VLOOKUP(H9,'Copy of BGW29 &amp; DGW26'!odds,7,0),"")</f>
        <v>0.9179104478</v>
      </c>
      <c r="J9" s="297" t="s">
        <v>56</v>
      </c>
      <c r="K9" s="313" t="s">
        <v>232</v>
      </c>
      <c r="L9" s="297" t="str">
        <f>IFERROR(VLOOKUP(K9,'Copy of BGW29 &amp; DGW26'!odds,7,0),"")</f>
        <v/>
      </c>
      <c r="M9" s="298">
        <f t="shared" si="1"/>
        <v>0.9179104478</v>
      </c>
      <c r="N9" s="15"/>
      <c r="O9" s="20"/>
      <c r="P9" s="299" t="s">
        <v>233</v>
      </c>
      <c r="Q9" s="314"/>
      <c r="R9" s="291"/>
      <c r="S9" s="305" t="s">
        <v>234</v>
      </c>
      <c r="T9" s="306">
        <v>12.0</v>
      </c>
      <c r="U9" s="306" t="s">
        <v>217</v>
      </c>
      <c r="V9" s="307">
        <v>1.0</v>
      </c>
      <c r="W9" s="20"/>
      <c r="X9" s="308">
        <f t="shared" si="5"/>
        <v>0.07692307692</v>
      </c>
      <c r="Y9" s="309">
        <f>if(X9="","",X9/X10)</f>
        <v>0.07243243243</v>
      </c>
      <c r="Z9" s="20"/>
      <c r="AA9" s="310">
        <f t="shared" si="3"/>
        <v>0</v>
      </c>
      <c r="AB9" s="285"/>
    </row>
    <row r="10">
      <c r="A10" s="315"/>
      <c r="B10" s="329" t="str">
        <f>HYPERLINK("https://twitter.com/BenCrellin","Created by @BenCrellin in partnership with Fantasy Football Hub")</f>
        <v>Created by @BenCrellin in partnership with Fantasy Football Hub</v>
      </c>
      <c r="C10" s="12"/>
      <c r="D10" s="12"/>
      <c r="E10" s="12"/>
      <c r="F10" s="312"/>
      <c r="G10" s="285"/>
      <c r="H10" s="330" t="s">
        <v>235</v>
      </c>
      <c r="I10" s="297" t="str">
        <f>IFERROR(VLOOKUP(H10,'Copy of BGW29 &amp; DGW26'!odds,7,0),"")</f>
        <v/>
      </c>
      <c r="J10" s="297" t="s">
        <v>56</v>
      </c>
      <c r="K10" s="330" t="s">
        <v>236</v>
      </c>
      <c r="L10" s="297" t="str">
        <f>IFERROR(VLOOKUP(K10,'Copy of BGW29 &amp; DGW26'!odds,7,0),"")</f>
        <v/>
      </c>
      <c r="M10" s="331">
        <v>0.0</v>
      </c>
      <c r="N10" s="15"/>
      <c r="O10" s="20"/>
      <c r="P10" s="332"/>
      <c r="Q10" s="332"/>
      <c r="R10" s="291"/>
      <c r="S10" s="317"/>
      <c r="T10" s="318"/>
      <c r="U10" s="318"/>
      <c r="V10" s="319"/>
      <c r="W10" s="320"/>
      <c r="X10" s="321">
        <f t="shared" ref="X10:Y10" si="6">X9+X8</f>
        <v>1.061997704</v>
      </c>
      <c r="Y10" s="322">
        <f t="shared" si="6"/>
        <v>1</v>
      </c>
      <c r="Z10" s="20"/>
      <c r="AA10" s="310">
        <f t="shared" si="3"/>
        <v>0</v>
      </c>
      <c r="AB10" s="285"/>
    </row>
    <row r="11">
      <c r="A11" s="333"/>
      <c r="B11" s="22"/>
      <c r="F11" s="316"/>
      <c r="G11" s="285"/>
      <c r="H11" s="330" t="s">
        <v>237</v>
      </c>
      <c r="I11" s="297"/>
      <c r="J11" s="297" t="s">
        <v>56</v>
      </c>
      <c r="K11" s="330" t="s">
        <v>238</v>
      </c>
      <c r="L11" s="297" t="str">
        <f>IFERROR(VLOOKUP(K11,'Copy of BGW29 &amp; DGW26'!odds,7,0),"")</f>
        <v/>
      </c>
      <c r="M11" s="331">
        <v>0.0</v>
      </c>
      <c r="N11" s="15"/>
      <c r="O11" s="20"/>
      <c r="P11" s="332"/>
      <c r="Q11" s="332"/>
      <c r="R11" s="291"/>
      <c r="S11" s="317"/>
      <c r="T11" s="318"/>
      <c r="U11" s="318"/>
      <c r="V11" s="319"/>
      <c r="W11" s="319"/>
      <c r="X11" s="325"/>
      <c r="Y11" s="326"/>
      <c r="Z11" s="327"/>
      <c r="AA11" s="310">
        <f t="shared" si="3"/>
        <v>0</v>
      </c>
      <c r="AB11" s="285"/>
    </row>
    <row r="12">
      <c r="A12" s="315"/>
      <c r="B12" s="323"/>
      <c r="C12" s="165"/>
      <c r="D12" s="165"/>
      <c r="E12" s="165"/>
      <c r="F12" s="164"/>
      <c r="G12" s="285"/>
      <c r="H12" s="330" t="s">
        <v>239</v>
      </c>
      <c r="I12" s="334" t="str">
        <f>IFERROR(VLOOKUP(H12,'Copy of BGW29 &amp; DGW26'!odds,7,0),"")</f>
        <v/>
      </c>
      <c r="J12" s="334" t="s">
        <v>56</v>
      </c>
      <c r="K12" s="330" t="s">
        <v>240</v>
      </c>
      <c r="L12" s="297" t="str">
        <f>IFERROR(VLOOKUP(K12,'Copy of BGW29 &amp; DGW26'!odds,7,0),"")</f>
        <v/>
      </c>
      <c r="M12" s="331">
        <v>0.0</v>
      </c>
      <c r="N12" s="15"/>
      <c r="O12" s="20"/>
      <c r="P12" s="332"/>
      <c r="Q12" s="332"/>
      <c r="R12" s="291"/>
      <c r="S12" s="305" t="s">
        <v>241</v>
      </c>
      <c r="T12" s="306">
        <v>9.0</v>
      </c>
      <c r="U12" s="306" t="s">
        <v>217</v>
      </c>
      <c r="V12" s="307">
        <v>2.0</v>
      </c>
      <c r="W12" s="20"/>
      <c r="X12" s="308">
        <f t="shared" ref="X12:X13" si="7">if(V12="","",V12/(T12+V12))</f>
        <v>0.1818181818</v>
      </c>
      <c r="Y12" s="309">
        <f>(X12-((X14-1)/4))/(1+(X14-1)/2)</f>
        <v>0.1585365854</v>
      </c>
      <c r="Z12" s="20"/>
      <c r="AA12" s="310">
        <f t="shared" si="3"/>
        <v>0</v>
      </c>
      <c r="AB12" s="285"/>
    </row>
    <row r="13">
      <c r="A13" s="335"/>
      <c r="B13" s="336"/>
      <c r="C13" s="336"/>
      <c r="D13" s="336"/>
      <c r="E13" s="336"/>
      <c r="F13" s="336"/>
      <c r="G13" s="337"/>
      <c r="H13" s="338" t="s">
        <v>242</v>
      </c>
      <c r="I13" s="15"/>
      <c r="J13" s="15"/>
      <c r="K13" s="20"/>
      <c r="L13" s="339"/>
      <c r="M13" s="340">
        <f>sum(M3:N11)</f>
        <v>5.809561721</v>
      </c>
      <c r="N13" s="15"/>
      <c r="O13" s="20"/>
      <c r="P13" s="332"/>
      <c r="Q13" s="332"/>
      <c r="R13" s="341"/>
      <c r="S13" s="305" t="s">
        <v>214</v>
      </c>
      <c r="T13" s="306">
        <v>1.0</v>
      </c>
      <c r="U13" s="306" t="s">
        <v>217</v>
      </c>
      <c r="V13" s="307">
        <v>8.0</v>
      </c>
      <c r="W13" s="20"/>
      <c r="X13" s="308">
        <f t="shared" si="7"/>
        <v>0.8888888889</v>
      </c>
      <c r="Y13" s="309">
        <f>(X13-((X14-1)/4))/(1+(X14-1)/2)</f>
        <v>0.8414634146</v>
      </c>
      <c r="Z13" s="20"/>
      <c r="AA13" s="310">
        <f t="shared" si="3"/>
        <v>1</v>
      </c>
      <c r="AB13" s="285"/>
    </row>
    <row r="14" ht="11.25" customHeight="1">
      <c r="A14" s="342"/>
      <c r="B14" s="343"/>
      <c r="C14" s="343"/>
      <c r="D14" s="343"/>
      <c r="E14" s="343"/>
      <c r="F14" s="343"/>
      <c r="G14" s="343"/>
      <c r="H14" s="343"/>
      <c r="I14" s="343"/>
      <c r="J14" s="343"/>
      <c r="K14" s="343"/>
      <c r="L14" s="343"/>
      <c r="M14" s="343"/>
      <c r="N14" s="343"/>
      <c r="O14" s="343"/>
      <c r="P14" s="332"/>
      <c r="Q14" s="332"/>
      <c r="R14" s="341"/>
      <c r="S14" s="317"/>
      <c r="T14" s="318"/>
      <c r="U14" s="318"/>
      <c r="V14" s="319"/>
      <c r="W14" s="320"/>
      <c r="X14" s="321">
        <f t="shared" ref="X14:Y14" si="8">X13+X12</f>
        <v>1.070707071</v>
      </c>
      <c r="Y14" s="322">
        <f t="shared" si="8"/>
        <v>1</v>
      </c>
      <c r="Z14" s="20"/>
      <c r="AA14" s="310">
        <f t="shared" si="3"/>
        <v>0</v>
      </c>
      <c r="AB14" s="285"/>
    </row>
    <row r="15">
      <c r="A15" s="344"/>
      <c r="B15" s="344"/>
      <c r="C15" s="344"/>
      <c r="D15" s="342"/>
      <c r="E15" s="345"/>
      <c r="F15" s="345"/>
      <c r="G15" s="345"/>
      <c r="H15" s="345"/>
      <c r="I15" s="345"/>
      <c r="J15" s="345"/>
      <c r="K15" s="345"/>
      <c r="L15" s="345"/>
      <c r="M15" s="345"/>
      <c r="N15" s="345"/>
      <c r="O15" s="345"/>
      <c r="P15" s="332"/>
      <c r="Q15" s="332"/>
      <c r="R15" s="341"/>
      <c r="S15" s="317"/>
      <c r="T15" s="318"/>
      <c r="U15" s="318"/>
      <c r="V15" s="319"/>
      <c r="W15" s="319"/>
      <c r="X15" s="325"/>
      <c r="Y15" s="326"/>
      <c r="Z15" s="327"/>
      <c r="AA15" s="310">
        <f t="shared" si="3"/>
        <v>0</v>
      </c>
      <c r="AB15" s="285"/>
    </row>
    <row r="16">
      <c r="A16" s="346"/>
      <c r="B16" s="346"/>
      <c r="C16" s="346"/>
      <c r="D16" s="347"/>
      <c r="E16" s="348"/>
      <c r="F16" s="348"/>
      <c r="G16" s="348"/>
      <c r="H16" s="348"/>
      <c r="I16" s="348"/>
      <c r="J16" s="348"/>
      <c r="K16" s="348"/>
      <c r="L16" s="348"/>
      <c r="M16" s="348"/>
      <c r="N16" s="348"/>
      <c r="O16" s="348"/>
      <c r="P16" s="349"/>
      <c r="Q16" s="350"/>
      <c r="R16" s="351"/>
      <c r="S16" s="352" t="s">
        <v>243</v>
      </c>
      <c r="T16" s="306">
        <v>12.0</v>
      </c>
      <c r="U16" s="306" t="s">
        <v>217</v>
      </c>
      <c r="V16" s="307">
        <v>5.0</v>
      </c>
      <c r="W16" s="20"/>
      <c r="X16" s="308">
        <f t="shared" ref="X16:X17" si="9">if(V16="","",V16/(T16+V16))</f>
        <v>0.2941176471</v>
      </c>
      <c r="Y16" s="309">
        <f>(X16-((X18-1)/4))/(1+(X18-1)/2)</f>
        <v>0.2697368421</v>
      </c>
      <c r="Z16" s="20"/>
      <c r="AA16" s="310">
        <f t="shared" si="3"/>
        <v>0</v>
      </c>
      <c r="AB16" s="285"/>
    </row>
    <row r="17">
      <c r="A17" s="318"/>
      <c r="B17" s="318"/>
      <c r="C17" s="318"/>
      <c r="D17" s="318"/>
      <c r="E17" s="318"/>
      <c r="F17" s="318"/>
      <c r="G17" s="318"/>
      <c r="H17" s="318"/>
      <c r="I17" s="318"/>
      <c r="J17" s="318"/>
      <c r="K17" s="318"/>
      <c r="L17" s="318"/>
      <c r="M17" s="318"/>
      <c r="N17" s="318"/>
      <c r="O17" s="318"/>
      <c r="P17" s="318"/>
      <c r="Q17" s="318"/>
      <c r="R17" s="318"/>
      <c r="S17" s="352" t="s">
        <v>206</v>
      </c>
      <c r="T17" s="306">
        <v>3.0</v>
      </c>
      <c r="U17" s="306" t="s">
        <v>217</v>
      </c>
      <c r="V17" s="307">
        <v>10.0</v>
      </c>
      <c r="W17" s="20"/>
      <c r="X17" s="308">
        <f t="shared" si="9"/>
        <v>0.7692307692</v>
      </c>
      <c r="Y17" s="309">
        <f>(X17-((X18-1)/4))/(1+(X18-1)/2)</f>
        <v>0.7302631579</v>
      </c>
      <c r="Z17" s="20"/>
      <c r="AA17" s="310">
        <f t="shared" si="3"/>
        <v>1</v>
      </c>
      <c r="AB17" s="285"/>
    </row>
    <row r="18">
      <c r="A18" s="318"/>
      <c r="B18" s="318"/>
      <c r="C18" s="318"/>
      <c r="D18" s="318"/>
      <c r="E18" s="318"/>
      <c r="F18" s="318"/>
      <c r="G18" s="318"/>
      <c r="H18" s="318"/>
      <c r="I18" s="318"/>
      <c r="J18" s="318"/>
      <c r="K18" s="318"/>
      <c r="L18" s="318"/>
      <c r="M18" s="318"/>
      <c r="N18" s="318"/>
      <c r="O18" s="318"/>
      <c r="P18" s="318"/>
      <c r="Q18" s="318"/>
      <c r="R18" s="318"/>
      <c r="S18" s="353"/>
      <c r="T18" s="318"/>
      <c r="U18" s="318"/>
      <c r="V18" s="319"/>
      <c r="W18" s="320"/>
      <c r="X18" s="321">
        <f t="shared" ref="X18:Y18" si="10">X17+X16</f>
        <v>1.063348416</v>
      </c>
      <c r="Y18" s="322">
        <f t="shared" si="10"/>
        <v>1</v>
      </c>
      <c r="Z18" s="20"/>
      <c r="AA18" s="310">
        <f t="shared" si="3"/>
        <v>0</v>
      </c>
      <c r="AB18" s="285"/>
    </row>
    <row r="19">
      <c r="A19" s="317"/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9"/>
      <c r="W19" s="319"/>
      <c r="X19" s="325"/>
      <c r="Y19" s="326"/>
      <c r="Z19" s="327"/>
      <c r="AA19" s="310">
        <f t="shared" si="3"/>
        <v>0</v>
      </c>
      <c r="AB19" s="285"/>
    </row>
    <row r="20">
      <c r="A20" s="354"/>
      <c r="B20" s="318"/>
      <c r="C20" s="318"/>
      <c r="D20" s="318"/>
      <c r="E20" s="318"/>
      <c r="F20" s="318"/>
      <c r="G20" s="318"/>
      <c r="H20" s="318"/>
      <c r="I20" s="318"/>
      <c r="J20" s="318"/>
      <c r="K20" s="318"/>
      <c r="L20" s="318"/>
      <c r="M20" s="318"/>
      <c r="N20" s="318"/>
      <c r="O20" s="318"/>
      <c r="P20" s="318"/>
      <c r="Q20" s="318"/>
      <c r="R20" s="318"/>
      <c r="S20" s="352" t="s">
        <v>244</v>
      </c>
      <c r="T20" s="306">
        <v>25.0</v>
      </c>
      <c r="U20" s="306" t="s">
        <v>217</v>
      </c>
      <c r="V20" s="307">
        <v>1.0</v>
      </c>
      <c r="W20" s="20"/>
      <c r="X20" s="308">
        <f t="shared" ref="X20:X21" si="11">if(V20="","",V20/(T20+V20))</f>
        <v>0.03846153846</v>
      </c>
      <c r="Y20" s="309">
        <f>(X20-((X22-1)/4))/(1+(X22-1)/2)</f>
        <v>0.02933644649</v>
      </c>
      <c r="Z20" s="20"/>
      <c r="AA20" s="310">
        <f t="shared" si="3"/>
        <v>0</v>
      </c>
      <c r="AB20" s="285"/>
    </row>
    <row r="21">
      <c r="A21" s="354"/>
      <c r="B21" s="318"/>
      <c r="C21" s="318"/>
      <c r="D21" s="318"/>
      <c r="E21" s="318"/>
      <c r="F21" s="318"/>
      <c r="G21" s="318"/>
      <c r="H21" s="318"/>
      <c r="I21" s="318"/>
      <c r="J21" s="318"/>
      <c r="K21" s="318"/>
      <c r="L21" s="318"/>
      <c r="M21" s="355"/>
      <c r="N21" s="356"/>
      <c r="O21" s="357"/>
      <c r="P21" s="318"/>
      <c r="Q21" s="318"/>
      <c r="R21" s="318"/>
      <c r="S21" s="352" t="s">
        <v>219</v>
      </c>
      <c r="T21" s="306">
        <v>1.0</v>
      </c>
      <c r="U21" s="306" t="s">
        <v>217</v>
      </c>
      <c r="V21" s="307">
        <v>250.0</v>
      </c>
      <c r="W21" s="20"/>
      <c r="X21" s="308">
        <f t="shared" si="11"/>
        <v>0.9960159363</v>
      </c>
      <c r="Y21" s="309">
        <f>(X21-((X22-1)/4))/(1+(X22-1)/2)</f>
        <v>0.9706635535</v>
      </c>
      <c r="Z21" s="20"/>
      <c r="AA21" s="310">
        <f t="shared" si="3"/>
        <v>1</v>
      </c>
      <c r="AB21" s="285"/>
    </row>
    <row r="22">
      <c r="A22" s="354"/>
      <c r="B22" s="318"/>
      <c r="C22" s="318"/>
      <c r="D22" s="318"/>
      <c r="E22" s="318"/>
      <c r="F22" s="318"/>
      <c r="G22" s="318"/>
      <c r="H22" s="318"/>
      <c r="I22" s="318"/>
      <c r="J22" s="318"/>
      <c r="K22" s="318"/>
      <c r="L22" s="318"/>
      <c r="M22" s="318"/>
      <c r="N22" s="318"/>
      <c r="O22" s="318"/>
      <c r="P22" s="318"/>
      <c r="Q22" s="318"/>
      <c r="R22" s="318"/>
      <c r="S22" s="353"/>
      <c r="T22" s="318"/>
      <c r="U22" s="318"/>
      <c r="V22" s="319"/>
      <c r="W22" s="320"/>
      <c r="X22" s="321">
        <f t="shared" ref="X22:Y22" si="12">X21+X20</f>
        <v>1.034477475</v>
      </c>
      <c r="Y22" s="322">
        <f t="shared" si="12"/>
        <v>1</v>
      </c>
      <c r="Z22" s="20"/>
      <c r="AA22" s="310">
        <f t="shared" si="3"/>
        <v>0</v>
      </c>
      <c r="AB22" s="285"/>
    </row>
    <row r="23">
      <c r="A23" s="354"/>
      <c r="B23" s="318"/>
      <c r="C23" s="318"/>
      <c r="D23" s="318"/>
      <c r="E23" s="318"/>
      <c r="F23" s="318"/>
      <c r="G23" s="318"/>
      <c r="H23" s="318"/>
      <c r="I23" s="318"/>
      <c r="J23" s="318"/>
      <c r="K23" s="318"/>
      <c r="L23" s="318"/>
      <c r="M23" s="318"/>
      <c r="N23" s="318"/>
      <c r="O23" s="318"/>
      <c r="P23" s="318"/>
      <c r="Q23" s="318"/>
      <c r="R23" s="318"/>
      <c r="S23" s="318"/>
      <c r="T23" s="318"/>
      <c r="U23" s="318"/>
      <c r="V23" s="319"/>
      <c r="W23" s="319"/>
      <c r="X23" s="325"/>
      <c r="Y23" s="326"/>
      <c r="Z23" s="327"/>
      <c r="AA23" s="310">
        <f t="shared" si="3"/>
        <v>0</v>
      </c>
      <c r="AB23" s="285"/>
    </row>
    <row r="24">
      <c r="A24" s="317"/>
      <c r="B24" s="325"/>
      <c r="C24" s="325"/>
      <c r="D24" s="325"/>
      <c r="E24" s="325"/>
      <c r="F24" s="325"/>
      <c r="G24" s="318"/>
      <c r="H24" s="318"/>
      <c r="I24" s="318"/>
      <c r="J24" s="318"/>
      <c r="K24" s="318"/>
      <c r="L24" s="318"/>
      <c r="M24" s="318"/>
      <c r="N24" s="318"/>
      <c r="O24" s="318"/>
      <c r="P24" s="318"/>
      <c r="Q24" s="318"/>
      <c r="R24" s="318"/>
      <c r="S24" s="352" t="s">
        <v>229</v>
      </c>
      <c r="T24" s="306">
        <v>4.0</v>
      </c>
      <c r="U24" s="306" t="s">
        <v>217</v>
      </c>
      <c r="V24" s="307">
        <v>6.0</v>
      </c>
      <c r="W24" s="20"/>
      <c r="X24" s="308">
        <f t="shared" ref="X24:X25" si="13">if(V24="","",V24/(T24+V24))</f>
        <v>0.6</v>
      </c>
      <c r="Y24" s="309">
        <f>(X24-((X26-1)/4))/(1+(X26-1)/2)</f>
        <v>0.5596330275</v>
      </c>
      <c r="Z24" s="20"/>
      <c r="AA24" s="310">
        <f t="shared" si="3"/>
        <v>1</v>
      </c>
      <c r="AB24" s="285"/>
    </row>
    <row r="25">
      <c r="A25" s="317"/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52" t="s">
        <v>207</v>
      </c>
      <c r="T25" s="306">
        <v>11.0</v>
      </c>
      <c r="U25" s="306" t="s">
        <v>217</v>
      </c>
      <c r="V25" s="307">
        <v>10.0</v>
      </c>
      <c r="W25" s="20"/>
      <c r="X25" s="308">
        <f t="shared" si="13"/>
        <v>0.4761904762</v>
      </c>
      <c r="Y25" s="309">
        <f>(X25-((X26-1)/4))/(1+(X26-1)/2)</f>
        <v>0.4403669725</v>
      </c>
      <c r="Z25" s="20"/>
      <c r="AA25" s="310">
        <f t="shared" si="3"/>
        <v>1</v>
      </c>
      <c r="AB25" s="285"/>
    </row>
    <row r="26">
      <c r="A26" s="317"/>
      <c r="B26" s="318"/>
      <c r="C26" s="318"/>
      <c r="D26" s="318"/>
      <c r="E26" s="318"/>
      <c r="F26" s="318"/>
      <c r="G26" s="318"/>
      <c r="H26" s="318"/>
      <c r="I26" s="318"/>
      <c r="J26" s="318"/>
      <c r="K26" s="318"/>
      <c r="L26" s="318"/>
      <c r="M26" s="318"/>
      <c r="N26" s="318"/>
      <c r="O26" s="318"/>
      <c r="P26" s="318"/>
      <c r="Q26" s="318"/>
      <c r="R26" s="318"/>
      <c r="S26" s="353"/>
      <c r="T26" s="318"/>
      <c r="U26" s="318"/>
      <c r="V26" s="319"/>
      <c r="W26" s="320"/>
      <c r="X26" s="321">
        <f t="shared" ref="X26:Y26" si="14">X25+X24</f>
        <v>1.076190476</v>
      </c>
      <c r="Y26" s="322">
        <f t="shared" si="14"/>
        <v>1</v>
      </c>
      <c r="Z26" s="20"/>
      <c r="AA26" s="310">
        <f t="shared" si="3"/>
        <v>0</v>
      </c>
      <c r="AB26" s="285"/>
    </row>
    <row r="27">
      <c r="A27" s="317"/>
      <c r="B27" s="318"/>
      <c r="C27" s="318"/>
      <c r="D27" s="318"/>
      <c r="E27" s="318"/>
      <c r="F27" s="318"/>
      <c r="G27" s="318"/>
      <c r="H27" s="318"/>
      <c r="I27" s="318"/>
      <c r="J27" s="318"/>
      <c r="K27" s="318"/>
      <c r="L27" s="318"/>
      <c r="M27" s="318"/>
      <c r="N27" s="318"/>
      <c r="O27" s="318"/>
      <c r="P27" s="318"/>
      <c r="Q27" s="318"/>
      <c r="R27" s="318"/>
      <c r="S27" s="318"/>
      <c r="T27" s="318"/>
      <c r="U27" s="318"/>
      <c r="V27" s="319"/>
      <c r="W27" s="319"/>
      <c r="X27" s="325"/>
      <c r="Y27" s="326"/>
      <c r="Z27" s="327"/>
      <c r="AA27" s="310">
        <f t="shared" si="3"/>
        <v>0</v>
      </c>
      <c r="AB27" s="285"/>
    </row>
    <row r="28">
      <c r="A28" s="317"/>
      <c r="B28" s="318"/>
      <c r="C28" s="318"/>
      <c r="D28" s="318"/>
      <c r="E28" s="318"/>
      <c r="F28" s="318"/>
      <c r="G28" s="318"/>
      <c r="H28" s="318"/>
      <c r="I28" s="318"/>
      <c r="J28" s="318"/>
      <c r="K28" s="318"/>
      <c r="L28" s="318"/>
      <c r="M28" s="318"/>
      <c r="N28" s="318"/>
      <c r="O28" s="318"/>
      <c r="P28" s="318"/>
      <c r="Q28" s="318"/>
      <c r="R28" s="318"/>
      <c r="S28" s="352" t="s">
        <v>231</v>
      </c>
      <c r="T28" s="306">
        <v>1.0</v>
      </c>
      <c r="U28" s="306" t="s">
        <v>217</v>
      </c>
      <c r="V28" s="307">
        <v>25.0</v>
      </c>
      <c r="W28" s="20"/>
      <c r="X28" s="308">
        <f t="shared" ref="X28:X29" si="15">if(V28="","",V28/(T28+V28))</f>
        <v>0.9615384615</v>
      </c>
      <c r="Y28" s="309">
        <f>(X28-((X30-1)/4))/(1+(X30-1)/2)</f>
        <v>0.9179104478</v>
      </c>
      <c r="Z28" s="20"/>
      <c r="AA28" s="310">
        <f t="shared" si="3"/>
        <v>1</v>
      </c>
      <c r="AB28" s="285"/>
    </row>
    <row r="29">
      <c r="A29" s="317"/>
      <c r="B29" s="318"/>
      <c r="C29" s="318"/>
      <c r="D29" s="318"/>
      <c r="E29" s="318"/>
      <c r="F29" s="318"/>
      <c r="G29" s="318"/>
      <c r="H29" s="318"/>
      <c r="I29" s="318"/>
      <c r="J29" s="318"/>
      <c r="K29" s="318"/>
      <c r="L29" s="318"/>
      <c r="M29" s="318"/>
      <c r="N29" s="318"/>
      <c r="O29" s="318"/>
      <c r="P29" s="318"/>
      <c r="Q29" s="318"/>
      <c r="R29" s="318"/>
      <c r="S29" s="352" t="s">
        <v>213</v>
      </c>
      <c r="T29" s="306">
        <v>9.0</v>
      </c>
      <c r="U29" s="306" t="s">
        <v>217</v>
      </c>
      <c r="V29" s="307">
        <v>1.0</v>
      </c>
      <c r="W29" s="20"/>
      <c r="X29" s="308">
        <f t="shared" si="15"/>
        <v>0.1</v>
      </c>
      <c r="Y29" s="309">
        <f>(X29-((X30-1)/4))/(1+(X30-1)/2)</f>
        <v>0.08208955224</v>
      </c>
      <c r="Z29" s="20"/>
      <c r="AA29" s="310">
        <f t="shared" si="3"/>
        <v>1</v>
      </c>
      <c r="AB29" s="285"/>
    </row>
    <row r="30">
      <c r="A30" s="317"/>
      <c r="B30" s="318"/>
      <c r="C30" s="318"/>
      <c r="D30" s="318"/>
      <c r="E30" s="318"/>
      <c r="F30" s="318"/>
      <c r="G30" s="318"/>
      <c r="H30" s="318"/>
      <c r="I30" s="318"/>
      <c r="J30" s="318"/>
      <c r="K30" s="318"/>
      <c r="L30" s="318"/>
      <c r="M30" s="318"/>
      <c r="N30" s="318"/>
      <c r="O30" s="318"/>
      <c r="P30" s="318"/>
      <c r="Q30" s="318"/>
      <c r="R30" s="318"/>
      <c r="S30" s="353"/>
      <c r="T30" s="318"/>
      <c r="U30" s="318"/>
      <c r="V30" s="319"/>
      <c r="W30" s="320"/>
      <c r="X30" s="321">
        <f t="shared" ref="X30:Y30" si="16">X29+X28</f>
        <v>1.061538462</v>
      </c>
      <c r="Y30" s="322">
        <f t="shared" si="16"/>
        <v>1</v>
      </c>
      <c r="Z30" s="20"/>
      <c r="AA30" s="310">
        <f t="shared" si="3"/>
        <v>0</v>
      </c>
      <c r="AB30" s="285"/>
    </row>
    <row r="31">
      <c r="A31" s="317"/>
      <c r="B31" s="318"/>
      <c r="C31" s="318"/>
      <c r="D31" s="318"/>
      <c r="E31" s="318"/>
      <c r="F31" s="318"/>
      <c r="G31" s="318"/>
      <c r="H31" s="318"/>
      <c r="I31" s="318"/>
      <c r="J31" s="318"/>
      <c r="K31" s="318"/>
      <c r="L31" s="318"/>
      <c r="M31" s="318"/>
      <c r="N31" s="318"/>
      <c r="O31" s="318"/>
      <c r="P31" s="318"/>
      <c r="Q31" s="318"/>
      <c r="R31" s="318"/>
      <c r="S31" s="318"/>
      <c r="T31" s="318"/>
      <c r="U31" s="318"/>
      <c r="V31" s="319"/>
      <c r="W31" s="319"/>
      <c r="X31" s="325"/>
      <c r="Y31" s="326"/>
      <c r="Z31" s="327"/>
      <c r="AA31" s="310">
        <f t="shared" si="3"/>
        <v>0</v>
      </c>
      <c r="AB31" s="285"/>
    </row>
    <row r="32">
      <c r="A32" s="317"/>
      <c r="B32" s="318"/>
      <c r="C32" s="318"/>
      <c r="D32" s="318"/>
      <c r="E32" s="318"/>
      <c r="F32" s="318"/>
      <c r="G32" s="318"/>
      <c r="H32" s="318"/>
      <c r="I32" s="318"/>
      <c r="J32" s="318"/>
      <c r="K32" s="318"/>
      <c r="L32" s="318"/>
      <c r="M32" s="318"/>
      <c r="N32" s="318"/>
      <c r="O32" s="318"/>
      <c r="P32" s="318"/>
      <c r="Q32" s="318"/>
      <c r="R32" s="318"/>
      <c r="S32" s="352" t="s">
        <v>245</v>
      </c>
      <c r="T32" s="306">
        <v>8.0</v>
      </c>
      <c r="U32" s="306" t="s">
        <v>217</v>
      </c>
      <c r="V32" s="307">
        <v>15.0</v>
      </c>
      <c r="W32" s="20"/>
      <c r="X32" s="308">
        <f t="shared" ref="X32:X33" si="17">if(V32="","",V32/(T32+V32))</f>
        <v>0.652173913</v>
      </c>
      <c r="Y32" s="309">
        <f>(X32-((X34-1)/4))/(1+(X34-1)/2)</f>
        <v>0.6114790287</v>
      </c>
      <c r="Z32" s="20"/>
      <c r="AA32" s="310">
        <f t="shared" si="3"/>
        <v>0</v>
      </c>
      <c r="AB32" s="285"/>
    </row>
    <row r="33">
      <c r="A33" s="317"/>
      <c r="B33" s="318"/>
      <c r="C33" s="318"/>
      <c r="D33" s="318"/>
      <c r="E33" s="318"/>
      <c r="F33" s="318"/>
      <c r="G33" s="318"/>
      <c r="H33" s="318"/>
      <c r="I33" s="318"/>
      <c r="J33" s="318"/>
      <c r="K33" s="318"/>
      <c r="L33" s="318"/>
      <c r="M33" s="318"/>
      <c r="N33" s="318"/>
      <c r="O33" s="318"/>
      <c r="P33" s="318"/>
      <c r="Q33" s="318"/>
      <c r="R33" s="318"/>
      <c r="S33" s="352" t="s">
        <v>246</v>
      </c>
      <c r="T33" s="306">
        <v>11.0</v>
      </c>
      <c r="U33" s="306" t="s">
        <v>217</v>
      </c>
      <c r="V33" s="307">
        <v>8.0</v>
      </c>
      <c r="W33" s="20"/>
      <c r="X33" s="308">
        <f t="shared" si="17"/>
        <v>0.4210526316</v>
      </c>
      <c r="Y33" s="309">
        <f>(X33-((X34-1)/4))/(1+(X34-1)/2)</f>
        <v>0.3885209713</v>
      </c>
      <c r="Z33" s="20"/>
      <c r="AA33" s="310">
        <f t="shared" si="3"/>
        <v>0</v>
      </c>
      <c r="AB33" s="285"/>
    </row>
    <row r="34">
      <c r="A34" s="317"/>
      <c r="B34" s="318"/>
      <c r="C34" s="318"/>
      <c r="D34" s="318"/>
      <c r="E34" s="318"/>
      <c r="F34" s="318"/>
      <c r="G34" s="318"/>
      <c r="H34" s="318"/>
      <c r="I34" s="318"/>
      <c r="J34" s="318"/>
      <c r="K34" s="318"/>
      <c r="L34" s="318"/>
      <c r="M34" s="318"/>
      <c r="N34" s="318"/>
      <c r="O34" s="318"/>
      <c r="P34" s="318"/>
      <c r="Q34" s="318"/>
      <c r="R34" s="318"/>
      <c r="S34" s="353"/>
      <c r="T34" s="318"/>
      <c r="U34" s="318"/>
      <c r="V34" s="319"/>
      <c r="W34" s="320"/>
      <c r="X34" s="321">
        <f t="shared" ref="X34:Y34" si="18">X33+X32</f>
        <v>1.073226545</v>
      </c>
      <c r="Y34" s="322">
        <f t="shared" si="18"/>
        <v>1</v>
      </c>
      <c r="Z34" s="20"/>
      <c r="AA34" s="358"/>
      <c r="AB34" s="325"/>
    </row>
    <row r="35">
      <c r="A35" s="317"/>
      <c r="B35" s="318"/>
      <c r="C35" s="318"/>
      <c r="D35" s="318"/>
      <c r="E35" s="318"/>
      <c r="F35" s="318"/>
      <c r="G35" s="318"/>
      <c r="H35" s="318"/>
      <c r="I35" s="318"/>
      <c r="J35" s="318"/>
      <c r="K35" s="318"/>
      <c r="L35" s="318"/>
      <c r="M35" s="318"/>
      <c r="N35" s="318"/>
      <c r="O35" s="318"/>
      <c r="P35" s="318"/>
      <c r="Q35" s="318"/>
      <c r="R35" s="318"/>
      <c r="S35" s="318"/>
      <c r="T35" s="318"/>
      <c r="U35" s="318"/>
      <c r="V35" s="319"/>
      <c r="W35" s="319"/>
      <c r="X35" s="325"/>
      <c r="Y35" s="326"/>
      <c r="Z35" s="327"/>
      <c r="AA35" s="359"/>
      <c r="AB35" s="318"/>
    </row>
    <row r="36">
      <c r="A36" s="360"/>
      <c r="B36" s="360"/>
      <c r="C36" s="360"/>
      <c r="D36" s="360"/>
      <c r="E36" s="360"/>
      <c r="F36" s="360"/>
      <c r="G36" s="360"/>
      <c r="H36" s="360"/>
      <c r="I36" s="360"/>
      <c r="J36" s="360"/>
      <c r="K36" s="360"/>
      <c r="L36" s="360"/>
      <c r="M36" s="360"/>
      <c r="N36" s="360"/>
      <c r="O36" s="360"/>
      <c r="P36" s="360"/>
      <c r="Q36" s="360"/>
      <c r="R36" s="360"/>
      <c r="S36" s="318"/>
      <c r="T36" s="318"/>
      <c r="U36" s="318"/>
      <c r="V36" s="319"/>
      <c r="W36" s="319"/>
      <c r="X36" s="325"/>
      <c r="Y36" s="326"/>
      <c r="Z36" s="327"/>
      <c r="AB36" s="360"/>
    </row>
    <row r="37">
      <c r="A37" s="360"/>
      <c r="B37" s="360"/>
      <c r="C37" s="360"/>
      <c r="D37" s="360"/>
      <c r="E37" s="360"/>
      <c r="F37" s="360"/>
      <c r="G37" s="360"/>
      <c r="H37" s="360"/>
      <c r="I37" s="360"/>
      <c r="J37" s="360"/>
      <c r="K37" s="360"/>
      <c r="L37" s="360"/>
      <c r="M37" s="360"/>
      <c r="N37" s="360"/>
      <c r="O37" s="360"/>
      <c r="P37" s="360"/>
      <c r="Q37" s="360"/>
      <c r="R37" s="360"/>
      <c r="S37" s="318"/>
      <c r="T37" s="318"/>
      <c r="U37" s="318"/>
      <c r="V37" s="319"/>
      <c r="W37" s="319"/>
      <c r="X37" s="325"/>
      <c r="Y37" s="326"/>
      <c r="Z37" s="327"/>
      <c r="AB37" s="360"/>
    </row>
    <row r="38">
      <c r="A38" s="360"/>
      <c r="B38" s="360"/>
      <c r="C38" s="360"/>
      <c r="D38" s="360"/>
      <c r="E38" s="360"/>
      <c r="F38" s="360"/>
      <c r="G38" s="360"/>
      <c r="H38" s="360"/>
      <c r="I38" s="360"/>
      <c r="J38" s="360"/>
      <c r="K38" s="360"/>
      <c r="L38" s="360"/>
      <c r="M38" s="360"/>
      <c r="N38" s="360"/>
      <c r="O38" s="360"/>
      <c r="P38" s="360"/>
      <c r="Q38" s="360"/>
      <c r="R38" s="360"/>
      <c r="S38" s="318"/>
      <c r="T38" s="318"/>
      <c r="U38" s="318"/>
      <c r="V38" s="319"/>
      <c r="W38" s="319"/>
      <c r="X38" s="325"/>
      <c r="Y38" s="326"/>
      <c r="Z38" s="327"/>
      <c r="AB38" s="360"/>
    </row>
    <row r="39">
      <c r="A39" s="360"/>
      <c r="B39" s="360"/>
      <c r="C39" s="360"/>
      <c r="D39" s="360"/>
      <c r="E39" s="360"/>
      <c r="F39" s="360"/>
      <c r="G39" s="360"/>
      <c r="H39" s="360"/>
      <c r="I39" s="360"/>
      <c r="J39" s="360"/>
      <c r="K39" s="360"/>
      <c r="L39" s="360"/>
      <c r="M39" s="360"/>
      <c r="N39" s="360"/>
      <c r="O39" s="360"/>
      <c r="P39" s="360"/>
      <c r="Q39" s="360"/>
      <c r="R39" s="360"/>
      <c r="S39" s="318"/>
      <c r="T39" s="318"/>
      <c r="U39" s="318"/>
      <c r="V39" s="319"/>
      <c r="W39" s="319"/>
      <c r="X39" s="325"/>
      <c r="Y39" s="326"/>
      <c r="Z39" s="327"/>
      <c r="AB39" s="360"/>
    </row>
    <row r="40">
      <c r="A40" s="360"/>
      <c r="B40" s="360"/>
      <c r="C40" s="360"/>
      <c r="D40" s="360"/>
      <c r="E40" s="360"/>
      <c r="F40" s="360"/>
      <c r="G40" s="360"/>
      <c r="H40" s="360"/>
      <c r="I40" s="360"/>
      <c r="J40" s="360"/>
      <c r="K40" s="360"/>
      <c r="L40" s="360"/>
      <c r="M40" s="360"/>
      <c r="N40" s="360"/>
      <c r="O40" s="360"/>
      <c r="P40" s="360"/>
      <c r="Q40" s="360"/>
      <c r="R40" s="360"/>
      <c r="S40" s="318"/>
      <c r="T40" s="318"/>
      <c r="U40" s="318"/>
      <c r="V40" s="319"/>
      <c r="W40" s="319"/>
      <c r="X40" s="325"/>
      <c r="Y40" s="326"/>
      <c r="Z40" s="327"/>
      <c r="AB40" s="360"/>
    </row>
    <row r="41">
      <c r="A41" s="360"/>
      <c r="B41" s="360"/>
      <c r="C41" s="360"/>
      <c r="D41" s="360"/>
      <c r="E41" s="360"/>
      <c r="F41" s="360"/>
      <c r="G41" s="360"/>
      <c r="H41" s="360"/>
      <c r="I41" s="360"/>
      <c r="J41" s="360"/>
      <c r="K41" s="360"/>
      <c r="L41" s="360"/>
      <c r="M41" s="360"/>
      <c r="N41" s="360"/>
      <c r="O41" s="360"/>
      <c r="P41" s="360"/>
      <c r="Q41" s="360"/>
      <c r="R41" s="360"/>
      <c r="S41" s="318"/>
      <c r="T41" s="318"/>
      <c r="U41" s="318"/>
      <c r="V41" s="319"/>
      <c r="W41" s="319"/>
      <c r="X41" s="325"/>
      <c r="Y41" s="326"/>
      <c r="Z41" s="327"/>
      <c r="AB41" s="360"/>
    </row>
    <row r="42">
      <c r="A42" s="360"/>
      <c r="B42" s="360"/>
      <c r="C42" s="360"/>
      <c r="D42" s="360"/>
      <c r="E42" s="360"/>
      <c r="F42" s="360"/>
      <c r="G42" s="360"/>
      <c r="H42" s="360"/>
      <c r="I42" s="360"/>
      <c r="J42" s="360"/>
      <c r="K42" s="360"/>
      <c r="L42" s="360"/>
      <c r="M42" s="360"/>
      <c r="N42" s="360"/>
      <c r="O42" s="360"/>
      <c r="P42" s="360"/>
      <c r="Q42" s="360"/>
      <c r="R42" s="360"/>
      <c r="S42" s="318"/>
      <c r="T42" s="318"/>
      <c r="U42" s="318"/>
      <c r="V42" s="319"/>
      <c r="W42" s="319"/>
      <c r="X42" s="325"/>
      <c r="Y42" s="326"/>
      <c r="Z42" s="327"/>
      <c r="AB42" s="360"/>
    </row>
    <row r="43">
      <c r="A43" s="360"/>
      <c r="B43" s="360"/>
      <c r="C43" s="360"/>
      <c r="D43" s="360"/>
      <c r="E43" s="360"/>
      <c r="F43" s="360"/>
      <c r="G43" s="360"/>
      <c r="H43" s="360"/>
      <c r="I43" s="360"/>
      <c r="J43" s="360"/>
      <c r="K43" s="360"/>
      <c r="L43" s="360"/>
      <c r="M43" s="360"/>
      <c r="N43" s="360"/>
      <c r="O43" s="360"/>
      <c r="P43" s="360"/>
      <c r="Q43" s="360"/>
      <c r="R43" s="360"/>
      <c r="S43" s="318"/>
      <c r="T43" s="318"/>
      <c r="U43" s="318"/>
      <c r="V43" s="319"/>
      <c r="W43" s="319"/>
      <c r="X43" s="325"/>
      <c r="Y43" s="326"/>
      <c r="Z43" s="327"/>
      <c r="AB43" s="360"/>
    </row>
    <row r="44">
      <c r="A44" s="360"/>
      <c r="B44" s="360"/>
      <c r="C44" s="360"/>
      <c r="D44" s="360"/>
      <c r="E44" s="360"/>
      <c r="F44" s="360"/>
      <c r="G44" s="360"/>
      <c r="H44" s="360"/>
      <c r="I44" s="360"/>
      <c r="J44" s="360"/>
      <c r="K44" s="360"/>
      <c r="L44" s="360"/>
      <c r="M44" s="360"/>
      <c r="N44" s="360"/>
      <c r="O44" s="360"/>
      <c r="P44" s="360"/>
      <c r="Q44" s="360"/>
      <c r="R44" s="360"/>
      <c r="S44" s="318"/>
      <c r="T44" s="318"/>
      <c r="U44" s="318"/>
      <c r="V44" s="319"/>
      <c r="W44" s="319"/>
      <c r="X44" s="325"/>
      <c r="Y44" s="326"/>
      <c r="Z44" s="327"/>
      <c r="AB44" s="360"/>
    </row>
    <row r="45">
      <c r="A45" s="360"/>
      <c r="B45" s="360"/>
      <c r="C45" s="360"/>
      <c r="D45" s="360"/>
      <c r="E45" s="360"/>
      <c r="F45" s="360"/>
      <c r="G45" s="360"/>
      <c r="H45" s="360"/>
      <c r="I45" s="360"/>
      <c r="J45" s="360"/>
      <c r="K45" s="360"/>
      <c r="L45" s="360"/>
      <c r="M45" s="360"/>
      <c r="N45" s="360"/>
      <c r="O45" s="360"/>
      <c r="P45" s="360"/>
      <c r="Q45" s="360"/>
      <c r="R45" s="360"/>
      <c r="S45" s="318"/>
      <c r="T45" s="318"/>
      <c r="U45" s="318"/>
      <c r="V45" s="319"/>
      <c r="W45" s="319"/>
      <c r="X45" s="325"/>
      <c r="Y45" s="326"/>
      <c r="Z45" s="327"/>
      <c r="AB45" s="360"/>
    </row>
    <row r="46">
      <c r="A46" s="360"/>
      <c r="B46" s="360"/>
      <c r="C46" s="360"/>
      <c r="D46" s="360"/>
      <c r="E46" s="360"/>
      <c r="F46" s="360"/>
      <c r="G46" s="360"/>
      <c r="H46" s="360"/>
      <c r="I46" s="360"/>
      <c r="J46" s="360"/>
      <c r="K46" s="360"/>
      <c r="L46" s="360"/>
      <c r="M46" s="360"/>
      <c r="N46" s="360"/>
      <c r="O46" s="360"/>
      <c r="P46" s="360"/>
      <c r="Q46" s="360"/>
      <c r="R46" s="360"/>
      <c r="S46" s="318"/>
      <c r="T46" s="318"/>
      <c r="U46" s="318"/>
      <c r="V46" s="319"/>
      <c r="W46" s="319"/>
      <c r="X46" s="325"/>
      <c r="Y46" s="326"/>
      <c r="Z46" s="327"/>
      <c r="AB46" s="360"/>
    </row>
    <row r="47">
      <c r="A47" s="360"/>
      <c r="B47" s="360"/>
      <c r="C47" s="360"/>
      <c r="D47" s="360"/>
      <c r="E47" s="360"/>
      <c r="F47" s="360"/>
      <c r="G47" s="360"/>
      <c r="H47" s="360"/>
      <c r="I47" s="360"/>
      <c r="J47" s="360"/>
      <c r="K47" s="360"/>
      <c r="L47" s="360"/>
      <c r="M47" s="360"/>
      <c r="N47" s="360"/>
      <c r="O47" s="360"/>
      <c r="P47" s="360"/>
      <c r="Q47" s="360"/>
      <c r="R47" s="360"/>
      <c r="S47" s="318"/>
      <c r="T47" s="318"/>
      <c r="U47" s="318"/>
      <c r="V47" s="319"/>
      <c r="W47" s="319"/>
      <c r="X47" s="325"/>
      <c r="Y47" s="326"/>
      <c r="Z47" s="327"/>
      <c r="AB47" s="360"/>
    </row>
    <row r="48">
      <c r="A48" s="360"/>
      <c r="B48" s="360"/>
      <c r="C48" s="360"/>
      <c r="D48" s="360"/>
      <c r="E48" s="360"/>
      <c r="F48" s="360"/>
      <c r="G48" s="360"/>
      <c r="H48" s="360"/>
      <c r="I48" s="360"/>
      <c r="J48" s="360"/>
      <c r="K48" s="360"/>
      <c r="L48" s="360"/>
      <c r="M48" s="360"/>
      <c r="N48" s="360"/>
      <c r="O48" s="360"/>
      <c r="P48" s="360"/>
      <c r="Q48" s="360"/>
      <c r="R48" s="360"/>
      <c r="S48" s="318"/>
      <c r="T48" s="318"/>
      <c r="U48" s="318"/>
      <c r="V48" s="319"/>
      <c r="W48" s="319"/>
      <c r="X48" s="325"/>
      <c r="Y48" s="326"/>
      <c r="Z48" s="327"/>
      <c r="AB48" s="360"/>
    </row>
    <row r="49">
      <c r="A49" s="360"/>
      <c r="B49" s="360"/>
      <c r="C49" s="360"/>
      <c r="D49" s="360"/>
      <c r="E49" s="360"/>
      <c r="F49" s="360"/>
      <c r="G49" s="360"/>
      <c r="H49" s="360"/>
      <c r="I49" s="360"/>
      <c r="J49" s="360"/>
      <c r="K49" s="360"/>
      <c r="L49" s="360"/>
      <c r="M49" s="360"/>
      <c r="N49" s="360"/>
      <c r="O49" s="360"/>
      <c r="P49" s="360"/>
      <c r="Q49" s="360"/>
      <c r="R49" s="360"/>
      <c r="S49" s="318"/>
      <c r="T49" s="318"/>
      <c r="U49" s="318"/>
      <c r="V49" s="319"/>
      <c r="W49" s="319"/>
      <c r="X49" s="325"/>
      <c r="Y49" s="326"/>
      <c r="Z49" s="327"/>
      <c r="AB49" s="360"/>
    </row>
    <row r="50">
      <c r="A50" s="360"/>
      <c r="B50" s="360"/>
      <c r="C50" s="360"/>
      <c r="D50" s="360"/>
      <c r="E50" s="360"/>
      <c r="F50" s="360"/>
      <c r="G50" s="360"/>
      <c r="H50" s="360"/>
      <c r="I50" s="360"/>
      <c r="J50" s="360"/>
      <c r="K50" s="360"/>
      <c r="L50" s="360"/>
      <c r="M50" s="360"/>
      <c r="N50" s="360"/>
      <c r="O50" s="360"/>
      <c r="P50" s="360"/>
      <c r="Q50" s="360"/>
      <c r="R50" s="360"/>
      <c r="S50" s="318"/>
      <c r="T50" s="318"/>
      <c r="U50" s="318"/>
      <c r="V50" s="319"/>
      <c r="W50" s="319"/>
      <c r="X50" s="325"/>
      <c r="Y50" s="326"/>
      <c r="Z50" s="327"/>
      <c r="AB50" s="360"/>
    </row>
    <row r="51">
      <c r="A51" s="360"/>
      <c r="B51" s="360"/>
      <c r="C51" s="360"/>
      <c r="D51" s="360"/>
      <c r="E51" s="360"/>
      <c r="F51" s="360"/>
      <c r="G51" s="360"/>
      <c r="H51" s="360"/>
      <c r="I51" s="360"/>
      <c r="J51" s="360"/>
      <c r="K51" s="360"/>
      <c r="L51" s="360"/>
      <c r="M51" s="360"/>
      <c r="N51" s="360"/>
      <c r="O51" s="360"/>
      <c r="P51" s="360"/>
      <c r="Q51" s="360"/>
      <c r="R51" s="360"/>
      <c r="S51" s="318"/>
      <c r="T51" s="318"/>
      <c r="U51" s="318"/>
      <c r="V51" s="319"/>
      <c r="W51" s="319"/>
      <c r="X51" s="325"/>
      <c r="Y51" s="326"/>
      <c r="Z51" s="327"/>
      <c r="AB51" s="360"/>
    </row>
    <row r="52">
      <c r="A52" s="360"/>
      <c r="B52" s="360"/>
      <c r="C52" s="360"/>
      <c r="D52" s="360"/>
      <c r="E52" s="360"/>
      <c r="F52" s="360"/>
      <c r="G52" s="360"/>
      <c r="H52" s="360"/>
      <c r="I52" s="360"/>
      <c r="J52" s="360"/>
      <c r="K52" s="360"/>
      <c r="L52" s="360"/>
      <c r="M52" s="360"/>
      <c r="N52" s="360"/>
      <c r="O52" s="360"/>
      <c r="P52" s="360"/>
      <c r="Q52" s="360"/>
      <c r="R52" s="360"/>
      <c r="S52" s="318"/>
      <c r="T52" s="318"/>
      <c r="U52" s="318"/>
      <c r="V52" s="319"/>
      <c r="W52" s="319"/>
      <c r="X52" s="325"/>
      <c r="Y52" s="326"/>
      <c r="Z52" s="327"/>
      <c r="AB52" s="360"/>
    </row>
    <row r="53">
      <c r="A53" s="360"/>
      <c r="B53" s="360"/>
      <c r="C53" s="360"/>
      <c r="D53" s="360"/>
      <c r="E53" s="360"/>
      <c r="F53" s="360"/>
      <c r="G53" s="360"/>
      <c r="H53" s="360"/>
      <c r="I53" s="360"/>
      <c r="J53" s="360"/>
      <c r="K53" s="360"/>
      <c r="L53" s="360"/>
      <c r="M53" s="360"/>
      <c r="N53" s="360"/>
      <c r="O53" s="360"/>
      <c r="P53" s="360"/>
      <c r="Q53" s="360"/>
      <c r="R53" s="360"/>
      <c r="S53" s="318"/>
      <c r="T53" s="318"/>
      <c r="U53" s="318"/>
      <c r="V53" s="319"/>
      <c r="W53" s="319"/>
      <c r="X53" s="325"/>
      <c r="Y53" s="326"/>
      <c r="Z53" s="327"/>
      <c r="AB53" s="360"/>
    </row>
    <row r="54">
      <c r="A54" s="360"/>
      <c r="B54" s="360"/>
      <c r="C54" s="360"/>
      <c r="D54" s="360"/>
      <c r="E54" s="360"/>
      <c r="F54" s="360"/>
      <c r="G54" s="360"/>
      <c r="H54" s="360"/>
      <c r="I54" s="360"/>
      <c r="J54" s="360"/>
      <c r="K54" s="360"/>
      <c r="L54" s="360"/>
      <c r="M54" s="360"/>
      <c r="N54" s="360"/>
      <c r="O54" s="360"/>
      <c r="P54" s="360"/>
      <c r="Q54" s="360"/>
      <c r="R54" s="360"/>
      <c r="S54" s="318"/>
      <c r="T54" s="318"/>
      <c r="U54" s="318"/>
      <c r="V54" s="319"/>
      <c r="W54" s="319"/>
      <c r="X54" s="325"/>
      <c r="Y54" s="326"/>
      <c r="Z54" s="327"/>
      <c r="AB54" s="360"/>
    </row>
    <row r="55">
      <c r="A55" s="360"/>
      <c r="B55" s="360"/>
      <c r="C55" s="360"/>
      <c r="D55" s="360"/>
      <c r="E55" s="360"/>
      <c r="F55" s="360"/>
      <c r="G55" s="360"/>
      <c r="H55" s="360"/>
      <c r="I55" s="360"/>
      <c r="J55" s="360"/>
      <c r="K55" s="360"/>
      <c r="L55" s="360"/>
      <c r="M55" s="360"/>
      <c r="N55" s="360"/>
      <c r="O55" s="360"/>
      <c r="P55" s="360"/>
      <c r="Q55" s="360"/>
      <c r="R55" s="360"/>
      <c r="S55" s="318"/>
      <c r="T55" s="318"/>
      <c r="U55" s="318"/>
      <c r="V55" s="319"/>
      <c r="W55" s="319"/>
      <c r="X55" s="325"/>
      <c r="Y55" s="326"/>
      <c r="Z55" s="327"/>
      <c r="AB55" s="360"/>
    </row>
    <row r="56">
      <c r="A56" s="360"/>
      <c r="B56" s="360"/>
      <c r="C56" s="360"/>
      <c r="D56" s="360"/>
      <c r="E56" s="360"/>
      <c r="F56" s="360"/>
      <c r="G56" s="360"/>
      <c r="H56" s="360"/>
      <c r="I56" s="360"/>
      <c r="J56" s="360"/>
      <c r="K56" s="360"/>
      <c r="L56" s="360"/>
      <c r="M56" s="360"/>
      <c r="N56" s="360"/>
      <c r="O56" s="360"/>
      <c r="P56" s="360"/>
      <c r="Q56" s="360"/>
      <c r="R56" s="360"/>
      <c r="S56" s="318"/>
      <c r="T56" s="318"/>
      <c r="U56" s="318"/>
      <c r="V56" s="319"/>
      <c r="W56" s="319"/>
      <c r="X56" s="325"/>
      <c r="Y56" s="326"/>
      <c r="Z56" s="327"/>
      <c r="AB56" s="360"/>
    </row>
    <row r="57">
      <c r="A57" s="360"/>
      <c r="B57" s="360"/>
      <c r="C57" s="360"/>
      <c r="D57" s="360"/>
      <c r="E57" s="360"/>
      <c r="F57" s="360"/>
      <c r="G57" s="360"/>
      <c r="H57" s="360"/>
      <c r="I57" s="360"/>
      <c r="J57" s="360"/>
      <c r="K57" s="360"/>
      <c r="L57" s="360"/>
      <c r="M57" s="360"/>
      <c r="N57" s="360"/>
      <c r="O57" s="360"/>
      <c r="P57" s="360"/>
      <c r="Q57" s="360"/>
      <c r="R57" s="360"/>
      <c r="S57" s="318"/>
      <c r="T57" s="318"/>
      <c r="U57" s="318"/>
      <c r="V57" s="319"/>
      <c r="W57" s="319"/>
      <c r="X57" s="325"/>
      <c r="Y57" s="326"/>
      <c r="Z57" s="327"/>
      <c r="AB57" s="360"/>
    </row>
    <row r="58">
      <c r="A58" s="360"/>
      <c r="B58" s="360"/>
      <c r="C58" s="360"/>
      <c r="D58" s="360"/>
      <c r="E58" s="360"/>
      <c r="F58" s="360"/>
      <c r="G58" s="360"/>
      <c r="H58" s="360"/>
      <c r="I58" s="360"/>
      <c r="J58" s="360"/>
      <c r="K58" s="360"/>
      <c r="L58" s="360"/>
      <c r="M58" s="360"/>
      <c r="N58" s="360"/>
      <c r="O58" s="360"/>
      <c r="P58" s="360"/>
      <c r="Q58" s="360"/>
      <c r="R58" s="360"/>
      <c r="S58" s="318"/>
      <c r="T58" s="318"/>
      <c r="U58" s="318"/>
      <c r="V58" s="319"/>
      <c r="W58" s="319"/>
      <c r="X58" s="325"/>
      <c r="Y58" s="326"/>
      <c r="Z58" s="327"/>
      <c r="AB58" s="360"/>
    </row>
    <row r="59">
      <c r="A59" s="360"/>
      <c r="B59" s="360"/>
      <c r="C59" s="360"/>
      <c r="D59" s="360"/>
      <c r="E59" s="360"/>
      <c r="F59" s="360"/>
      <c r="G59" s="360"/>
      <c r="H59" s="360"/>
      <c r="I59" s="360"/>
      <c r="J59" s="360"/>
      <c r="K59" s="360"/>
      <c r="L59" s="360"/>
      <c r="M59" s="360"/>
      <c r="N59" s="360"/>
      <c r="O59" s="360"/>
      <c r="P59" s="360"/>
      <c r="Q59" s="360"/>
      <c r="R59" s="360"/>
      <c r="S59" s="318"/>
      <c r="T59" s="318"/>
      <c r="U59" s="318"/>
      <c r="V59" s="319"/>
      <c r="W59" s="319"/>
      <c r="X59" s="325"/>
      <c r="Y59" s="326"/>
      <c r="Z59" s="327"/>
      <c r="AB59" s="360"/>
    </row>
    <row r="60">
      <c r="A60" s="360"/>
      <c r="B60" s="360"/>
      <c r="C60" s="360"/>
      <c r="D60" s="360"/>
      <c r="E60" s="360"/>
      <c r="F60" s="360"/>
      <c r="G60" s="360"/>
      <c r="H60" s="360"/>
      <c r="I60" s="360"/>
      <c r="J60" s="360"/>
      <c r="K60" s="360"/>
      <c r="L60" s="360"/>
      <c r="M60" s="360"/>
      <c r="N60" s="360"/>
      <c r="O60" s="360"/>
      <c r="P60" s="360"/>
      <c r="Q60" s="360"/>
      <c r="R60" s="360"/>
      <c r="S60" s="318"/>
      <c r="T60" s="318"/>
      <c r="U60" s="318"/>
      <c r="V60" s="319"/>
      <c r="W60" s="319"/>
      <c r="X60" s="325"/>
      <c r="Y60" s="326"/>
      <c r="Z60" s="327"/>
      <c r="AB60" s="360"/>
    </row>
    <row r="61">
      <c r="A61" s="360"/>
      <c r="B61" s="360"/>
      <c r="C61" s="360"/>
      <c r="D61" s="360"/>
      <c r="E61" s="360"/>
      <c r="F61" s="360"/>
      <c r="G61" s="360"/>
      <c r="H61" s="360"/>
      <c r="I61" s="360"/>
      <c r="J61" s="360"/>
      <c r="K61" s="360"/>
      <c r="L61" s="360"/>
      <c r="M61" s="360"/>
      <c r="N61" s="360"/>
      <c r="O61" s="360"/>
      <c r="P61" s="360"/>
      <c r="Q61" s="360"/>
      <c r="R61" s="360"/>
      <c r="S61" s="318"/>
      <c r="T61" s="318"/>
      <c r="U61" s="318"/>
      <c r="V61" s="319"/>
      <c r="W61" s="319"/>
      <c r="X61" s="325"/>
      <c r="Y61" s="326"/>
      <c r="Z61" s="327"/>
      <c r="AB61" s="360"/>
    </row>
    <row r="62">
      <c r="A62" s="360"/>
      <c r="B62" s="360"/>
      <c r="C62" s="360"/>
      <c r="D62" s="360"/>
      <c r="E62" s="360"/>
      <c r="F62" s="360"/>
      <c r="G62" s="360"/>
      <c r="H62" s="360"/>
      <c r="I62" s="360"/>
      <c r="J62" s="360"/>
      <c r="K62" s="360"/>
      <c r="L62" s="360"/>
      <c r="M62" s="360"/>
      <c r="N62" s="360"/>
      <c r="O62" s="360"/>
      <c r="P62" s="360"/>
      <c r="Q62" s="360"/>
      <c r="R62" s="360"/>
      <c r="S62" s="318"/>
      <c r="T62" s="318"/>
      <c r="U62" s="318"/>
      <c r="V62" s="319"/>
      <c r="W62" s="319"/>
      <c r="X62" s="325"/>
      <c r="Y62" s="326"/>
      <c r="Z62" s="327"/>
      <c r="AB62" s="360"/>
    </row>
    <row r="63">
      <c r="A63" s="360"/>
      <c r="B63" s="360"/>
      <c r="C63" s="360"/>
      <c r="D63" s="360"/>
      <c r="E63" s="360"/>
      <c r="F63" s="360"/>
      <c r="G63" s="360"/>
      <c r="H63" s="360"/>
      <c r="I63" s="360"/>
      <c r="J63" s="360"/>
      <c r="K63" s="360"/>
      <c r="L63" s="360"/>
      <c r="M63" s="360"/>
      <c r="N63" s="360"/>
      <c r="O63" s="360"/>
      <c r="P63" s="360"/>
      <c r="Q63" s="360"/>
      <c r="R63" s="360"/>
      <c r="S63" s="318"/>
      <c r="T63" s="318"/>
      <c r="U63" s="318"/>
      <c r="V63" s="319"/>
      <c r="W63" s="319"/>
      <c r="X63" s="325"/>
      <c r="Y63" s="326"/>
      <c r="Z63" s="327"/>
      <c r="AB63" s="360"/>
    </row>
    <row r="64">
      <c r="A64" s="360"/>
      <c r="B64" s="360"/>
      <c r="C64" s="360"/>
      <c r="D64" s="360"/>
      <c r="E64" s="360"/>
      <c r="F64" s="360"/>
      <c r="G64" s="360"/>
      <c r="H64" s="360"/>
      <c r="I64" s="360"/>
      <c r="J64" s="360"/>
      <c r="K64" s="360"/>
      <c r="L64" s="360"/>
      <c r="M64" s="360"/>
      <c r="N64" s="360"/>
      <c r="O64" s="360"/>
      <c r="P64" s="360"/>
      <c r="Q64" s="360"/>
      <c r="R64" s="360"/>
      <c r="S64" s="318"/>
      <c r="T64" s="318"/>
      <c r="U64" s="318"/>
      <c r="V64" s="319"/>
      <c r="W64" s="319"/>
      <c r="X64" s="325"/>
      <c r="Y64" s="326"/>
      <c r="Z64" s="327"/>
      <c r="AB64" s="360"/>
    </row>
    <row r="65">
      <c r="A65" s="360"/>
      <c r="B65" s="360"/>
      <c r="C65" s="360"/>
      <c r="D65" s="360"/>
      <c r="E65" s="360"/>
      <c r="F65" s="360"/>
      <c r="G65" s="360"/>
      <c r="H65" s="360"/>
      <c r="I65" s="360"/>
      <c r="J65" s="360"/>
      <c r="K65" s="360"/>
      <c r="L65" s="360"/>
      <c r="M65" s="360"/>
      <c r="N65" s="360"/>
      <c r="O65" s="360"/>
      <c r="P65" s="360"/>
      <c r="Q65" s="360"/>
      <c r="R65" s="360"/>
      <c r="S65" s="318"/>
      <c r="T65" s="318"/>
      <c r="U65" s="318"/>
      <c r="V65" s="319"/>
      <c r="W65" s="319"/>
      <c r="X65" s="325"/>
      <c r="Y65" s="326"/>
      <c r="Z65" s="327"/>
      <c r="AB65" s="360"/>
    </row>
    <row r="66">
      <c r="A66" s="360"/>
      <c r="B66" s="360"/>
      <c r="C66" s="360"/>
      <c r="D66" s="360"/>
      <c r="E66" s="360"/>
      <c r="F66" s="360"/>
      <c r="G66" s="360"/>
      <c r="H66" s="360"/>
      <c r="I66" s="360"/>
      <c r="J66" s="360"/>
      <c r="K66" s="360"/>
      <c r="L66" s="360"/>
      <c r="M66" s="360"/>
      <c r="N66" s="360"/>
      <c r="O66" s="360"/>
      <c r="P66" s="360"/>
      <c r="Q66" s="360"/>
      <c r="R66" s="360"/>
      <c r="S66" s="318"/>
      <c r="T66" s="318"/>
      <c r="U66" s="318"/>
      <c r="V66" s="319"/>
      <c r="W66" s="319"/>
      <c r="X66" s="325"/>
      <c r="Y66" s="326"/>
      <c r="Z66" s="327"/>
      <c r="AB66" s="360"/>
    </row>
    <row r="67">
      <c r="A67" s="360"/>
      <c r="B67" s="360"/>
      <c r="C67" s="360"/>
      <c r="D67" s="360"/>
      <c r="E67" s="360"/>
      <c r="F67" s="360"/>
      <c r="G67" s="360"/>
      <c r="H67" s="360"/>
      <c r="I67" s="360"/>
      <c r="J67" s="360"/>
      <c r="K67" s="360"/>
      <c r="L67" s="360"/>
      <c r="M67" s="360"/>
      <c r="N67" s="360"/>
      <c r="O67" s="360"/>
      <c r="P67" s="360"/>
      <c r="Q67" s="360"/>
      <c r="R67" s="360"/>
      <c r="S67" s="318"/>
      <c r="T67" s="318"/>
      <c r="U67" s="318"/>
      <c r="V67" s="319"/>
      <c r="W67" s="319"/>
      <c r="X67" s="325"/>
      <c r="Y67" s="326"/>
      <c r="Z67" s="327"/>
      <c r="AB67" s="360"/>
    </row>
    <row r="68">
      <c r="A68" s="360"/>
      <c r="B68" s="360"/>
      <c r="C68" s="360"/>
      <c r="D68" s="360"/>
      <c r="E68" s="360"/>
      <c r="F68" s="360"/>
      <c r="G68" s="360"/>
      <c r="H68" s="360"/>
      <c r="I68" s="360"/>
      <c r="J68" s="360"/>
      <c r="K68" s="360"/>
      <c r="L68" s="360"/>
      <c r="M68" s="360"/>
      <c r="N68" s="360"/>
      <c r="O68" s="360"/>
      <c r="P68" s="360"/>
      <c r="Q68" s="360"/>
      <c r="R68" s="360"/>
      <c r="S68" s="318"/>
      <c r="T68" s="318"/>
      <c r="U68" s="318"/>
      <c r="V68" s="319"/>
      <c r="W68" s="319"/>
      <c r="X68" s="325"/>
      <c r="Y68" s="326"/>
      <c r="Z68" s="327"/>
      <c r="AB68" s="360"/>
    </row>
    <row r="69">
      <c r="A69" s="360"/>
      <c r="B69" s="360"/>
      <c r="C69" s="360"/>
      <c r="D69" s="360"/>
      <c r="E69" s="360"/>
      <c r="F69" s="360"/>
      <c r="G69" s="360"/>
      <c r="H69" s="360"/>
      <c r="I69" s="360"/>
      <c r="J69" s="360"/>
      <c r="K69" s="360"/>
      <c r="L69" s="360"/>
      <c r="M69" s="360"/>
      <c r="N69" s="360"/>
      <c r="O69" s="360"/>
      <c r="P69" s="360"/>
      <c r="Q69" s="360"/>
      <c r="R69" s="360"/>
      <c r="S69" s="318"/>
      <c r="T69" s="318"/>
      <c r="U69" s="318"/>
      <c r="V69" s="319"/>
      <c r="W69" s="319"/>
      <c r="X69" s="325"/>
      <c r="Y69" s="326"/>
      <c r="Z69" s="327"/>
      <c r="AB69" s="360"/>
    </row>
    <row r="70">
      <c r="A70" s="360"/>
      <c r="B70" s="360"/>
      <c r="C70" s="360"/>
      <c r="D70" s="360"/>
      <c r="E70" s="360"/>
      <c r="F70" s="360"/>
      <c r="G70" s="360"/>
      <c r="H70" s="360"/>
      <c r="I70" s="360"/>
      <c r="J70" s="360"/>
      <c r="K70" s="360"/>
      <c r="L70" s="360"/>
      <c r="M70" s="360"/>
      <c r="N70" s="360"/>
      <c r="O70" s="360"/>
      <c r="P70" s="360"/>
      <c r="Q70" s="360"/>
      <c r="R70" s="360"/>
      <c r="S70" s="318"/>
      <c r="T70" s="318"/>
      <c r="U70" s="318"/>
      <c r="V70" s="319"/>
      <c r="W70" s="319"/>
      <c r="X70" s="325"/>
      <c r="Y70" s="326"/>
      <c r="Z70" s="327"/>
      <c r="AB70" s="360"/>
    </row>
    <row r="71">
      <c r="A71" s="360"/>
      <c r="B71" s="360"/>
      <c r="C71" s="360"/>
      <c r="D71" s="360"/>
      <c r="E71" s="360"/>
      <c r="F71" s="360"/>
      <c r="G71" s="360"/>
      <c r="H71" s="360"/>
      <c r="I71" s="360"/>
      <c r="J71" s="360"/>
      <c r="K71" s="360"/>
      <c r="L71" s="360"/>
      <c r="M71" s="360"/>
      <c r="N71" s="360"/>
      <c r="O71" s="360"/>
      <c r="P71" s="360"/>
      <c r="Q71" s="360"/>
      <c r="R71" s="360"/>
      <c r="S71" s="318"/>
      <c r="T71" s="318"/>
      <c r="U71" s="318"/>
      <c r="V71" s="319"/>
      <c r="W71" s="319"/>
      <c r="X71" s="325"/>
      <c r="Y71" s="326"/>
      <c r="Z71" s="327"/>
      <c r="AB71" s="360"/>
    </row>
    <row r="72">
      <c r="A72" s="360"/>
      <c r="B72" s="360"/>
      <c r="C72" s="360"/>
      <c r="D72" s="360"/>
      <c r="E72" s="360"/>
      <c r="F72" s="360"/>
      <c r="G72" s="360"/>
      <c r="H72" s="360"/>
      <c r="I72" s="360"/>
      <c r="J72" s="360"/>
      <c r="K72" s="360"/>
      <c r="L72" s="360"/>
      <c r="M72" s="360"/>
      <c r="N72" s="360"/>
      <c r="O72" s="360"/>
      <c r="P72" s="360"/>
      <c r="Q72" s="360"/>
      <c r="R72" s="360"/>
      <c r="S72" s="318"/>
      <c r="T72" s="318"/>
      <c r="U72" s="318"/>
      <c r="V72" s="319"/>
      <c r="W72" s="319"/>
      <c r="X72" s="325"/>
      <c r="Y72" s="326"/>
      <c r="Z72" s="327"/>
      <c r="AB72" s="360"/>
    </row>
    <row r="73">
      <c r="A73" s="360"/>
      <c r="B73" s="360"/>
      <c r="C73" s="360"/>
      <c r="D73" s="360"/>
      <c r="E73" s="360"/>
      <c r="F73" s="360"/>
      <c r="G73" s="360"/>
      <c r="H73" s="360"/>
      <c r="I73" s="360"/>
      <c r="J73" s="360"/>
      <c r="K73" s="360"/>
      <c r="L73" s="360"/>
      <c r="M73" s="360"/>
      <c r="N73" s="360"/>
      <c r="O73" s="360"/>
      <c r="P73" s="360"/>
      <c r="Q73" s="360"/>
      <c r="R73" s="360"/>
      <c r="S73" s="318"/>
      <c r="T73" s="318"/>
      <c r="U73" s="318"/>
      <c r="V73" s="319"/>
      <c r="W73" s="319"/>
      <c r="X73" s="325"/>
      <c r="Y73" s="326"/>
      <c r="Z73" s="327"/>
      <c r="AB73" s="360"/>
    </row>
    <row r="74">
      <c r="A74" s="360"/>
      <c r="B74" s="360"/>
      <c r="C74" s="360"/>
      <c r="D74" s="360"/>
      <c r="E74" s="360"/>
      <c r="F74" s="360"/>
      <c r="G74" s="360"/>
      <c r="H74" s="360"/>
      <c r="I74" s="360"/>
      <c r="J74" s="360"/>
      <c r="K74" s="360"/>
      <c r="L74" s="360"/>
      <c r="M74" s="360"/>
      <c r="N74" s="360"/>
      <c r="O74" s="360"/>
      <c r="P74" s="360"/>
      <c r="Q74" s="360"/>
      <c r="R74" s="360"/>
      <c r="S74" s="318"/>
      <c r="T74" s="318"/>
      <c r="U74" s="318"/>
      <c r="V74" s="319"/>
      <c r="W74" s="319"/>
      <c r="X74" s="325"/>
      <c r="Y74" s="326"/>
      <c r="Z74" s="327"/>
      <c r="AB74" s="360"/>
    </row>
    <row r="75">
      <c r="A75" s="360"/>
      <c r="B75" s="360"/>
      <c r="C75" s="360"/>
      <c r="D75" s="360"/>
      <c r="E75" s="360"/>
      <c r="F75" s="360"/>
      <c r="G75" s="360"/>
      <c r="H75" s="360"/>
      <c r="I75" s="360"/>
      <c r="J75" s="360"/>
      <c r="K75" s="360"/>
      <c r="L75" s="360"/>
      <c r="M75" s="360"/>
      <c r="N75" s="360"/>
      <c r="O75" s="360"/>
      <c r="P75" s="360"/>
      <c r="Q75" s="360"/>
      <c r="R75" s="360"/>
      <c r="S75" s="318"/>
      <c r="T75" s="318"/>
      <c r="U75" s="318"/>
      <c r="V75" s="319"/>
      <c r="W75" s="319"/>
      <c r="X75" s="325"/>
      <c r="Y75" s="326"/>
      <c r="Z75" s="327"/>
      <c r="AB75" s="360"/>
    </row>
    <row r="76">
      <c r="A76" s="360"/>
      <c r="B76" s="360"/>
      <c r="C76" s="360"/>
      <c r="D76" s="360"/>
      <c r="E76" s="360"/>
      <c r="F76" s="360"/>
      <c r="G76" s="360"/>
      <c r="H76" s="360"/>
      <c r="I76" s="360"/>
      <c r="J76" s="360"/>
      <c r="K76" s="360"/>
      <c r="L76" s="360"/>
      <c r="M76" s="360"/>
      <c r="N76" s="360"/>
      <c r="O76" s="360"/>
      <c r="P76" s="360"/>
      <c r="Q76" s="360"/>
      <c r="R76" s="360"/>
      <c r="S76" s="318"/>
      <c r="T76" s="318"/>
      <c r="U76" s="318"/>
      <c r="V76" s="319"/>
      <c r="W76" s="319"/>
      <c r="X76" s="325"/>
      <c r="Y76" s="326"/>
      <c r="Z76" s="327"/>
      <c r="AB76" s="360"/>
    </row>
    <row r="77">
      <c r="A77" s="360"/>
      <c r="B77" s="360"/>
      <c r="C77" s="360"/>
      <c r="D77" s="360"/>
      <c r="E77" s="360"/>
      <c r="F77" s="360"/>
      <c r="G77" s="360"/>
      <c r="H77" s="360"/>
      <c r="I77" s="360"/>
      <c r="J77" s="360"/>
      <c r="K77" s="360"/>
      <c r="L77" s="360"/>
      <c r="M77" s="360"/>
      <c r="N77" s="360"/>
      <c r="O77" s="360"/>
      <c r="P77" s="360"/>
      <c r="Q77" s="360"/>
      <c r="R77" s="360"/>
      <c r="S77" s="318"/>
      <c r="T77" s="318"/>
      <c r="U77" s="318"/>
      <c r="V77" s="319"/>
      <c r="W77" s="319"/>
      <c r="X77" s="325"/>
      <c r="Y77" s="326"/>
      <c r="Z77" s="327"/>
      <c r="AB77" s="360"/>
    </row>
    <row r="78">
      <c r="A78" s="360"/>
      <c r="B78" s="360"/>
      <c r="C78" s="360"/>
      <c r="D78" s="360"/>
      <c r="E78" s="360"/>
      <c r="F78" s="360"/>
      <c r="G78" s="360"/>
      <c r="H78" s="360"/>
      <c r="I78" s="360"/>
      <c r="J78" s="360"/>
      <c r="K78" s="360"/>
      <c r="L78" s="360"/>
      <c r="M78" s="360"/>
      <c r="N78" s="360"/>
      <c r="O78" s="360"/>
      <c r="P78" s="360"/>
      <c r="Q78" s="360"/>
      <c r="R78" s="360"/>
      <c r="S78" s="318"/>
      <c r="T78" s="318"/>
      <c r="U78" s="318"/>
      <c r="V78" s="319"/>
      <c r="W78" s="319"/>
      <c r="X78" s="325"/>
      <c r="Y78" s="326"/>
      <c r="Z78" s="327"/>
      <c r="AB78" s="360"/>
    </row>
    <row r="79">
      <c r="A79" s="360"/>
      <c r="B79" s="360"/>
      <c r="C79" s="360"/>
      <c r="D79" s="360"/>
      <c r="E79" s="360"/>
      <c r="F79" s="360"/>
      <c r="G79" s="360"/>
      <c r="H79" s="360"/>
      <c r="I79" s="360"/>
      <c r="J79" s="360"/>
      <c r="K79" s="360"/>
      <c r="L79" s="360"/>
      <c r="M79" s="360"/>
      <c r="N79" s="360"/>
      <c r="O79" s="360"/>
      <c r="P79" s="360"/>
      <c r="Q79" s="360"/>
      <c r="R79" s="360"/>
      <c r="S79" s="318"/>
      <c r="T79" s="318"/>
      <c r="U79" s="318"/>
      <c r="V79" s="319"/>
      <c r="W79" s="319"/>
      <c r="X79" s="325"/>
      <c r="Y79" s="326"/>
      <c r="Z79" s="327"/>
      <c r="AB79" s="360"/>
    </row>
    <row r="80">
      <c r="A80" s="360"/>
      <c r="B80" s="360"/>
      <c r="C80" s="360"/>
      <c r="D80" s="360"/>
      <c r="E80" s="360"/>
      <c r="F80" s="360"/>
      <c r="G80" s="360"/>
      <c r="H80" s="360"/>
      <c r="I80" s="360"/>
      <c r="J80" s="360"/>
      <c r="K80" s="360"/>
      <c r="L80" s="360"/>
      <c r="M80" s="360"/>
      <c r="N80" s="360"/>
      <c r="O80" s="360"/>
      <c r="P80" s="360"/>
      <c r="Q80" s="360"/>
      <c r="R80" s="360"/>
      <c r="S80" s="318"/>
      <c r="T80" s="318"/>
      <c r="U80" s="318"/>
      <c r="V80" s="319"/>
      <c r="W80" s="319"/>
      <c r="X80" s="325"/>
      <c r="Y80" s="326"/>
      <c r="Z80" s="327"/>
      <c r="AB80" s="360"/>
    </row>
    <row r="81">
      <c r="A81" s="360"/>
      <c r="B81" s="360"/>
      <c r="C81" s="360"/>
      <c r="D81" s="360"/>
      <c r="E81" s="360"/>
      <c r="F81" s="360"/>
      <c r="G81" s="360"/>
      <c r="H81" s="360"/>
      <c r="I81" s="360"/>
      <c r="J81" s="360"/>
      <c r="K81" s="360"/>
      <c r="L81" s="360"/>
      <c r="M81" s="360"/>
      <c r="N81" s="360"/>
      <c r="O81" s="360"/>
      <c r="P81" s="360"/>
      <c r="Q81" s="360"/>
      <c r="R81" s="360"/>
      <c r="S81" s="318"/>
      <c r="T81" s="318"/>
      <c r="U81" s="318"/>
      <c r="V81" s="319"/>
      <c r="W81" s="319"/>
      <c r="X81" s="325"/>
      <c r="Y81" s="326"/>
      <c r="Z81" s="327"/>
      <c r="AB81" s="360"/>
    </row>
    <row r="82">
      <c r="A82" s="360"/>
      <c r="B82" s="360"/>
      <c r="C82" s="360"/>
      <c r="D82" s="360"/>
      <c r="E82" s="360"/>
      <c r="F82" s="360"/>
      <c r="G82" s="360"/>
      <c r="H82" s="360"/>
      <c r="I82" s="360"/>
      <c r="J82" s="360"/>
      <c r="K82" s="360"/>
      <c r="L82" s="360"/>
      <c r="M82" s="360"/>
      <c r="N82" s="360"/>
      <c r="O82" s="360"/>
      <c r="P82" s="360"/>
      <c r="Q82" s="360"/>
      <c r="R82" s="360"/>
      <c r="S82" s="318"/>
      <c r="T82" s="318"/>
      <c r="U82" s="318"/>
      <c r="V82" s="319"/>
      <c r="W82" s="319"/>
      <c r="X82" s="325"/>
      <c r="Y82" s="326"/>
      <c r="Z82" s="327"/>
      <c r="AB82" s="360"/>
    </row>
    <row r="83">
      <c r="A83" s="360"/>
      <c r="B83" s="360"/>
      <c r="C83" s="360"/>
      <c r="D83" s="360"/>
      <c r="E83" s="360"/>
      <c r="F83" s="360"/>
      <c r="G83" s="360"/>
      <c r="H83" s="360"/>
      <c r="I83" s="360"/>
      <c r="J83" s="360"/>
      <c r="K83" s="360"/>
      <c r="L83" s="360"/>
      <c r="M83" s="360"/>
      <c r="N83" s="360"/>
      <c r="O83" s="360"/>
      <c r="P83" s="360"/>
      <c r="Q83" s="360"/>
      <c r="R83" s="360"/>
      <c r="S83" s="318"/>
      <c r="T83" s="318"/>
      <c r="U83" s="318"/>
      <c r="V83" s="319"/>
      <c r="W83" s="319"/>
      <c r="X83" s="325"/>
      <c r="Y83" s="326"/>
      <c r="Z83" s="327"/>
      <c r="AB83" s="360"/>
    </row>
    <row r="84">
      <c r="A84" s="360"/>
      <c r="B84" s="360"/>
      <c r="C84" s="360"/>
      <c r="D84" s="360"/>
      <c r="E84" s="360"/>
      <c r="F84" s="360"/>
      <c r="G84" s="360"/>
      <c r="H84" s="360"/>
      <c r="I84" s="360"/>
      <c r="J84" s="360"/>
      <c r="K84" s="360"/>
      <c r="L84" s="360"/>
      <c r="M84" s="360"/>
      <c r="N84" s="360"/>
      <c r="O84" s="360"/>
      <c r="P84" s="360"/>
      <c r="Q84" s="360"/>
      <c r="R84" s="360"/>
      <c r="S84" s="318"/>
      <c r="T84" s="318"/>
      <c r="U84" s="318"/>
      <c r="V84" s="319"/>
      <c r="W84" s="319"/>
      <c r="X84" s="325"/>
      <c r="Y84" s="326"/>
      <c r="Z84" s="327"/>
      <c r="AB84" s="360"/>
    </row>
    <row r="85">
      <c r="A85" s="360"/>
      <c r="B85" s="360"/>
      <c r="C85" s="360"/>
      <c r="D85" s="360"/>
      <c r="E85" s="360"/>
      <c r="F85" s="360"/>
      <c r="G85" s="360"/>
      <c r="H85" s="360"/>
      <c r="I85" s="360"/>
      <c r="J85" s="360"/>
      <c r="K85" s="360"/>
      <c r="L85" s="360"/>
      <c r="M85" s="360"/>
      <c r="N85" s="360"/>
      <c r="O85" s="360"/>
      <c r="P85" s="360"/>
      <c r="Q85" s="360"/>
      <c r="R85" s="360"/>
      <c r="S85" s="318"/>
      <c r="T85" s="318"/>
      <c r="U85" s="318"/>
      <c r="V85" s="319"/>
      <c r="W85" s="319"/>
      <c r="X85" s="325"/>
      <c r="Y85" s="326"/>
      <c r="Z85" s="327"/>
      <c r="AB85" s="360"/>
    </row>
    <row r="86">
      <c r="A86" s="360"/>
      <c r="B86" s="360"/>
      <c r="C86" s="360"/>
      <c r="D86" s="360"/>
      <c r="E86" s="360"/>
      <c r="F86" s="360"/>
      <c r="G86" s="360"/>
      <c r="H86" s="360"/>
      <c r="I86" s="360"/>
      <c r="J86" s="360"/>
      <c r="K86" s="360"/>
      <c r="L86" s="360"/>
      <c r="M86" s="360"/>
      <c r="N86" s="360"/>
      <c r="O86" s="360"/>
      <c r="P86" s="360"/>
      <c r="Q86" s="360"/>
      <c r="R86" s="360"/>
      <c r="S86" s="318"/>
      <c r="T86" s="318"/>
      <c r="U86" s="318"/>
      <c r="V86" s="319"/>
      <c r="W86" s="319"/>
      <c r="X86" s="325"/>
      <c r="Y86" s="326"/>
      <c r="Z86" s="327"/>
      <c r="AB86" s="360"/>
    </row>
    <row r="87">
      <c r="A87" s="360"/>
      <c r="B87" s="360"/>
      <c r="C87" s="360"/>
      <c r="D87" s="360"/>
      <c r="E87" s="360"/>
      <c r="F87" s="360"/>
      <c r="G87" s="360"/>
      <c r="H87" s="360"/>
      <c r="I87" s="360"/>
      <c r="J87" s="360"/>
      <c r="K87" s="360"/>
      <c r="L87" s="360"/>
      <c r="M87" s="360"/>
      <c r="N87" s="360"/>
      <c r="O87" s="360"/>
      <c r="P87" s="360"/>
      <c r="Q87" s="360"/>
      <c r="R87" s="360"/>
      <c r="S87" s="318"/>
      <c r="T87" s="318"/>
      <c r="U87" s="318"/>
      <c r="V87" s="319"/>
      <c r="W87" s="319"/>
      <c r="X87" s="325"/>
      <c r="Y87" s="326"/>
      <c r="Z87" s="327"/>
      <c r="AB87" s="360"/>
    </row>
    <row r="88">
      <c r="A88" s="360"/>
      <c r="B88" s="360"/>
      <c r="C88" s="360"/>
      <c r="D88" s="360"/>
      <c r="E88" s="360"/>
      <c r="F88" s="360"/>
      <c r="G88" s="360"/>
      <c r="H88" s="360"/>
      <c r="I88" s="360"/>
      <c r="J88" s="360"/>
      <c r="K88" s="360"/>
      <c r="L88" s="360"/>
      <c r="M88" s="360"/>
      <c r="N88" s="360"/>
      <c r="O88" s="360"/>
      <c r="P88" s="360"/>
      <c r="Q88" s="360"/>
      <c r="R88" s="360"/>
      <c r="S88" s="318"/>
      <c r="T88" s="318"/>
      <c r="U88" s="318"/>
      <c r="V88" s="319"/>
      <c r="W88" s="319"/>
      <c r="X88" s="325"/>
      <c r="Y88" s="326"/>
      <c r="Z88" s="327"/>
      <c r="AB88" s="360"/>
    </row>
    <row r="89">
      <c r="A89" s="360"/>
      <c r="B89" s="360"/>
      <c r="C89" s="360"/>
      <c r="D89" s="360"/>
      <c r="E89" s="360"/>
      <c r="F89" s="360"/>
      <c r="G89" s="360"/>
      <c r="H89" s="360"/>
      <c r="I89" s="360"/>
      <c r="J89" s="360"/>
      <c r="K89" s="360"/>
      <c r="L89" s="360"/>
      <c r="M89" s="360"/>
      <c r="N89" s="360"/>
      <c r="O89" s="360"/>
      <c r="P89" s="360"/>
      <c r="Q89" s="360"/>
      <c r="R89" s="360"/>
      <c r="S89" s="318"/>
      <c r="T89" s="318"/>
      <c r="U89" s="318"/>
      <c r="V89" s="319"/>
      <c r="W89" s="319"/>
      <c r="X89" s="325"/>
      <c r="Y89" s="326"/>
      <c r="Z89" s="327"/>
      <c r="AB89" s="360"/>
    </row>
    <row r="90">
      <c r="A90" s="360"/>
      <c r="B90" s="360"/>
      <c r="C90" s="360"/>
      <c r="D90" s="360"/>
      <c r="E90" s="360"/>
      <c r="F90" s="360"/>
      <c r="G90" s="360"/>
      <c r="H90" s="360"/>
      <c r="I90" s="360"/>
      <c r="J90" s="360"/>
      <c r="K90" s="360"/>
      <c r="L90" s="360"/>
      <c r="M90" s="360"/>
      <c r="N90" s="360"/>
      <c r="O90" s="360"/>
      <c r="P90" s="360"/>
      <c r="Q90" s="360"/>
      <c r="R90" s="360"/>
      <c r="S90" s="318"/>
      <c r="T90" s="318"/>
      <c r="U90" s="318"/>
      <c r="V90" s="319"/>
      <c r="W90" s="319"/>
      <c r="X90" s="325"/>
      <c r="Y90" s="326"/>
      <c r="Z90" s="327"/>
      <c r="AB90" s="360"/>
    </row>
    <row r="91">
      <c r="A91" s="360"/>
      <c r="B91" s="360"/>
      <c r="C91" s="360"/>
      <c r="D91" s="360"/>
      <c r="E91" s="360"/>
      <c r="F91" s="360"/>
      <c r="G91" s="360"/>
      <c r="H91" s="360"/>
      <c r="I91" s="360"/>
      <c r="J91" s="360"/>
      <c r="K91" s="360"/>
      <c r="L91" s="360"/>
      <c r="M91" s="360"/>
      <c r="N91" s="360"/>
      <c r="O91" s="360"/>
      <c r="P91" s="360"/>
      <c r="Q91" s="360"/>
      <c r="R91" s="360"/>
      <c r="S91" s="318"/>
      <c r="T91" s="318"/>
      <c r="U91" s="318"/>
      <c r="V91" s="319"/>
      <c r="W91" s="319"/>
      <c r="X91" s="325"/>
      <c r="Y91" s="326"/>
      <c r="Z91" s="327"/>
      <c r="AB91" s="360"/>
    </row>
    <row r="92">
      <c r="A92" s="360"/>
      <c r="B92" s="360"/>
      <c r="C92" s="360"/>
      <c r="D92" s="360"/>
      <c r="E92" s="360"/>
      <c r="F92" s="360"/>
      <c r="G92" s="360"/>
      <c r="H92" s="360"/>
      <c r="I92" s="360"/>
      <c r="J92" s="360"/>
      <c r="K92" s="360"/>
      <c r="L92" s="360"/>
      <c r="M92" s="360"/>
      <c r="N92" s="360"/>
      <c r="O92" s="360"/>
      <c r="P92" s="360"/>
      <c r="Q92" s="360"/>
      <c r="R92" s="360"/>
      <c r="S92" s="318"/>
      <c r="T92" s="318"/>
      <c r="U92" s="318"/>
      <c r="V92" s="319"/>
      <c r="W92" s="319"/>
      <c r="X92" s="325"/>
      <c r="Y92" s="326"/>
      <c r="Z92" s="327"/>
      <c r="AB92" s="360"/>
    </row>
    <row r="93">
      <c r="A93" s="360"/>
      <c r="B93" s="360"/>
      <c r="C93" s="360"/>
      <c r="D93" s="360"/>
      <c r="E93" s="360"/>
      <c r="F93" s="360"/>
      <c r="G93" s="360"/>
      <c r="H93" s="360"/>
      <c r="I93" s="360"/>
      <c r="J93" s="360"/>
      <c r="K93" s="360"/>
      <c r="L93" s="360"/>
      <c r="M93" s="360"/>
      <c r="N93" s="360"/>
      <c r="O93" s="360"/>
      <c r="P93" s="360"/>
      <c r="Q93" s="360"/>
      <c r="R93" s="360"/>
      <c r="S93" s="318"/>
      <c r="T93" s="318"/>
      <c r="U93" s="318"/>
      <c r="V93" s="319"/>
      <c r="W93" s="319"/>
      <c r="X93" s="325"/>
      <c r="Y93" s="326"/>
      <c r="Z93" s="327"/>
      <c r="AB93" s="360"/>
    </row>
    <row r="94">
      <c r="A94" s="360"/>
      <c r="B94" s="360"/>
      <c r="C94" s="360"/>
      <c r="D94" s="360"/>
      <c r="E94" s="360"/>
      <c r="F94" s="360"/>
      <c r="G94" s="360"/>
      <c r="H94" s="360"/>
      <c r="I94" s="360"/>
      <c r="J94" s="360"/>
      <c r="K94" s="360"/>
      <c r="L94" s="360"/>
      <c r="M94" s="360"/>
      <c r="N94" s="360"/>
      <c r="O94" s="360"/>
      <c r="P94" s="360"/>
      <c r="Q94" s="360"/>
      <c r="R94" s="360"/>
      <c r="S94" s="318"/>
      <c r="T94" s="318"/>
      <c r="U94" s="318"/>
      <c r="V94" s="319"/>
      <c r="W94" s="319"/>
      <c r="X94" s="325"/>
      <c r="Y94" s="326"/>
      <c r="Z94" s="327"/>
      <c r="AB94" s="360"/>
    </row>
    <row r="95">
      <c r="A95" s="360"/>
      <c r="B95" s="360"/>
      <c r="C95" s="360"/>
      <c r="D95" s="360"/>
      <c r="E95" s="360"/>
      <c r="F95" s="360"/>
      <c r="G95" s="360"/>
      <c r="H95" s="360"/>
      <c r="I95" s="360"/>
      <c r="J95" s="360"/>
      <c r="K95" s="360"/>
      <c r="L95" s="360"/>
      <c r="M95" s="360"/>
      <c r="N95" s="360"/>
      <c r="O95" s="360"/>
      <c r="P95" s="360"/>
      <c r="Q95" s="360"/>
      <c r="R95" s="360"/>
      <c r="S95" s="318"/>
      <c r="T95" s="318"/>
      <c r="U95" s="318"/>
      <c r="V95" s="319"/>
      <c r="W95" s="319"/>
      <c r="X95" s="325"/>
      <c r="Y95" s="326"/>
      <c r="Z95" s="327"/>
      <c r="AB95" s="360"/>
    </row>
    <row r="96">
      <c r="A96" s="360"/>
      <c r="B96" s="360"/>
      <c r="C96" s="360"/>
      <c r="D96" s="360"/>
      <c r="E96" s="360"/>
      <c r="F96" s="360"/>
      <c r="G96" s="360"/>
      <c r="H96" s="360"/>
      <c r="I96" s="360"/>
      <c r="J96" s="360"/>
      <c r="K96" s="360"/>
      <c r="L96" s="360"/>
      <c r="M96" s="360"/>
      <c r="N96" s="360"/>
      <c r="O96" s="360"/>
      <c r="P96" s="360"/>
      <c r="Q96" s="360"/>
      <c r="R96" s="360"/>
      <c r="S96" s="318"/>
      <c r="T96" s="318"/>
      <c r="U96" s="318"/>
      <c r="V96" s="319"/>
      <c r="W96" s="319"/>
      <c r="X96" s="325"/>
      <c r="Y96" s="326"/>
      <c r="Z96" s="327"/>
      <c r="AB96" s="360"/>
    </row>
    <row r="97">
      <c r="A97" s="360"/>
      <c r="B97" s="360"/>
      <c r="C97" s="360"/>
      <c r="D97" s="360"/>
      <c r="E97" s="360"/>
      <c r="F97" s="360"/>
      <c r="G97" s="360"/>
      <c r="H97" s="360"/>
      <c r="I97" s="360"/>
      <c r="J97" s="360"/>
      <c r="K97" s="360"/>
      <c r="L97" s="360"/>
      <c r="M97" s="360"/>
      <c r="N97" s="360"/>
      <c r="O97" s="360"/>
      <c r="P97" s="360"/>
      <c r="Q97" s="360"/>
      <c r="R97" s="360"/>
      <c r="S97" s="318"/>
      <c r="T97" s="318"/>
      <c r="U97" s="318"/>
      <c r="V97" s="319"/>
      <c r="W97" s="319"/>
      <c r="X97" s="325"/>
      <c r="Y97" s="326"/>
      <c r="Z97" s="327"/>
      <c r="AB97" s="360"/>
    </row>
    <row r="98">
      <c r="A98" s="360"/>
      <c r="B98" s="360"/>
      <c r="C98" s="360"/>
      <c r="D98" s="360"/>
      <c r="E98" s="360"/>
      <c r="F98" s="360"/>
      <c r="G98" s="360"/>
      <c r="H98" s="360"/>
      <c r="I98" s="360"/>
      <c r="J98" s="360"/>
      <c r="K98" s="360"/>
      <c r="L98" s="360"/>
      <c r="M98" s="360"/>
      <c r="N98" s="360"/>
      <c r="O98" s="360"/>
      <c r="P98" s="360"/>
      <c r="Q98" s="360"/>
      <c r="R98" s="360"/>
      <c r="S98" s="318"/>
      <c r="T98" s="318"/>
      <c r="U98" s="318"/>
      <c r="V98" s="319"/>
      <c r="W98" s="319"/>
      <c r="X98" s="325"/>
      <c r="Y98" s="326"/>
      <c r="Z98" s="327"/>
      <c r="AB98" s="360"/>
    </row>
    <row r="99">
      <c r="A99" s="360"/>
      <c r="B99" s="360"/>
      <c r="C99" s="360"/>
      <c r="D99" s="360"/>
      <c r="E99" s="360"/>
      <c r="F99" s="360"/>
      <c r="G99" s="360"/>
      <c r="H99" s="360"/>
      <c r="I99" s="360"/>
      <c r="J99" s="360"/>
      <c r="K99" s="360"/>
      <c r="L99" s="360"/>
      <c r="M99" s="360"/>
      <c r="N99" s="360"/>
      <c r="O99" s="360"/>
      <c r="P99" s="360"/>
      <c r="Q99" s="360"/>
      <c r="R99" s="360"/>
      <c r="S99" s="318"/>
      <c r="T99" s="318"/>
      <c r="U99" s="318"/>
      <c r="V99" s="319"/>
      <c r="W99" s="319"/>
      <c r="X99" s="325"/>
      <c r="Y99" s="326"/>
      <c r="Z99" s="327"/>
      <c r="AB99" s="360"/>
    </row>
    <row r="100">
      <c r="A100" s="360"/>
      <c r="B100" s="360"/>
      <c r="C100" s="360"/>
      <c r="D100" s="360"/>
      <c r="E100" s="360"/>
      <c r="F100" s="360"/>
      <c r="G100" s="360"/>
      <c r="H100" s="360"/>
      <c r="I100" s="360"/>
      <c r="J100" s="360"/>
      <c r="K100" s="360"/>
      <c r="L100" s="360"/>
      <c r="M100" s="360"/>
      <c r="N100" s="360"/>
      <c r="O100" s="360"/>
      <c r="P100" s="360"/>
      <c r="Q100" s="360"/>
      <c r="R100" s="360"/>
      <c r="S100" s="318"/>
      <c r="T100" s="318"/>
      <c r="U100" s="318"/>
      <c r="V100" s="319"/>
      <c r="W100" s="319"/>
      <c r="X100" s="325"/>
      <c r="Y100" s="326"/>
      <c r="Z100" s="327"/>
      <c r="AB100" s="360"/>
    </row>
    <row r="101">
      <c r="A101" s="360"/>
      <c r="B101" s="360"/>
      <c r="C101" s="360"/>
      <c r="D101" s="360"/>
      <c r="E101" s="360"/>
      <c r="F101" s="360"/>
      <c r="G101" s="360"/>
      <c r="H101" s="360"/>
      <c r="I101" s="360"/>
      <c r="J101" s="360"/>
      <c r="K101" s="360"/>
      <c r="L101" s="360"/>
      <c r="M101" s="360"/>
      <c r="N101" s="360"/>
      <c r="O101" s="360"/>
      <c r="P101" s="360"/>
      <c r="Q101" s="360"/>
      <c r="R101" s="360"/>
      <c r="S101" s="318"/>
      <c r="T101" s="318"/>
      <c r="U101" s="318"/>
      <c r="V101" s="319"/>
      <c r="W101" s="319"/>
      <c r="X101" s="325"/>
      <c r="Y101" s="326"/>
      <c r="Z101" s="327"/>
      <c r="AB101" s="360"/>
    </row>
    <row r="102">
      <c r="A102" s="360"/>
      <c r="B102" s="360"/>
      <c r="C102" s="360"/>
      <c r="D102" s="360"/>
      <c r="E102" s="360"/>
      <c r="F102" s="360"/>
      <c r="G102" s="360"/>
      <c r="H102" s="360"/>
      <c r="I102" s="360"/>
      <c r="J102" s="360"/>
      <c r="K102" s="360"/>
      <c r="L102" s="360"/>
      <c r="M102" s="360"/>
      <c r="N102" s="360"/>
      <c r="O102" s="360"/>
      <c r="P102" s="360"/>
      <c r="Q102" s="360"/>
      <c r="R102" s="360"/>
      <c r="S102" s="318"/>
      <c r="T102" s="318"/>
      <c r="U102" s="318"/>
      <c r="V102" s="319"/>
      <c r="W102" s="319"/>
      <c r="X102" s="325"/>
      <c r="Y102" s="326"/>
      <c r="Z102" s="327"/>
      <c r="AB102" s="360"/>
    </row>
    <row r="103">
      <c r="A103" s="360"/>
      <c r="B103" s="360"/>
      <c r="C103" s="360"/>
      <c r="D103" s="360"/>
      <c r="E103" s="360"/>
      <c r="F103" s="360"/>
      <c r="G103" s="360"/>
      <c r="H103" s="360"/>
      <c r="I103" s="360"/>
      <c r="J103" s="360"/>
      <c r="K103" s="360"/>
      <c r="L103" s="360"/>
      <c r="M103" s="360"/>
      <c r="N103" s="360"/>
      <c r="O103" s="360"/>
      <c r="P103" s="360"/>
      <c r="Q103" s="360"/>
      <c r="R103" s="360"/>
      <c r="S103" s="318"/>
      <c r="T103" s="318"/>
      <c r="U103" s="318"/>
      <c r="V103" s="319"/>
      <c r="W103" s="319"/>
      <c r="X103" s="325"/>
      <c r="Y103" s="326"/>
      <c r="Z103" s="327"/>
      <c r="AB103" s="360"/>
    </row>
    <row r="104">
      <c r="A104" s="360"/>
      <c r="B104" s="360"/>
      <c r="C104" s="360"/>
      <c r="D104" s="360"/>
      <c r="E104" s="360"/>
      <c r="F104" s="360"/>
      <c r="G104" s="360"/>
      <c r="H104" s="360"/>
      <c r="I104" s="360"/>
      <c r="J104" s="360"/>
      <c r="K104" s="360"/>
      <c r="L104" s="360"/>
      <c r="M104" s="360"/>
      <c r="N104" s="360"/>
      <c r="O104" s="360"/>
      <c r="P104" s="360"/>
      <c r="Q104" s="360"/>
      <c r="R104" s="360"/>
      <c r="S104" s="318"/>
      <c r="T104" s="318"/>
      <c r="U104" s="318"/>
      <c r="V104" s="319"/>
      <c r="W104" s="319"/>
      <c r="X104" s="325"/>
      <c r="Y104" s="326"/>
      <c r="Z104" s="327"/>
      <c r="AB104" s="360"/>
    </row>
    <row r="105">
      <c r="A105" s="360"/>
      <c r="B105" s="360"/>
      <c r="C105" s="360"/>
      <c r="D105" s="360"/>
      <c r="E105" s="360"/>
      <c r="F105" s="360"/>
      <c r="G105" s="360"/>
      <c r="H105" s="360"/>
      <c r="I105" s="360"/>
      <c r="J105" s="360"/>
      <c r="K105" s="360"/>
      <c r="L105" s="360"/>
      <c r="M105" s="360"/>
      <c r="N105" s="360"/>
      <c r="O105" s="360"/>
      <c r="P105" s="360"/>
      <c r="Q105" s="360"/>
      <c r="R105" s="360"/>
      <c r="S105" s="318"/>
      <c r="T105" s="318"/>
      <c r="U105" s="318"/>
      <c r="V105" s="319"/>
      <c r="W105" s="319"/>
      <c r="X105" s="325"/>
      <c r="Y105" s="326"/>
      <c r="Z105" s="327"/>
      <c r="AB105" s="360"/>
    </row>
    <row r="106">
      <c r="A106" s="360"/>
      <c r="B106" s="360"/>
      <c r="C106" s="360"/>
      <c r="D106" s="360"/>
      <c r="E106" s="360"/>
      <c r="F106" s="360"/>
      <c r="G106" s="360"/>
      <c r="H106" s="360"/>
      <c r="I106" s="360"/>
      <c r="J106" s="360"/>
      <c r="K106" s="360"/>
      <c r="L106" s="360"/>
      <c r="M106" s="360"/>
      <c r="N106" s="360"/>
      <c r="O106" s="360"/>
      <c r="P106" s="360"/>
      <c r="Q106" s="360"/>
      <c r="R106" s="360"/>
      <c r="S106" s="318"/>
      <c r="T106" s="318"/>
      <c r="U106" s="318"/>
      <c r="V106" s="319"/>
      <c r="W106" s="319"/>
      <c r="X106" s="325"/>
      <c r="Y106" s="326"/>
      <c r="Z106" s="327"/>
      <c r="AB106" s="360"/>
    </row>
    <row r="107">
      <c r="A107" s="360"/>
      <c r="B107" s="360"/>
      <c r="C107" s="360"/>
      <c r="D107" s="360"/>
      <c r="E107" s="360"/>
      <c r="F107" s="360"/>
      <c r="G107" s="360"/>
      <c r="H107" s="360"/>
      <c r="I107" s="360"/>
      <c r="J107" s="360"/>
      <c r="K107" s="360"/>
      <c r="L107" s="360"/>
      <c r="M107" s="360"/>
      <c r="N107" s="360"/>
      <c r="O107" s="360"/>
      <c r="P107" s="360"/>
      <c r="Q107" s="360"/>
      <c r="R107" s="360"/>
      <c r="S107" s="318"/>
      <c r="T107" s="318"/>
      <c r="U107" s="318"/>
      <c r="V107" s="319"/>
      <c r="W107" s="319"/>
      <c r="X107" s="325"/>
      <c r="Y107" s="326"/>
      <c r="Z107" s="327"/>
      <c r="AB107" s="360"/>
    </row>
    <row r="108">
      <c r="A108" s="360"/>
      <c r="B108" s="360"/>
      <c r="C108" s="360"/>
      <c r="D108" s="360"/>
      <c r="E108" s="360"/>
      <c r="F108" s="360"/>
      <c r="G108" s="360"/>
      <c r="H108" s="360"/>
      <c r="I108" s="360"/>
      <c r="J108" s="360"/>
      <c r="K108" s="360"/>
      <c r="L108" s="360"/>
      <c r="M108" s="360"/>
      <c r="N108" s="360"/>
      <c r="O108" s="360"/>
      <c r="P108" s="360"/>
      <c r="Q108" s="360"/>
      <c r="R108" s="360"/>
      <c r="S108" s="360"/>
      <c r="T108" s="360"/>
      <c r="U108" s="360"/>
      <c r="V108" s="360"/>
      <c r="W108" s="360"/>
      <c r="X108" s="360"/>
      <c r="Y108" s="360"/>
      <c r="Z108" s="360"/>
      <c r="AB108" s="360"/>
    </row>
    <row r="109">
      <c r="A109" s="360"/>
      <c r="B109" s="360"/>
      <c r="C109" s="360"/>
      <c r="D109" s="360"/>
      <c r="E109" s="360"/>
      <c r="F109" s="360"/>
      <c r="G109" s="360"/>
      <c r="H109" s="360"/>
      <c r="I109" s="360"/>
      <c r="J109" s="360"/>
      <c r="K109" s="360"/>
      <c r="L109" s="360"/>
      <c r="M109" s="360"/>
      <c r="N109" s="360"/>
      <c r="O109" s="360"/>
      <c r="P109" s="360"/>
      <c r="Q109" s="360"/>
      <c r="R109" s="360"/>
      <c r="S109" s="360"/>
      <c r="T109" s="360"/>
      <c r="U109" s="360"/>
      <c r="V109" s="360"/>
      <c r="W109" s="360"/>
      <c r="X109" s="360"/>
      <c r="Y109" s="360"/>
      <c r="Z109" s="360"/>
      <c r="AB109" s="360"/>
    </row>
    <row r="110">
      <c r="A110" s="360"/>
      <c r="B110" s="360"/>
      <c r="C110" s="360"/>
      <c r="D110" s="360"/>
      <c r="E110" s="360"/>
      <c r="F110" s="360"/>
      <c r="G110" s="360"/>
      <c r="H110" s="360"/>
      <c r="I110" s="360"/>
      <c r="J110" s="360"/>
      <c r="K110" s="360"/>
      <c r="L110" s="360"/>
      <c r="M110" s="360"/>
      <c r="N110" s="360"/>
      <c r="O110" s="360"/>
      <c r="P110" s="360"/>
      <c r="Q110" s="360"/>
      <c r="R110" s="360"/>
      <c r="S110" s="360"/>
      <c r="T110" s="360"/>
      <c r="U110" s="360"/>
      <c r="V110" s="360"/>
      <c r="W110" s="360"/>
      <c r="X110" s="360"/>
      <c r="Y110" s="360"/>
      <c r="Z110" s="360"/>
      <c r="AB110" s="360"/>
    </row>
    <row r="111">
      <c r="A111" s="360"/>
      <c r="B111" s="360"/>
      <c r="C111" s="360"/>
      <c r="D111" s="360"/>
      <c r="E111" s="360"/>
      <c r="F111" s="360"/>
      <c r="G111" s="360"/>
      <c r="H111" s="360"/>
      <c r="I111" s="360"/>
      <c r="J111" s="360"/>
      <c r="K111" s="360"/>
      <c r="L111" s="360"/>
      <c r="M111" s="360"/>
      <c r="N111" s="360"/>
      <c r="O111" s="360"/>
      <c r="P111" s="360"/>
      <c r="Q111" s="360"/>
      <c r="R111" s="360"/>
      <c r="S111" s="360"/>
      <c r="T111" s="360"/>
      <c r="U111" s="360"/>
      <c r="V111" s="360"/>
      <c r="W111" s="360"/>
      <c r="X111" s="360"/>
      <c r="Y111" s="360"/>
      <c r="Z111" s="360"/>
      <c r="AB111" s="360"/>
    </row>
    <row r="112">
      <c r="A112" s="360"/>
      <c r="B112" s="360"/>
      <c r="C112" s="360"/>
      <c r="D112" s="360"/>
      <c r="E112" s="360"/>
      <c r="F112" s="360"/>
      <c r="G112" s="360"/>
      <c r="H112" s="360"/>
      <c r="I112" s="360"/>
      <c r="J112" s="360"/>
      <c r="K112" s="360"/>
      <c r="L112" s="360"/>
      <c r="M112" s="360"/>
      <c r="N112" s="360"/>
      <c r="O112" s="360"/>
      <c r="P112" s="360"/>
      <c r="Q112" s="360"/>
      <c r="R112" s="360"/>
      <c r="S112" s="360"/>
      <c r="T112" s="360"/>
      <c r="U112" s="360"/>
      <c r="V112" s="360"/>
      <c r="W112" s="360"/>
      <c r="X112" s="360"/>
      <c r="Y112" s="360"/>
      <c r="Z112" s="360"/>
      <c r="AB112" s="360"/>
    </row>
    <row r="113">
      <c r="A113" s="360"/>
      <c r="B113" s="360"/>
      <c r="C113" s="360"/>
      <c r="D113" s="360"/>
      <c r="E113" s="360"/>
      <c r="F113" s="360"/>
      <c r="G113" s="360"/>
      <c r="H113" s="360"/>
      <c r="I113" s="360"/>
      <c r="J113" s="360"/>
      <c r="K113" s="360"/>
      <c r="L113" s="360"/>
      <c r="M113" s="360"/>
      <c r="N113" s="360"/>
      <c r="O113" s="360"/>
      <c r="P113" s="360"/>
      <c r="Q113" s="360"/>
      <c r="R113" s="360"/>
      <c r="S113" s="360"/>
      <c r="T113" s="360"/>
      <c r="U113" s="360"/>
      <c r="V113" s="360"/>
      <c r="W113" s="360"/>
      <c r="X113" s="360"/>
      <c r="Y113" s="360"/>
      <c r="Z113" s="360"/>
      <c r="AB113" s="360"/>
    </row>
    <row r="114">
      <c r="A114" s="360"/>
      <c r="B114" s="360"/>
      <c r="C114" s="360"/>
      <c r="D114" s="360"/>
      <c r="E114" s="360"/>
      <c r="F114" s="360"/>
      <c r="G114" s="360"/>
      <c r="H114" s="360"/>
      <c r="I114" s="360"/>
      <c r="J114" s="360"/>
      <c r="K114" s="360"/>
      <c r="L114" s="360"/>
      <c r="M114" s="360"/>
      <c r="N114" s="360"/>
      <c r="O114" s="360"/>
      <c r="P114" s="360"/>
      <c r="Q114" s="360"/>
      <c r="R114" s="360"/>
      <c r="S114" s="360"/>
      <c r="T114" s="360"/>
      <c r="U114" s="360"/>
      <c r="V114" s="360"/>
      <c r="W114" s="360"/>
      <c r="X114" s="360"/>
      <c r="Y114" s="360"/>
      <c r="Z114" s="360"/>
      <c r="AB114" s="360"/>
    </row>
    <row r="115">
      <c r="A115" s="360"/>
      <c r="B115" s="360"/>
      <c r="C115" s="360"/>
      <c r="D115" s="360"/>
      <c r="E115" s="360"/>
      <c r="F115" s="360"/>
      <c r="G115" s="360"/>
      <c r="H115" s="360"/>
      <c r="I115" s="360"/>
      <c r="J115" s="360"/>
      <c r="K115" s="360"/>
      <c r="L115" s="360"/>
      <c r="M115" s="360"/>
      <c r="N115" s="360"/>
      <c r="O115" s="360"/>
      <c r="P115" s="360"/>
      <c r="Q115" s="360"/>
      <c r="R115" s="360"/>
      <c r="S115" s="360"/>
      <c r="T115" s="360"/>
      <c r="U115" s="360"/>
      <c r="V115" s="360"/>
      <c r="W115" s="360"/>
      <c r="X115" s="360"/>
      <c r="Y115" s="360"/>
      <c r="Z115" s="360"/>
      <c r="AB115" s="360"/>
    </row>
    <row r="116">
      <c r="A116" s="360"/>
      <c r="B116" s="360"/>
      <c r="C116" s="360"/>
      <c r="D116" s="360"/>
      <c r="E116" s="360"/>
      <c r="F116" s="360"/>
      <c r="G116" s="360"/>
      <c r="H116" s="360"/>
      <c r="I116" s="360"/>
      <c r="J116" s="360"/>
      <c r="K116" s="360"/>
      <c r="L116" s="360"/>
      <c r="M116" s="360"/>
      <c r="N116" s="360"/>
      <c r="O116" s="360"/>
      <c r="P116" s="360"/>
      <c r="Q116" s="360"/>
      <c r="R116" s="360"/>
      <c r="S116" s="360"/>
      <c r="T116" s="360"/>
      <c r="U116" s="360"/>
      <c r="V116" s="360"/>
      <c r="W116" s="360"/>
      <c r="X116" s="360"/>
      <c r="Y116" s="360"/>
      <c r="Z116" s="360"/>
      <c r="AB116" s="360"/>
    </row>
    <row r="117">
      <c r="A117" s="360"/>
      <c r="B117" s="360"/>
      <c r="C117" s="360"/>
      <c r="D117" s="360"/>
      <c r="E117" s="360"/>
      <c r="F117" s="360"/>
      <c r="G117" s="360"/>
      <c r="H117" s="360"/>
      <c r="I117" s="360"/>
      <c r="J117" s="360"/>
      <c r="K117" s="360"/>
      <c r="L117" s="360"/>
      <c r="M117" s="360"/>
      <c r="N117" s="360"/>
      <c r="O117" s="360"/>
      <c r="P117" s="360"/>
      <c r="Q117" s="360"/>
      <c r="R117" s="360"/>
      <c r="S117" s="360"/>
      <c r="T117" s="360"/>
      <c r="U117" s="360"/>
      <c r="V117" s="360"/>
      <c r="W117" s="360"/>
      <c r="X117" s="360"/>
      <c r="Y117" s="360"/>
      <c r="Z117" s="360"/>
      <c r="AB117" s="360"/>
    </row>
    <row r="118">
      <c r="A118" s="360"/>
      <c r="B118" s="360"/>
      <c r="C118" s="360"/>
      <c r="D118" s="360"/>
      <c r="E118" s="360"/>
      <c r="F118" s="360"/>
      <c r="G118" s="360"/>
      <c r="H118" s="360"/>
      <c r="I118" s="360"/>
      <c r="J118" s="360"/>
      <c r="K118" s="360"/>
      <c r="L118" s="360"/>
      <c r="M118" s="360"/>
      <c r="N118" s="360"/>
      <c r="O118" s="360"/>
      <c r="P118" s="360"/>
      <c r="Q118" s="360"/>
      <c r="R118" s="360"/>
      <c r="S118" s="360"/>
      <c r="T118" s="360"/>
      <c r="U118" s="360"/>
      <c r="V118" s="360"/>
      <c r="W118" s="360"/>
      <c r="X118" s="360"/>
      <c r="Y118" s="360"/>
      <c r="Z118" s="360"/>
      <c r="AB118" s="360"/>
    </row>
    <row r="119">
      <c r="A119" s="360"/>
      <c r="B119" s="360"/>
      <c r="C119" s="360"/>
      <c r="D119" s="360"/>
      <c r="E119" s="360"/>
      <c r="F119" s="360"/>
      <c r="G119" s="360"/>
      <c r="H119" s="360"/>
      <c r="I119" s="360"/>
      <c r="J119" s="360"/>
      <c r="K119" s="360"/>
      <c r="L119" s="360"/>
      <c r="M119" s="360"/>
      <c r="N119" s="360"/>
      <c r="O119" s="360"/>
      <c r="P119" s="360"/>
      <c r="Q119" s="360"/>
      <c r="R119" s="360"/>
      <c r="S119" s="360"/>
      <c r="T119" s="360"/>
      <c r="U119" s="360"/>
      <c r="V119" s="360"/>
      <c r="W119" s="360"/>
      <c r="X119" s="360"/>
      <c r="Y119" s="360"/>
      <c r="Z119" s="360"/>
      <c r="AB119" s="360"/>
    </row>
    <row r="120">
      <c r="A120" s="360"/>
      <c r="B120" s="360"/>
      <c r="C120" s="360"/>
      <c r="D120" s="360"/>
      <c r="E120" s="360"/>
      <c r="F120" s="360"/>
      <c r="G120" s="360"/>
      <c r="H120" s="360"/>
      <c r="I120" s="360"/>
      <c r="J120" s="360"/>
      <c r="K120" s="360"/>
      <c r="L120" s="360"/>
      <c r="M120" s="360"/>
      <c r="N120" s="360"/>
      <c r="O120" s="360"/>
      <c r="P120" s="360"/>
      <c r="Q120" s="360"/>
      <c r="R120" s="360"/>
      <c r="S120" s="360"/>
      <c r="T120" s="360"/>
      <c r="U120" s="360"/>
      <c r="V120" s="360"/>
      <c r="W120" s="360"/>
      <c r="X120" s="360"/>
      <c r="Y120" s="360"/>
      <c r="Z120" s="360"/>
      <c r="AB120" s="360"/>
    </row>
    <row r="121">
      <c r="A121" s="360"/>
      <c r="B121" s="360"/>
      <c r="C121" s="360"/>
      <c r="D121" s="360"/>
      <c r="E121" s="360"/>
      <c r="F121" s="360"/>
      <c r="G121" s="360"/>
      <c r="H121" s="360"/>
      <c r="I121" s="360"/>
      <c r="J121" s="360"/>
      <c r="K121" s="360"/>
      <c r="L121" s="360"/>
      <c r="M121" s="360"/>
      <c r="N121" s="360"/>
      <c r="O121" s="360"/>
      <c r="P121" s="360"/>
      <c r="Q121" s="360"/>
      <c r="R121" s="360"/>
      <c r="S121" s="360"/>
      <c r="T121" s="360"/>
      <c r="U121" s="360"/>
      <c r="V121" s="360"/>
      <c r="W121" s="360"/>
      <c r="X121" s="360"/>
      <c r="Y121" s="360"/>
      <c r="Z121" s="360"/>
      <c r="AB121" s="360"/>
    </row>
    <row r="122">
      <c r="A122" s="360"/>
      <c r="B122" s="360"/>
      <c r="C122" s="360"/>
      <c r="D122" s="360"/>
      <c r="E122" s="360"/>
      <c r="F122" s="360"/>
      <c r="G122" s="360"/>
      <c r="H122" s="360"/>
      <c r="I122" s="360"/>
      <c r="J122" s="360"/>
      <c r="K122" s="360"/>
      <c r="L122" s="360"/>
      <c r="M122" s="360"/>
      <c r="N122" s="360"/>
      <c r="O122" s="360"/>
      <c r="P122" s="360"/>
      <c r="Q122" s="360"/>
      <c r="R122" s="360"/>
      <c r="S122" s="360"/>
      <c r="T122" s="360"/>
      <c r="U122" s="360"/>
      <c r="V122" s="360"/>
      <c r="W122" s="360"/>
      <c r="X122" s="360"/>
      <c r="Y122" s="360"/>
      <c r="Z122" s="360"/>
      <c r="AB122" s="360"/>
    </row>
    <row r="123">
      <c r="A123" s="360"/>
      <c r="B123" s="360"/>
      <c r="C123" s="360"/>
      <c r="D123" s="360"/>
      <c r="E123" s="360"/>
      <c r="F123" s="360"/>
      <c r="G123" s="360"/>
      <c r="H123" s="360"/>
      <c r="I123" s="360"/>
      <c r="J123" s="360"/>
      <c r="K123" s="360"/>
      <c r="L123" s="360"/>
      <c r="M123" s="360"/>
      <c r="N123" s="360"/>
      <c r="O123" s="360"/>
      <c r="P123" s="360"/>
      <c r="Q123" s="360"/>
      <c r="R123" s="360"/>
      <c r="S123" s="360"/>
      <c r="T123" s="360"/>
      <c r="U123" s="360"/>
      <c r="V123" s="360"/>
      <c r="W123" s="360"/>
      <c r="X123" s="360"/>
      <c r="Y123" s="360"/>
      <c r="Z123" s="360"/>
      <c r="AB123" s="360"/>
    </row>
    <row r="124">
      <c r="A124" s="360"/>
      <c r="B124" s="360"/>
      <c r="C124" s="360"/>
      <c r="D124" s="360"/>
      <c r="E124" s="360"/>
      <c r="F124" s="360"/>
      <c r="G124" s="360"/>
      <c r="H124" s="360"/>
      <c r="I124" s="360"/>
      <c r="J124" s="360"/>
      <c r="K124" s="360"/>
      <c r="L124" s="360"/>
      <c r="M124" s="360"/>
      <c r="N124" s="360"/>
      <c r="O124" s="360"/>
      <c r="P124" s="360"/>
      <c r="Q124" s="360"/>
      <c r="R124" s="360"/>
      <c r="S124" s="360"/>
      <c r="T124" s="360"/>
      <c r="U124" s="360"/>
      <c r="V124" s="360"/>
      <c r="W124" s="360"/>
      <c r="X124" s="360"/>
      <c r="Y124" s="360"/>
      <c r="Z124" s="360"/>
      <c r="AB124" s="360"/>
    </row>
    <row r="125">
      <c r="A125" s="360"/>
      <c r="B125" s="360"/>
      <c r="C125" s="360"/>
      <c r="D125" s="360"/>
      <c r="E125" s="360"/>
      <c r="F125" s="360"/>
      <c r="G125" s="360"/>
      <c r="H125" s="360"/>
      <c r="I125" s="360"/>
      <c r="J125" s="360"/>
      <c r="K125" s="360"/>
      <c r="L125" s="360"/>
      <c r="M125" s="360"/>
      <c r="N125" s="360"/>
      <c r="O125" s="360"/>
      <c r="P125" s="360"/>
      <c r="Q125" s="360"/>
      <c r="R125" s="360"/>
      <c r="S125" s="360"/>
      <c r="T125" s="360"/>
      <c r="U125" s="360"/>
      <c r="V125" s="360"/>
      <c r="W125" s="360"/>
      <c r="X125" s="360"/>
      <c r="Y125" s="360"/>
      <c r="Z125" s="360"/>
      <c r="AB125" s="360"/>
    </row>
    <row r="126">
      <c r="A126" s="360"/>
      <c r="B126" s="360"/>
      <c r="C126" s="360"/>
      <c r="D126" s="360"/>
      <c r="E126" s="360"/>
      <c r="F126" s="360"/>
      <c r="G126" s="360"/>
      <c r="H126" s="360"/>
      <c r="I126" s="360"/>
      <c r="J126" s="360"/>
      <c r="K126" s="360"/>
      <c r="L126" s="360"/>
      <c r="M126" s="360"/>
      <c r="N126" s="360"/>
      <c r="O126" s="360"/>
      <c r="P126" s="360"/>
      <c r="Q126" s="360"/>
      <c r="R126" s="360"/>
      <c r="S126" s="360"/>
      <c r="T126" s="360"/>
      <c r="U126" s="360"/>
      <c r="V126" s="360"/>
      <c r="W126" s="360"/>
      <c r="X126" s="360"/>
      <c r="Y126" s="360"/>
      <c r="Z126" s="360"/>
      <c r="AB126" s="360"/>
    </row>
    <row r="127">
      <c r="A127" s="360"/>
      <c r="B127" s="360"/>
      <c r="C127" s="360"/>
      <c r="D127" s="360"/>
      <c r="E127" s="360"/>
      <c r="F127" s="360"/>
      <c r="G127" s="360"/>
      <c r="H127" s="360"/>
      <c r="I127" s="360"/>
      <c r="J127" s="360"/>
      <c r="K127" s="360"/>
      <c r="L127" s="360"/>
      <c r="M127" s="360"/>
      <c r="N127" s="360"/>
      <c r="O127" s="360"/>
      <c r="P127" s="360"/>
      <c r="Q127" s="360"/>
      <c r="R127" s="360"/>
      <c r="S127" s="360"/>
      <c r="T127" s="360"/>
      <c r="U127" s="360"/>
      <c r="V127" s="360"/>
      <c r="W127" s="360"/>
      <c r="X127" s="360"/>
      <c r="Y127" s="360"/>
      <c r="Z127" s="360"/>
      <c r="AB127" s="360"/>
    </row>
    <row r="128">
      <c r="A128" s="360"/>
      <c r="B128" s="360"/>
      <c r="C128" s="360"/>
      <c r="D128" s="360"/>
      <c r="E128" s="360"/>
      <c r="F128" s="360"/>
      <c r="G128" s="360"/>
      <c r="H128" s="360"/>
      <c r="I128" s="360"/>
      <c r="J128" s="360"/>
      <c r="K128" s="360"/>
      <c r="L128" s="360"/>
      <c r="M128" s="360"/>
      <c r="N128" s="360"/>
      <c r="O128" s="360"/>
      <c r="P128" s="360"/>
      <c r="Q128" s="360"/>
      <c r="R128" s="360"/>
      <c r="S128" s="360"/>
      <c r="T128" s="360"/>
      <c r="U128" s="360"/>
      <c r="V128" s="360"/>
      <c r="W128" s="360"/>
      <c r="X128" s="360"/>
      <c r="Y128" s="360"/>
      <c r="Z128" s="360"/>
      <c r="AB128" s="360"/>
    </row>
    <row r="129">
      <c r="A129" s="360"/>
      <c r="B129" s="360"/>
      <c r="C129" s="360"/>
      <c r="D129" s="360"/>
      <c r="E129" s="360"/>
      <c r="F129" s="360"/>
      <c r="G129" s="360"/>
      <c r="H129" s="360"/>
      <c r="I129" s="360"/>
      <c r="J129" s="360"/>
      <c r="K129" s="360"/>
      <c r="L129" s="360"/>
      <c r="M129" s="360"/>
      <c r="N129" s="360"/>
      <c r="O129" s="360"/>
      <c r="P129" s="360"/>
      <c r="Q129" s="360"/>
      <c r="R129" s="360"/>
      <c r="S129" s="360"/>
      <c r="T129" s="360"/>
      <c r="U129" s="360"/>
      <c r="V129" s="360"/>
      <c r="W129" s="360"/>
      <c r="X129" s="360"/>
      <c r="Y129" s="360"/>
      <c r="Z129" s="360"/>
      <c r="AB129" s="360"/>
    </row>
    <row r="130">
      <c r="A130" s="360"/>
      <c r="B130" s="360"/>
      <c r="C130" s="360"/>
      <c r="D130" s="360"/>
      <c r="E130" s="360"/>
      <c r="F130" s="360"/>
      <c r="G130" s="360"/>
      <c r="H130" s="360"/>
      <c r="I130" s="360"/>
      <c r="J130" s="360"/>
      <c r="K130" s="360"/>
      <c r="L130" s="360"/>
      <c r="M130" s="360"/>
      <c r="N130" s="360"/>
      <c r="O130" s="360"/>
      <c r="P130" s="360"/>
      <c r="Q130" s="360"/>
      <c r="R130" s="360"/>
      <c r="S130" s="360"/>
      <c r="T130" s="360"/>
      <c r="U130" s="360"/>
      <c r="V130" s="360"/>
      <c r="W130" s="360"/>
      <c r="X130" s="360"/>
      <c r="Y130" s="360"/>
      <c r="Z130" s="360"/>
      <c r="AB130" s="360"/>
    </row>
    <row r="131">
      <c r="A131" s="360"/>
      <c r="B131" s="360"/>
      <c r="C131" s="360"/>
      <c r="D131" s="360"/>
      <c r="E131" s="360"/>
      <c r="F131" s="360"/>
      <c r="G131" s="360"/>
      <c r="H131" s="360"/>
      <c r="I131" s="360"/>
      <c r="J131" s="360"/>
      <c r="K131" s="360"/>
      <c r="L131" s="360"/>
      <c r="M131" s="360"/>
      <c r="N131" s="360"/>
      <c r="O131" s="360"/>
      <c r="P131" s="360"/>
      <c r="Q131" s="360"/>
      <c r="R131" s="360"/>
      <c r="S131" s="360"/>
      <c r="T131" s="360"/>
      <c r="U131" s="360"/>
      <c r="V131" s="360"/>
      <c r="W131" s="360"/>
      <c r="X131" s="360"/>
      <c r="Y131" s="360"/>
      <c r="Z131" s="360"/>
      <c r="AB131" s="360"/>
    </row>
    <row r="132">
      <c r="A132" s="360"/>
      <c r="B132" s="360"/>
      <c r="C132" s="360"/>
      <c r="D132" s="360"/>
      <c r="E132" s="360"/>
      <c r="F132" s="360"/>
      <c r="G132" s="360"/>
      <c r="H132" s="360"/>
      <c r="I132" s="360"/>
      <c r="J132" s="360"/>
      <c r="K132" s="360"/>
      <c r="L132" s="360"/>
      <c r="M132" s="360"/>
      <c r="N132" s="360"/>
      <c r="O132" s="360"/>
      <c r="P132" s="360"/>
      <c r="Q132" s="360"/>
      <c r="R132" s="360"/>
      <c r="S132" s="360"/>
      <c r="T132" s="360"/>
      <c r="U132" s="360"/>
      <c r="V132" s="360"/>
      <c r="W132" s="360"/>
      <c r="X132" s="360"/>
      <c r="Y132" s="360"/>
      <c r="Z132" s="360"/>
      <c r="AB132" s="360"/>
    </row>
    <row r="133">
      <c r="A133" s="360"/>
      <c r="B133" s="360"/>
      <c r="C133" s="360"/>
      <c r="D133" s="360"/>
      <c r="E133" s="360"/>
      <c r="F133" s="360"/>
      <c r="G133" s="360"/>
      <c r="H133" s="360"/>
      <c r="I133" s="360"/>
      <c r="J133" s="360"/>
      <c r="K133" s="360"/>
      <c r="L133" s="360"/>
      <c r="M133" s="360"/>
      <c r="N133" s="360"/>
      <c r="O133" s="360"/>
      <c r="P133" s="360"/>
      <c r="Q133" s="360"/>
      <c r="R133" s="360"/>
      <c r="S133" s="360"/>
      <c r="T133" s="360"/>
      <c r="U133" s="360"/>
      <c r="V133" s="360"/>
      <c r="W133" s="360"/>
      <c r="X133" s="360"/>
      <c r="Y133" s="360"/>
      <c r="Z133" s="360"/>
      <c r="AB133" s="360"/>
    </row>
    <row r="134">
      <c r="A134" s="360"/>
      <c r="B134" s="360"/>
      <c r="C134" s="360"/>
      <c r="D134" s="360"/>
      <c r="E134" s="360"/>
      <c r="F134" s="360"/>
      <c r="G134" s="360"/>
      <c r="H134" s="360"/>
      <c r="I134" s="360"/>
      <c r="J134" s="360"/>
      <c r="K134" s="360"/>
      <c r="L134" s="360"/>
      <c r="M134" s="360"/>
      <c r="N134" s="360"/>
      <c r="O134" s="360"/>
      <c r="P134" s="360"/>
      <c r="Q134" s="360"/>
      <c r="R134" s="360"/>
      <c r="S134" s="360"/>
      <c r="T134" s="360"/>
      <c r="U134" s="360"/>
      <c r="V134" s="360"/>
      <c r="W134" s="360"/>
      <c r="X134" s="360"/>
      <c r="Y134" s="360"/>
      <c r="Z134" s="360"/>
      <c r="AB134" s="360"/>
    </row>
    <row r="135">
      <c r="A135" s="360"/>
      <c r="B135" s="360"/>
      <c r="C135" s="360"/>
      <c r="D135" s="360"/>
      <c r="E135" s="360"/>
      <c r="F135" s="360"/>
      <c r="G135" s="360"/>
      <c r="H135" s="360"/>
      <c r="I135" s="360"/>
      <c r="J135" s="360"/>
      <c r="K135" s="360"/>
      <c r="L135" s="360"/>
      <c r="M135" s="360"/>
      <c r="N135" s="360"/>
      <c r="O135" s="360"/>
      <c r="P135" s="360"/>
      <c r="Q135" s="360"/>
      <c r="R135" s="360"/>
      <c r="S135" s="360"/>
      <c r="T135" s="360"/>
      <c r="U135" s="360"/>
      <c r="V135" s="360"/>
      <c r="W135" s="360"/>
      <c r="X135" s="360"/>
      <c r="Y135" s="360"/>
      <c r="Z135" s="360"/>
      <c r="AB135" s="360"/>
    </row>
    <row r="136">
      <c r="A136" s="360"/>
      <c r="B136" s="360"/>
      <c r="C136" s="360"/>
      <c r="D136" s="360"/>
      <c r="E136" s="360"/>
      <c r="F136" s="360"/>
      <c r="G136" s="360"/>
      <c r="H136" s="360"/>
      <c r="I136" s="360"/>
      <c r="J136" s="360"/>
      <c r="K136" s="360"/>
      <c r="L136" s="360"/>
      <c r="M136" s="360"/>
      <c r="N136" s="360"/>
      <c r="O136" s="360"/>
      <c r="P136" s="360"/>
      <c r="Q136" s="360"/>
      <c r="R136" s="360"/>
      <c r="S136" s="360"/>
      <c r="T136" s="360"/>
      <c r="U136" s="360"/>
      <c r="V136" s="360"/>
      <c r="W136" s="360"/>
      <c r="X136" s="360"/>
      <c r="Y136" s="360"/>
      <c r="Z136" s="360"/>
      <c r="AB136" s="360"/>
    </row>
    <row r="137">
      <c r="A137" s="360"/>
      <c r="B137" s="360"/>
      <c r="C137" s="360"/>
      <c r="D137" s="360"/>
      <c r="E137" s="360"/>
      <c r="F137" s="360"/>
      <c r="G137" s="360"/>
      <c r="H137" s="360"/>
      <c r="I137" s="360"/>
      <c r="J137" s="360"/>
      <c r="K137" s="360"/>
      <c r="L137" s="360"/>
      <c r="M137" s="360"/>
      <c r="N137" s="360"/>
      <c r="O137" s="360"/>
      <c r="P137" s="360"/>
      <c r="Q137" s="360"/>
      <c r="R137" s="360"/>
      <c r="S137" s="360"/>
      <c r="T137" s="360"/>
      <c r="U137" s="360"/>
      <c r="V137" s="360"/>
      <c r="W137" s="360"/>
      <c r="X137" s="360"/>
      <c r="Y137" s="360"/>
      <c r="Z137" s="360"/>
      <c r="AB137" s="360"/>
    </row>
    <row r="138">
      <c r="A138" s="360"/>
      <c r="B138" s="360"/>
      <c r="C138" s="360"/>
      <c r="D138" s="360"/>
      <c r="E138" s="360"/>
      <c r="F138" s="360"/>
      <c r="G138" s="360"/>
      <c r="H138" s="360"/>
      <c r="I138" s="360"/>
      <c r="J138" s="360"/>
      <c r="K138" s="360"/>
      <c r="L138" s="360"/>
      <c r="M138" s="360"/>
      <c r="N138" s="360"/>
      <c r="O138" s="360"/>
      <c r="P138" s="360"/>
      <c r="Q138" s="360"/>
      <c r="R138" s="360"/>
      <c r="S138" s="360"/>
      <c r="T138" s="360"/>
      <c r="U138" s="360"/>
      <c r="V138" s="360"/>
      <c r="W138" s="360"/>
      <c r="X138" s="360"/>
      <c r="Y138" s="360"/>
      <c r="Z138" s="360"/>
      <c r="AB138" s="360"/>
    </row>
    <row r="139">
      <c r="A139" s="360"/>
      <c r="B139" s="360"/>
      <c r="C139" s="360"/>
      <c r="D139" s="360"/>
      <c r="E139" s="360"/>
      <c r="F139" s="360"/>
      <c r="G139" s="360"/>
      <c r="H139" s="360"/>
      <c r="I139" s="360"/>
      <c r="J139" s="360"/>
      <c r="K139" s="360"/>
      <c r="L139" s="360"/>
      <c r="M139" s="360"/>
      <c r="N139" s="360"/>
      <c r="O139" s="360"/>
      <c r="P139" s="360"/>
      <c r="Q139" s="360"/>
      <c r="R139" s="360"/>
      <c r="S139" s="360"/>
      <c r="T139" s="360"/>
      <c r="U139" s="360"/>
      <c r="V139" s="360"/>
      <c r="W139" s="360"/>
      <c r="X139" s="360"/>
      <c r="Y139" s="360"/>
      <c r="Z139" s="360"/>
      <c r="AB139" s="360"/>
    </row>
    <row r="140">
      <c r="A140" s="360"/>
      <c r="B140" s="360"/>
      <c r="C140" s="360"/>
      <c r="D140" s="360"/>
      <c r="E140" s="360"/>
      <c r="F140" s="360"/>
      <c r="G140" s="360"/>
      <c r="H140" s="360"/>
      <c r="I140" s="360"/>
      <c r="J140" s="360"/>
      <c r="K140" s="360"/>
      <c r="L140" s="360"/>
      <c r="M140" s="360"/>
      <c r="N140" s="360"/>
      <c r="O140" s="360"/>
      <c r="P140" s="360"/>
      <c r="Q140" s="360"/>
      <c r="R140" s="360"/>
      <c r="S140" s="360"/>
      <c r="T140" s="360"/>
      <c r="U140" s="360"/>
      <c r="V140" s="360"/>
      <c r="W140" s="360"/>
      <c r="X140" s="360"/>
      <c r="Y140" s="360"/>
      <c r="Z140" s="360"/>
      <c r="AB140" s="360"/>
    </row>
    <row r="141">
      <c r="A141" s="360"/>
      <c r="B141" s="360"/>
      <c r="C141" s="360"/>
      <c r="D141" s="360"/>
      <c r="E141" s="360"/>
      <c r="F141" s="360"/>
      <c r="G141" s="360"/>
      <c r="H141" s="360"/>
      <c r="I141" s="360"/>
      <c r="J141" s="360"/>
      <c r="K141" s="360"/>
      <c r="L141" s="360"/>
      <c r="M141" s="360"/>
      <c r="N141" s="360"/>
      <c r="O141" s="360"/>
      <c r="P141" s="360"/>
      <c r="Q141" s="360"/>
      <c r="R141" s="360"/>
      <c r="S141" s="360"/>
      <c r="T141" s="360"/>
      <c r="U141" s="360"/>
      <c r="V141" s="360"/>
      <c r="W141" s="360"/>
      <c r="X141" s="360"/>
      <c r="Y141" s="360"/>
      <c r="Z141" s="360"/>
      <c r="AB141" s="360"/>
    </row>
    <row r="142">
      <c r="A142" s="360"/>
      <c r="B142" s="360"/>
      <c r="C142" s="360"/>
      <c r="D142" s="360"/>
      <c r="E142" s="360"/>
      <c r="F142" s="360"/>
      <c r="G142" s="360"/>
      <c r="H142" s="360"/>
      <c r="I142" s="360"/>
      <c r="J142" s="360"/>
      <c r="K142" s="360"/>
      <c r="L142" s="360"/>
      <c r="M142" s="360"/>
      <c r="N142" s="360"/>
      <c r="O142" s="360"/>
      <c r="P142" s="360"/>
      <c r="Q142" s="360"/>
      <c r="R142" s="360"/>
      <c r="S142" s="360"/>
      <c r="T142" s="360"/>
      <c r="U142" s="360"/>
      <c r="V142" s="360"/>
      <c r="W142" s="360"/>
      <c r="X142" s="360"/>
      <c r="Y142" s="360"/>
      <c r="Z142" s="360"/>
      <c r="AB142" s="360"/>
    </row>
    <row r="143">
      <c r="A143" s="360"/>
      <c r="B143" s="360"/>
      <c r="C143" s="360"/>
      <c r="D143" s="360"/>
      <c r="E143" s="360"/>
      <c r="F143" s="360"/>
      <c r="G143" s="360"/>
      <c r="H143" s="360"/>
      <c r="I143" s="360"/>
      <c r="J143" s="360"/>
      <c r="K143" s="360"/>
      <c r="L143" s="360"/>
      <c r="M143" s="360"/>
      <c r="N143" s="360"/>
      <c r="O143" s="360"/>
      <c r="P143" s="360"/>
      <c r="Q143" s="360"/>
      <c r="R143" s="360"/>
      <c r="S143" s="360"/>
      <c r="T143" s="360"/>
      <c r="U143" s="360"/>
      <c r="V143" s="360"/>
      <c r="W143" s="360"/>
      <c r="X143" s="360"/>
      <c r="Y143" s="360"/>
      <c r="Z143" s="360"/>
      <c r="AB143" s="360"/>
    </row>
    <row r="144">
      <c r="A144" s="360"/>
      <c r="B144" s="360"/>
      <c r="C144" s="360"/>
      <c r="D144" s="360"/>
      <c r="E144" s="360"/>
      <c r="F144" s="360"/>
      <c r="G144" s="360"/>
      <c r="H144" s="360"/>
      <c r="I144" s="360"/>
      <c r="J144" s="360"/>
      <c r="K144" s="360"/>
      <c r="L144" s="360"/>
      <c r="M144" s="360"/>
      <c r="N144" s="360"/>
      <c r="O144" s="360"/>
      <c r="P144" s="360"/>
      <c r="Q144" s="360"/>
      <c r="R144" s="360"/>
      <c r="S144" s="360"/>
      <c r="T144" s="360"/>
      <c r="U144" s="360"/>
      <c r="V144" s="360"/>
      <c r="W144" s="360"/>
      <c r="X144" s="360"/>
      <c r="Y144" s="360"/>
      <c r="Z144" s="360"/>
      <c r="AB144" s="360"/>
    </row>
    <row r="145">
      <c r="A145" s="360"/>
      <c r="B145" s="360"/>
      <c r="C145" s="360"/>
      <c r="D145" s="360"/>
      <c r="E145" s="360"/>
      <c r="F145" s="360"/>
      <c r="G145" s="360"/>
      <c r="H145" s="360"/>
      <c r="I145" s="360"/>
      <c r="J145" s="360"/>
      <c r="K145" s="360"/>
      <c r="L145" s="360"/>
      <c r="M145" s="360"/>
      <c r="N145" s="360"/>
      <c r="O145" s="360"/>
      <c r="P145" s="360"/>
      <c r="Q145" s="360"/>
      <c r="R145" s="360"/>
      <c r="S145" s="360"/>
      <c r="T145" s="360"/>
      <c r="U145" s="360"/>
      <c r="V145" s="360"/>
      <c r="W145" s="360"/>
      <c r="X145" s="360"/>
      <c r="Y145" s="360"/>
      <c r="Z145" s="360"/>
      <c r="AB145" s="360"/>
    </row>
    <row r="146">
      <c r="A146" s="360"/>
      <c r="B146" s="360"/>
      <c r="C146" s="360"/>
      <c r="D146" s="360"/>
      <c r="E146" s="360"/>
      <c r="F146" s="360"/>
      <c r="G146" s="360"/>
      <c r="H146" s="360"/>
      <c r="I146" s="360"/>
      <c r="J146" s="360"/>
      <c r="K146" s="360"/>
      <c r="L146" s="360"/>
      <c r="M146" s="360"/>
      <c r="N146" s="360"/>
      <c r="O146" s="360"/>
      <c r="P146" s="360"/>
      <c r="Q146" s="360"/>
      <c r="R146" s="360"/>
      <c r="S146" s="360"/>
      <c r="T146" s="360"/>
      <c r="U146" s="360"/>
      <c r="V146" s="360"/>
      <c r="W146" s="360"/>
      <c r="X146" s="360"/>
      <c r="Y146" s="360"/>
      <c r="Z146" s="360"/>
      <c r="AB146" s="360"/>
    </row>
    <row r="147">
      <c r="A147" s="360"/>
      <c r="B147" s="360"/>
      <c r="C147" s="360"/>
      <c r="D147" s="360"/>
      <c r="E147" s="360"/>
      <c r="F147" s="360"/>
      <c r="G147" s="360"/>
      <c r="H147" s="360"/>
      <c r="I147" s="360"/>
      <c r="J147" s="360"/>
      <c r="K147" s="360"/>
      <c r="L147" s="360"/>
      <c r="M147" s="360"/>
      <c r="N147" s="360"/>
      <c r="O147" s="360"/>
      <c r="P147" s="360"/>
      <c r="Q147" s="360"/>
      <c r="R147" s="360"/>
      <c r="S147" s="360"/>
      <c r="T147" s="360"/>
      <c r="U147" s="360"/>
      <c r="V147" s="360"/>
      <c r="W147" s="360"/>
      <c r="X147" s="360"/>
      <c r="Y147" s="360"/>
      <c r="Z147" s="360"/>
      <c r="AB147" s="360"/>
    </row>
    <row r="148">
      <c r="A148" s="360"/>
      <c r="B148" s="360"/>
      <c r="C148" s="360"/>
      <c r="D148" s="360"/>
      <c r="E148" s="360"/>
      <c r="F148" s="360"/>
      <c r="G148" s="360"/>
      <c r="H148" s="360"/>
      <c r="I148" s="360"/>
      <c r="J148" s="360"/>
      <c r="K148" s="360"/>
      <c r="L148" s="360"/>
      <c r="M148" s="360"/>
      <c r="N148" s="360"/>
      <c r="O148" s="360"/>
      <c r="P148" s="360"/>
      <c r="Q148" s="360"/>
      <c r="R148" s="360"/>
      <c r="S148" s="360"/>
      <c r="T148" s="360"/>
      <c r="U148" s="360"/>
      <c r="V148" s="360"/>
      <c r="W148" s="360"/>
      <c r="X148" s="360"/>
      <c r="Y148" s="360"/>
      <c r="Z148" s="360"/>
      <c r="AB148" s="360"/>
    </row>
    <row r="149">
      <c r="A149" s="360"/>
      <c r="B149" s="360"/>
      <c r="C149" s="360"/>
      <c r="D149" s="360"/>
      <c r="E149" s="360"/>
      <c r="F149" s="360"/>
      <c r="G149" s="360"/>
      <c r="H149" s="360"/>
      <c r="I149" s="360"/>
      <c r="J149" s="360"/>
      <c r="K149" s="360"/>
      <c r="L149" s="360"/>
      <c r="M149" s="360"/>
      <c r="N149" s="360"/>
      <c r="O149" s="360"/>
      <c r="P149" s="360"/>
      <c r="Q149" s="360"/>
      <c r="R149" s="360"/>
      <c r="S149" s="360"/>
      <c r="T149" s="360"/>
      <c r="U149" s="360"/>
      <c r="V149" s="360"/>
      <c r="W149" s="360"/>
      <c r="X149" s="360"/>
      <c r="Y149" s="360"/>
      <c r="Z149" s="360"/>
      <c r="AB149" s="360"/>
    </row>
    <row r="150">
      <c r="A150" s="360"/>
      <c r="B150" s="360"/>
      <c r="C150" s="360"/>
      <c r="D150" s="360"/>
      <c r="E150" s="360"/>
      <c r="F150" s="360"/>
      <c r="G150" s="360"/>
      <c r="H150" s="360"/>
      <c r="I150" s="360"/>
      <c r="J150" s="360"/>
      <c r="K150" s="360"/>
      <c r="L150" s="360"/>
      <c r="M150" s="360"/>
      <c r="N150" s="360"/>
      <c r="O150" s="360"/>
      <c r="P150" s="360"/>
      <c r="Q150" s="360"/>
      <c r="R150" s="360"/>
      <c r="S150" s="360"/>
      <c r="T150" s="360"/>
      <c r="U150" s="360"/>
      <c r="V150" s="360"/>
      <c r="W150" s="360"/>
      <c r="X150" s="360"/>
      <c r="Y150" s="360"/>
      <c r="Z150" s="360"/>
      <c r="AB150" s="360"/>
    </row>
    <row r="151">
      <c r="A151" s="360"/>
      <c r="B151" s="360"/>
      <c r="C151" s="360"/>
      <c r="D151" s="360"/>
      <c r="E151" s="360"/>
      <c r="F151" s="360"/>
      <c r="G151" s="360"/>
      <c r="H151" s="360"/>
      <c r="I151" s="360"/>
      <c r="J151" s="360"/>
      <c r="K151" s="360"/>
      <c r="L151" s="360"/>
      <c r="M151" s="360"/>
      <c r="N151" s="360"/>
      <c r="O151" s="360"/>
      <c r="P151" s="360"/>
      <c r="Q151" s="360"/>
      <c r="R151" s="360"/>
      <c r="S151" s="360"/>
      <c r="T151" s="360"/>
      <c r="U151" s="360"/>
      <c r="V151" s="360"/>
      <c r="W151" s="360"/>
      <c r="X151" s="360"/>
      <c r="Y151" s="360"/>
      <c r="Z151" s="360"/>
      <c r="AB151" s="360"/>
    </row>
    <row r="152">
      <c r="A152" s="360"/>
      <c r="B152" s="360"/>
      <c r="C152" s="360"/>
      <c r="D152" s="360"/>
      <c r="E152" s="360"/>
      <c r="F152" s="360"/>
      <c r="G152" s="360"/>
      <c r="H152" s="360"/>
      <c r="I152" s="360"/>
      <c r="J152" s="360"/>
      <c r="K152" s="360"/>
      <c r="L152" s="360"/>
      <c r="M152" s="360"/>
      <c r="N152" s="360"/>
      <c r="O152" s="360"/>
      <c r="P152" s="360"/>
      <c r="Q152" s="360"/>
      <c r="R152" s="360"/>
      <c r="S152" s="360"/>
      <c r="T152" s="360"/>
      <c r="U152" s="360"/>
      <c r="V152" s="360"/>
      <c r="W152" s="360"/>
      <c r="X152" s="360"/>
      <c r="Y152" s="360"/>
      <c r="Z152" s="360"/>
      <c r="AB152" s="360"/>
    </row>
    <row r="153">
      <c r="A153" s="360"/>
      <c r="B153" s="360"/>
      <c r="C153" s="360"/>
      <c r="D153" s="360"/>
      <c r="E153" s="360"/>
      <c r="F153" s="360"/>
      <c r="G153" s="360"/>
      <c r="H153" s="360"/>
      <c r="I153" s="360"/>
      <c r="J153" s="360"/>
      <c r="K153" s="360"/>
      <c r="L153" s="360"/>
      <c r="M153" s="360"/>
      <c r="N153" s="360"/>
      <c r="O153" s="360"/>
      <c r="P153" s="360"/>
      <c r="Q153" s="360"/>
      <c r="R153" s="360"/>
      <c r="S153" s="360"/>
      <c r="T153" s="360"/>
      <c r="U153" s="360"/>
      <c r="V153" s="360"/>
      <c r="W153" s="360"/>
      <c r="X153" s="360"/>
      <c r="Y153" s="360"/>
      <c r="Z153" s="360"/>
      <c r="AB153" s="360"/>
    </row>
    <row r="154">
      <c r="A154" s="360"/>
      <c r="B154" s="360"/>
      <c r="C154" s="360"/>
      <c r="D154" s="360"/>
      <c r="E154" s="360"/>
      <c r="F154" s="360"/>
      <c r="G154" s="360"/>
      <c r="H154" s="360"/>
      <c r="I154" s="360"/>
      <c r="J154" s="360"/>
      <c r="K154" s="360"/>
      <c r="L154" s="360"/>
      <c r="M154" s="360"/>
      <c r="N154" s="360"/>
      <c r="O154" s="360"/>
      <c r="P154" s="360"/>
      <c r="Q154" s="360"/>
      <c r="R154" s="360"/>
      <c r="S154" s="360"/>
      <c r="T154" s="360"/>
      <c r="U154" s="360"/>
      <c r="V154" s="360"/>
      <c r="W154" s="360"/>
      <c r="X154" s="360"/>
      <c r="Y154" s="360"/>
      <c r="Z154" s="360"/>
      <c r="AB154" s="360"/>
    </row>
    <row r="155">
      <c r="A155" s="360"/>
      <c r="B155" s="360"/>
      <c r="C155" s="360"/>
      <c r="D155" s="360"/>
      <c r="E155" s="360"/>
      <c r="F155" s="360"/>
      <c r="G155" s="360"/>
      <c r="H155" s="360"/>
      <c r="I155" s="360"/>
      <c r="J155" s="360"/>
      <c r="K155" s="360"/>
      <c r="L155" s="360"/>
      <c r="M155" s="360"/>
      <c r="N155" s="360"/>
      <c r="O155" s="360"/>
      <c r="P155" s="360"/>
      <c r="Q155" s="360"/>
      <c r="R155" s="360"/>
      <c r="S155" s="360"/>
      <c r="T155" s="360"/>
      <c r="U155" s="360"/>
      <c r="V155" s="360"/>
      <c r="W155" s="360"/>
      <c r="X155" s="360"/>
      <c r="Y155" s="360"/>
      <c r="Z155" s="360"/>
      <c r="AB155" s="360"/>
    </row>
    <row r="156">
      <c r="A156" s="360"/>
      <c r="B156" s="360"/>
      <c r="C156" s="360"/>
      <c r="D156" s="360"/>
      <c r="E156" s="360"/>
      <c r="F156" s="360"/>
      <c r="G156" s="360"/>
      <c r="H156" s="360"/>
      <c r="I156" s="360"/>
      <c r="J156" s="360"/>
      <c r="K156" s="360"/>
      <c r="L156" s="360"/>
      <c r="M156" s="360"/>
      <c r="N156" s="360"/>
      <c r="O156" s="360"/>
      <c r="P156" s="360"/>
      <c r="Q156" s="360"/>
      <c r="R156" s="360"/>
      <c r="S156" s="360"/>
      <c r="T156" s="360"/>
      <c r="U156" s="360"/>
      <c r="V156" s="360"/>
      <c r="W156" s="360"/>
      <c r="X156" s="360"/>
      <c r="Y156" s="360"/>
      <c r="Z156" s="360"/>
      <c r="AB156" s="360"/>
    </row>
    <row r="157">
      <c r="A157" s="360"/>
      <c r="B157" s="360"/>
      <c r="C157" s="360"/>
      <c r="D157" s="360"/>
      <c r="E157" s="360"/>
      <c r="F157" s="360"/>
      <c r="G157" s="360"/>
      <c r="H157" s="360"/>
      <c r="I157" s="360"/>
      <c r="J157" s="360"/>
      <c r="K157" s="360"/>
      <c r="L157" s="360"/>
      <c r="M157" s="360"/>
      <c r="N157" s="360"/>
      <c r="O157" s="360"/>
      <c r="P157" s="360"/>
      <c r="Q157" s="360"/>
      <c r="R157" s="360"/>
      <c r="S157" s="360"/>
      <c r="T157" s="360"/>
      <c r="U157" s="360"/>
      <c r="V157" s="360"/>
      <c r="W157" s="360"/>
      <c r="X157" s="360"/>
      <c r="Y157" s="360"/>
      <c r="Z157" s="360"/>
      <c r="AB157" s="360"/>
    </row>
    <row r="158">
      <c r="A158" s="360"/>
      <c r="B158" s="360"/>
      <c r="C158" s="360"/>
      <c r="D158" s="360"/>
      <c r="E158" s="360"/>
      <c r="F158" s="360"/>
      <c r="G158" s="360"/>
      <c r="H158" s="360"/>
      <c r="I158" s="360"/>
      <c r="J158" s="360"/>
      <c r="K158" s="360"/>
      <c r="L158" s="360"/>
      <c r="M158" s="360"/>
      <c r="N158" s="360"/>
      <c r="O158" s="360"/>
      <c r="P158" s="360"/>
      <c r="Q158" s="360"/>
      <c r="R158" s="360"/>
      <c r="S158" s="360"/>
      <c r="T158" s="360"/>
      <c r="U158" s="360"/>
      <c r="V158" s="360"/>
      <c r="W158" s="360"/>
      <c r="X158" s="360"/>
      <c r="Y158" s="360"/>
      <c r="Z158" s="360"/>
      <c r="AB158" s="360"/>
    </row>
    <row r="159">
      <c r="A159" s="360"/>
      <c r="B159" s="360"/>
      <c r="C159" s="360"/>
      <c r="D159" s="360"/>
      <c r="E159" s="360"/>
      <c r="F159" s="360"/>
      <c r="G159" s="360"/>
      <c r="H159" s="360"/>
      <c r="I159" s="360"/>
      <c r="J159" s="360"/>
      <c r="K159" s="360"/>
      <c r="L159" s="360"/>
      <c r="M159" s="360"/>
      <c r="N159" s="360"/>
      <c r="O159" s="360"/>
      <c r="P159" s="360"/>
      <c r="Q159" s="360"/>
      <c r="R159" s="360"/>
      <c r="S159" s="360"/>
      <c r="T159" s="360"/>
      <c r="U159" s="360"/>
      <c r="V159" s="360"/>
      <c r="W159" s="360"/>
      <c r="X159" s="360"/>
      <c r="Y159" s="360"/>
      <c r="Z159" s="360"/>
      <c r="AB159" s="360"/>
    </row>
    <row r="160">
      <c r="A160" s="360"/>
      <c r="B160" s="360"/>
      <c r="C160" s="360"/>
      <c r="D160" s="360"/>
      <c r="E160" s="360"/>
      <c r="F160" s="360"/>
      <c r="G160" s="360"/>
      <c r="H160" s="360"/>
      <c r="I160" s="360"/>
      <c r="J160" s="360"/>
      <c r="K160" s="360"/>
      <c r="L160" s="360"/>
      <c r="M160" s="360"/>
      <c r="N160" s="360"/>
      <c r="O160" s="360"/>
      <c r="P160" s="360"/>
      <c r="Q160" s="360"/>
      <c r="R160" s="360"/>
      <c r="S160" s="360"/>
      <c r="T160" s="360"/>
      <c r="U160" s="360"/>
      <c r="V160" s="360"/>
      <c r="W160" s="360"/>
      <c r="X160" s="360"/>
      <c r="Y160" s="360"/>
      <c r="Z160" s="360"/>
      <c r="AB160" s="360"/>
    </row>
    <row r="161">
      <c r="A161" s="360"/>
      <c r="B161" s="360"/>
      <c r="C161" s="360"/>
      <c r="D161" s="360"/>
      <c r="E161" s="360"/>
      <c r="F161" s="360"/>
      <c r="G161" s="360"/>
      <c r="H161" s="360"/>
      <c r="I161" s="360"/>
      <c r="J161" s="360"/>
      <c r="K161" s="360"/>
      <c r="L161" s="360"/>
      <c r="M161" s="360"/>
      <c r="N161" s="360"/>
      <c r="O161" s="360"/>
      <c r="P161" s="360"/>
      <c r="Q161" s="360"/>
      <c r="R161" s="360"/>
      <c r="S161" s="360"/>
      <c r="T161" s="360"/>
      <c r="U161" s="360"/>
      <c r="V161" s="360"/>
      <c r="W161" s="360"/>
      <c r="X161" s="360"/>
      <c r="Y161" s="360"/>
      <c r="Z161" s="360"/>
      <c r="AB161" s="360"/>
    </row>
    <row r="162">
      <c r="A162" s="360"/>
      <c r="B162" s="360"/>
      <c r="C162" s="360"/>
      <c r="D162" s="360"/>
      <c r="E162" s="360"/>
      <c r="F162" s="360"/>
      <c r="G162" s="360"/>
      <c r="H162" s="360"/>
      <c r="I162" s="360"/>
      <c r="J162" s="360"/>
      <c r="K162" s="360"/>
      <c r="L162" s="360"/>
      <c r="M162" s="360"/>
      <c r="N162" s="360"/>
      <c r="O162" s="360"/>
      <c r="P162" s="360"/>
      <c r="Q162" s="360"/>
      <c r="R162" s="360"/>
      <c r="S162" s="360"/>
      <c r="T162" s="360"/>
      <c r="U162" s="360"/>
      <c r="V162" s="360"/>
      <c r="W162" s="360"/>
      <c r="X162" s="360"/>
      <c r="Y162" s="360"/>
      <c r="Z162" s="360"/>
      <c r="AB162" s="360"/>
    </row>
    <row r="163">
      <c r="A163" s="360"/>
      <c r="B163" s="360"/>
      <c r="C163" s="360"/>
      <c r="D163" s="360"/>
      <c r="E163" s="360"/>
      <c r="F163" s="360"/>
      <c r="G163" s="360"/>
      <c r="H163" s="360"/>
      <c r="I163" s="360"/>
      <c r="J163" s="360"/>
      <c r="K163" s="360"/>
      <c r="L163" s="360"/>
      <c r="M163" s="360"/>
      <c r="N163" s="360"/>
      <c r="O163" s="360"/>
      <c r="P163" s="360"/>
      <c r="Q163" s="360"/>
      <c r="R163" s="360"/>
      <c r="S163" s="360"/>
      <c r="T163" s="360"/>
      <c r="U163" s="360"/>
      <c r="V163" s="360"/>
      <c r="W163" s="360"/>
      <c r="X163" s="360"/>
      <c r="Y163" s="360"/>
      <c r="Z163" s="360"/>
      <c r="AB163" s="360"/>
    </row>
    <row r="164">
      <c r="A164" s="360"/>
      <c r="B164" s="360"/>
      <c r="C164" s="360"/>
      <c r="D164" s="360"/>
      <c r="E164" s="360"/>
      <c r="F164" s="360"/>
      <c r="G164" s="360"/>
      <c r="H164" s="360"/>
      <c r="I164" s="360"/>
      <c r="J164" s="360"/>
      <c r="K164" s="360"/>
      <c r="L164" s="360"/>
      <c r="M164" s="360"/>
      <c r="N164" s="360"/>
      <c r="O164" s="360"/>
      <c r="P164" s="360"/>
      <c r="Q164" s="360"/>
      <c r="R164" s="360"/>
      <c r="S164" s="360"/>
      <c r="T164" s="360"/>
      <c r="U164" s="360"/>
      <c r="V164" s="360"/>
      <c r="W164" s="360"/>
      <c r="X164" s="360"/>
      <c r="Y164" s="360"/>
      <c r="Z164" s="360"/>
      <c r="AB164" s="360"/>
    </row>
    <row r="165">
      <c r="A165" s="360"/>
      <c r="B165" s="360"/>
      <c r="C165" s="360"/>
      <c r="D165" s="360"/>
      <c r="E165" s="360"/>
      <c r="F165" s="360"/>
      <c r="G165" s="360"/>
      <c r="H165" s="360"/>
      <c r="I165" s="360"/>
      <c r="J165" s="360"/>
      <c r="K165" s="360"/>
      <c r="L165" s="360"/>
      <c r="M165" s="360"/>
      <c r="N165" s="360"/>
      <c r="O165" s="360"/>
      <c r="P165" s="360"/>
      <c r="Q165" s="360"/>
      <c r="R165" s="360"/>
      <c r="S165" s="360"/>
      <c r="T165" s="360"/>
      <c r="U165" s="360"/>
      <c r="V165" s="360"/>
      <c r="W165" s="360"/>
      <c r="X165" s="360"/>
      <c r="Y165" s="360"/>
      <c r="Z165" s="360"/>
      <c r="AB165" s="360"/>
    </row>
    <row r="166">
      <c r="A166" s="360"/>
      <c r="B166" s="360"/>
      <c r="C166" s="360"/>
      <c r="D166" s="360"/>
      <c r="E166" s="360"/>
      <c r="F166" s="360"/>
      <c r="G166" s="360"/>
      <c r="H166" s="360"/>
      <c r="I166" s="360"/>
      <c r="J166" s="360"/>
      <c r="K166" s="360"/>
      <c r="L166" s="360"/>
      <c r="M166" s="360"/>
      <c r="N166" s="360"/>
      <c r="O166" s="360"/>
      <c r="P166" s="360"/>
      <c r="Q166" s="360"/>
      <c r="R166" s="360"/>
      <c r="S166" s="360"/>
      <c r="T166" s="360"/>
      <c r="U166" s="360"/>
      <c r="V166" s="360"/>
      <c r="W166" s="360"/>
      <c r="X166" s="360"/>
      <c r="Y166" s="360"/>
      <c r="Z166" s="360"/>
      <c r="AB166" s="360"/>
    </row>
    <row r="167">
      <c r="A167" s="360"/>
      <c r="B167" s="360"/>
      <c r="C167" s="360"/>
      <c r="D167" s="360"/>
      <c r="E167" s="360"/>
      <c r="F167" s="360"/>
      <c r="G167" s="360"/>
      <c r="H167" s="360"/>
      <c r="I167" s="360"/>
      <c r="J167" s="360"/>
      <c r="K167" s="360"/>
      <c r="L167" s="360"/>
      <c r="M167" s="360"/>
      <c r="N167" s="360"/>
      <c r="O167" s="360"/>
      <c r="P167" s="360"/>
      <c r="Q167" s="360"/>
      <c r="R167" s="360"/>
      <c r="S167" s="360"/>
      <c r="T167" s="360"/>
      <c r="U167" s="360"/>
      <c r="V167" s="360"/>
      <c r="W167" s="360"/>
      <c r="X167" s="360"/>
      <c r="Y167" s="360"/>
      <c r="Z167" s="360"/>
      <c r="AB167" s="360"/>
    </row>
    <row r="168">
      <c r="A168" s="360"/>
      <c r="B168" s="360"/>
      <c r="C168" s="360"/>
      <c r="D168" s="360"/>
      <c r="E168" s="360"/>
      <c r="F168" s="360"/>
      <c r="G168" s="360"/>
      <c r="H168" s="360"/>
      <c r="I168" s="360"/>
      <c r="J168" s="360"/>
      <c r="K168" s="360"/>
      <c r="L168" s="360"/>
      <c r="M168" s="360"/>
      <c r="N168" s="360"/>
      <c r="O168" s="360"/>
      <c r="P168" s="360"/>
      <c r="Q168" s="360"/>
      <c r="R168" s="360"/>
      <c r="S168" s="360"/>
      <c r="T168" s="360"/>
      <c r="U168" s="360"/>
      <c r="V168" s="360"/>
      <c r="W168" s="360"/>
      <c r="X168" s="360"/>
      <c r="Y168" s="360"/>
      <c r="Z168" s="360"/>
      <c r="AB168" s="360"/>
    </row>
    <row r="169">
      <c r="A169" s="360"/>
      <c r="B169" s="360"/>
      <c r="C169" s="360"/>
      <c r="D169" s="360"/>
      <c r="E169" s="360"/>
      <c r="F169" s="360"/>
      <c r="G169" s="360"/>
      <c r="H169" s="360"/>
      <c r="I169" s="360"/>
      <c r="J169" s="360"/>
      <c r="K169" s="360"/>
      <c r="L169" s="360"/>
      <c r="M169" s="360"/>
      <c r="N169" s="360"/>
      <c r="O169" s="360"/>
      <c r="P169" s="360"/>
      <c r="Q169" s="360"/>
      <c r="R169" s="360"/>
      <c r="S169" s="360"/>
      <c r="T169" s="360"/>
      <c r="U169" s="360"/>
      <c r="V169" s="360"/>
      <c r="W169" s="360"/>
      <c r="X169" s="360"/>
      <c r="Y169" s="360"/>
      <c r="Z169" s="360"/>
      <c r="AB169" s="360"/>
    </row>
    <row r="170">
      <c r="A170" s="360"/>
      <c r="B170" s="360"/>
      <c r="C170" s="360"/>
      <c r="D170" s="360"/>
      <c r="E170" s="360"/>
      <c r="F170" s="360"/>
      <c r="G170" s="360"/>
      <c r="H170" s="360"/>
      <c r="I170" s="360"/>
      <c r="J170" s="360"/>
      <c r="K170" s="360"/>
      <c r="L170" s="360"/>
      <c r="M170" s="360"/>
      <c r="N170" s="360"/>
      <c r="O170" s="360"/>
      <c r="P170" s="360"/>
      <c r="Q170" s="360"/>
      <c r="R170" s="360"/>
      <c r="S170" s="360"/>
      <c r="T170" s="360"/>
      <c r="U170" s="360"/>
      <c r="V170" s="360"/>
      <c r="W170" s="360"/>
      <c r="X170" s="360"/>
      <c r="Y170" s="360"/>
      <c r="Z170" s="360"/>
      <c r="AB170" s="360"/>
    </row>
    <row r="171">
      <c r="A171" s="360"/>
      <c r="B171" s="360"/>
      <c r="C171" s="360"/>
      <c r="D171" s="360"/>
      <c r="E171" s="360"/>
      <c r="F171" s="360"/>
      <c r="G171" s="360"/>
      <c r="H171" s="360"/>
      <c r="I171" s="360"/>
      <c r="J171" s="360"/>
      <c r="K171" s="360"/>
      <c r="L171" s="360"/>
      <c r="M171" s="360"/>
      <c r="N171" s="360"/>
      <c r="O171" s="360"/>
      <c r="P171" s="360"/>
      <c r="Q171" s="360"/>
      <c r="R171" s="360"/>
      <c r="S171" s="360"/>
      <c r="T171" s="360"/>
      <c r="U171" s="360"/>
      <c r="V171" s="360"/>
      <c r="W171" s="360"/>
      <c r="X171" s="360"/>
      <c r="Y171" s="360"/>
      <c r="Z171" s="360"/>
      <c r="AB171" s="360"/>
    </row>
    <row r="172">
      <c r="A172" s="360"/>
      <c r="B172" s="360"/>
      <c r="C172" s="360"/>
      <c r="D172" s="360"/>
      <c r="E172" s="360"/>
      <c r="F172" s="360"/>
      <c r="G172" s="360"/>
      <c r="H172" s="360"/>
      <c r="I172" s="360"/>
      <c r="J172" s="360"/>
      <c r="K172" s="360"/>
      <c r="L172" s="360"/>
      <c r="M172" s="360"/>
      <c r="N172" s="360"/>
      <c r="O172" s="360"/>
      <c r="P172" s="360"/>
      <c r="Q172" s="360"/>
      <c r="R172" s="360"/>
      <c r="S172" s="360"/>
      <c r="T172" s="360"/>
      <c r="U172" s="360"/>
      <c r="V172" s="360"/>
      <c r="W172" s="360"/>
      <c r="X172" s="360"/>
      <c r="Y172" s="360"/>
      <c r="Z172" s="360"/>
      <c r="AB172" s="360"/>
    </row>
    <row r="173">
      <c r="A173" s="360"/>
      <c r="B173" s="360"/>
      <c r="C173" s="360"/>
      <c r="D173" s="360"/>
      <c r="E173" s="360"/>
      <c r="F173" s="360"/>
      <c r="G173" s="360"/>
      <c r="H173" s="360"/>
      <c r="I173" s="360"/>
      <c r="J173" s="360"/>
      <c r="K173" s="360"/>
      <c r="L173" s="360"/>
      <c r="M173" s="360"/>
      <c r="N173" s="360"/>
      <c r="O173" s="360"/>
      <c r="P173" s="360"/>
      <c r="Q173" s="360"/>
      <c r="R173" s="360"/>
      <c r="S173" s="360"/>
      <c r="T173" s="360"/>
      <c r="U173" s="360"/>
      <c r="V173" s="360"/>
      <c r="W173" s="360"/>
      <c r="X173" s="360"/>
      <c r="Y173" s="360"/>
      <c r="Z173" s="360"/>
      <c r="AB173" s="360"/>
    </row>
    <row r="174">
      <c r="A174" s="360"/>
      <c r="B174" s="360"/>
      <c r="C174" s="360"/>
      <c r="D174" s="360"/>
      <c r="E174" s="360"/>
      <c r="F174" s="360"/>
      <c r="G174" s="360"/>
      <c r="H174" s="360"/>
      <c r="I174" s="360"/>
      <c r="J174" s="360"/>
      <c r="K174" s="360"/>
      <c r="L174" s="360"/>
      <c r="M174" s="360"/>
      <c r="N174" s="360"/>
      <c r="O174" s="360"/>
      <c r="P174" s="360"/>
      <c r="Q174" s="360"/>
      <c r="R174" s="360"/>
      <c r="S174" s="360"/>
      <c r="T174" s="360"/>
      <c r="U174" s="360"/>
      <c r="V174" s="360"/>
      <c r="W174" s="360"/>
      <c r="X174" s="360"/>
      <c r="Y174" s="360"/>
      <c r="Z174" s="360"/>
      <c r="AB174" s="360"/>
    </row>
    <row r="175">
      <c r="A175" s="360"/>
      <c r="B175" s="360"/>
      <c r="C175" s="360"/>
      <c r="D175" s="360"/>
      <c r="E175" s="360"/>
      <c r="F175" s="360"/>
      <c r="G175" s="360"/>
      <c r="H175" s="360"/>
      <c r="I175" s="360"/>
      <c r="J175" s="360"/>
      <c r="K175" s="360"/>
      <c r="L175" s="360"/>
      <c r="M175" s="360"/>
      <c r="N175" s="360"/>
      <c r="O175" s="360"/>
      <c r="P175" s="360"/>
      <c r="Q175" s="360"/>
      <c r="R175" s="360"/>
      <c r="S175" s="360"/>
      <c r="T175" s="360"/>
      <c r="U175" s="360"/>
      <c r="V175" s="360"/>
      <c r="W175" s="360"/>
      <c r="X175" s="360"/>
      <c r="Y175" s="360"/>
      <c r="Z175" s="360"/>
      <c r="AB175" s="360"/>
    </row>
    <row r="176">
      <c r="A176" s="360"/>
      <c r="B176" s="360"/>
      <c r="C176" s="360"/>
      <c r="D176" s="360"/>
      <c r="E176" s="360"/>
      <c r="F176" s="360"/>
      <c r="G176" s="360"/>
      <c r="H176" s="360"/>
      <c r="I176" s="360"/>
      <c r="J176" s="360"/>
      <c r="K176" s="360"/>
      <c r="L176" s="360"/>
      <c r="M176" s="360"/>
      <c r="N176" s="360"/>
      <c r="O176" s="360"/>
      <c r="P176" s="360"/>
      <c r="Q176" s="360"/>
      <c r="R176" s="360"/>
      <c r="S176" s="360"/>
      <c r="T176" s="360"/>
      <c r="U176" s="360"/>
      <c r="V176" s="360"/>
      <c r="W176" s="360"/>
      <c r="X176" s="360"/>
      <c r="Y176" s="360"/>
      <c r="Z176" s="360"/>
      <c r="AB176" s="360"/>
    </row>
    <row r="177">
      <c r="A177" s="360"/>
      <c r="B177" s="360"/>
      <c r="C177" s="360"/>
      <c r="D177" s="360"/>
      <c r="E177" s="360"/>
      <c r="F177" s="360"/>
      <c r="G177" s="360"/>
      <c r="H177" s="360"/>
      <c r="I177" s="360"/>
      <c r="J177" s="360"/>
      <c r="K177" s="360"/>
      <c r="L177" s="360"/>
      <c r="M177" s="360"/>
      <c r="N177" s="360"/>
      <c r="O177" s="360"/>
      <c r="P177" s="360"/>
      <c r="Q177" s="360"/>
      <c r="R177" s="360"/>
      <c r="S177" s="360"/>
      <c r="T177" s="360"/>
      <c r="U177" s="360"/>
      <c r="V177" s="360"/>
      <c r="W177" s="360"/>
      <c r="X177" s="360"/>
      <c r="Y177" s="360"/>
      <c r="Z177" s="360"/>
      <c r="AB177" s="360"/>
    </row>
    <row r="178">
      <c r="A178" s="360"/>
      <c r="B178" s="360"/>
      <c r="C178" s="360"/>
      <c r="D178" s="360"/>
      <c r="E178" s="360"/>
      <c r="F178" s="360"/>
      <c r="G178" s="360"/>
      <c r="H178" s="360"/>
      <c r="I178" s="360"/>
      <c r="J178" s="360"/>
      <c r="K178" s="360"/>
      <c r="L178" s="360"/>
      <c r="M178" s="360"/>
      <c r="N178" s="360"/>
      <c r="O178" s="360"/>
      <c r="P178" s="360"/>
      <c r="Q178" s="360"/>
      <c r="R178" s="360"/>
      <c r="S178" s="360"/>
      <c r="T178" s="360"/>
      <c r="U178" s="360"/>
      <c r="V178" s="360"/>
      <c r="W178" s="360"/>
      <c r="X178" s="360"/>
      <c r="Y178" s="360"/>
      <c r="Z178" s="360"/>
      <c r="AB178" s="360"/>
    </row>
    <row r="179">
      <c r="A179" s="360"/>
      <c r="B179" s="360"/>
      <c r="C179" s="360"/>
      <c r="D179" s="360"/>
      <c r="E179" s="360"/>
      <c r="F179" s="360"/>
      <c r="G179" s="360"/>
      <c r="H179" s="360"/>
      <c r="I179" s="360"/>
      <c r="J179" s="360"/>
      <c r="K179" s="360"/>
      <c r="L179" s="360"/>
      <c r="M179" s="360"/>
      <c r="N179" s="360"/>
      <c r="O179" s="360"/>
      <c r="P179" s="360"/>
      <c r="Q179" s="360"/>
      <c r="R179" s="360"/>
      <c r="S179" s="360"/>
      <c r="T179" s="360"/>
      <c r="U179" s="360"/>
      <c r="V179" s="360"/>
      <c r="W179" s="360"/>
      <c r="X179" s="360"/>
      <c r="Y179" s="360"/>
      <c r="Z179" s="360"/>
      <c r="AB179" s="360"/>
    </row>
    <row r="180">
      <c r="A180" s="360"/>
      <c r="B180" s="360"/>
      <c r="C180" s="360"/>
      <c r="D180" s="360"/>
      <c r="E180" s="360"/>
      <c r="F180" s="360"/>
      <c r="G180" s="360"/>
      <c r="H180" s="360"/>
      <c r="I180" s="360"/>
      <c r="J180" s="360"/>
      <c r="K180" s="360"/>
      <c r="L180" s="360"/>
      <c r="M180" s="360"/>
      <c r="N180" s="360"/>
      <c r="O180" s="360"/>
      <c r="P180" s="360"/>
      <c r="Q180" s="360"/>
      <c r="R180" s="360"/>
      <c r="S180" s="360"/>
      <c r="T180" s="360"/>
      <c r="U180" s="360"/>
      <c r="V180" s="360"/>
      <c r="W180" s="360"/>
      <c r="X180" s="360"/>
      <c r="Y180" s="360"/>
      <c r="Z180" s="360"/>
      <c r="AB180" s="360"/>
    </row>
    <row r="181">
      <c r="A181" s="360"/>
      <c r="B181" s="360"/>
      <c r="C181" s="360"/>
      <c r="D181" s="360"/>
      <c r="E181" s="360"/>
      <c r="F181" s="360"/>
      <c r="G181" s="360"/>
      <c r="H181" s="360"/>
      <c r="I181" s="360"/>
      <c r="J181" s="360"/>
      <c r="K181" s="360"/>
      <c r="L181" s="360"/>
      <c r="M181" s="360"/>
      <c r="N181" s="360"/>
      <c r="O181" s="360"/>
      <c r="P181" s="360"/>
      <c r="Q181" s="360"/>
      <c r="R181" s="360"/>
      <c r="S181" s="360"/>
      <c r="T181" s="360"/>
      <c r="U181" s="360"/>
      <c r="V181" s="360"/>
      <c r="W181" s="360"/>
      <c r="X181" s="360"/>
      <c r="Y181" s="360"/>
      <c r="Z181" s="360"/>
      <c r="AB181" s="360"/>
    </row>
    <row r="182">
      <c r="A182" s="360"/>
      <c r="B182" s="360"/>
      <c r="C182" s="360"/>
      <c r="D182" s="360"/>
      <c r="E182" s="360"/>
      <c r="F182" s="360"/>
      <c r="G182" s="360"/>
      <c r="H182" s="360"/>
      <c r="I182" s="360"/>
      <c r="J182" s="360"/>
      <c r="K182" s="360"/>
      <c r="L182" s="360"/>
      <c r="M182" s="360"/>
      <c r="N182" s="360"/>
      <c r="O182" s="360"/>
      <c r="P182" s="360"/>
      <c r="Q182" s="360"/>
      <c r="R182" s="360"/>
      <c r="S182" s="360"/>
      <c r="T182" s="360"/>
      <c r="U182" s="360"/>
      <c r="V182" s="360"/>
      <c r="W182" s="360"/>
      <c r="X182" s="360"/>
      <c r="Y182" s="360"/>
      <c r="Z182" s="360"/>
      <c r="AB182" s="360"/>
    </row>
    <row r="183">
      <c r="A183" s="360"/>
      <c r="B183" s="360"/>
      <c r="C183" s="360"/>
      <c r="D183" s="360"/>
      <c r="E183" s="360"/>
      <c r="F183" s="360"/>
      <c r="G183" s="360"/>
      <c r="H183" s="360"/>
      <c r="I183" s="360"/>
      <c r="J183" s="360"/>
      <c r="K183" s="360"/>
      <c r="L183" s="360"/>
      <c r="M183" s="360"/>
      <c r="N183" s="360"/>
      <c r="O183" s="360"/>
      <c r="P183" s="360"/>
      <c r="Q183" s="360"/>
      <c r="R183" s="360"/>
      <c r="S183" s="360"/>
      <c r="T183" s="360"/>
      <c r="U183" s="360"/>
      <c r="V183" s="360"/>
      <c r="W183" s="360"/>
      <c r="X183" s="360"/>
      <c r="Y183" s="360"/>
      <c r="Z183" s="360"/>
      <c r="AB183" s="360"/>
    </row>
    <row r="184">
      <c r="A184" s="360"/>
      <c r="B184" s="360"/>
      <c r="C184" s="360"/>
      <c r="D184" s="360"/>
      <c r="E184" s="360"/>
      <c r="F184" s="360"/>
      <c r="G184" s="360"/>
      <c r="H184" s="360"/>
      <c r="I184" s="360"/>
      <c r="J184" s="360"/>
      <c r="K184" s="360"/>
      <c r="L184" s="360"/>
      <c r="M184" s="360"/>
      <c r="N184" s="360"/>
      <c r="O184" s="360"/>
      <c r="P184" s="360"/>
      <c r="Q184" s="360"/>
      <c r="R184" s="360"/>
      <c r="S184" s="360"/>
      <c r="T184" s="360"/>
      <c r="U184" s="360"/>
      <c r="V184" s="360"/>
      <c r="W184" s="360"/>
      <c r="X184" s="360"/>
      <c r="Y184" s="360"/>
      <c r="Z184" s="360"/>
      <c r="AB184" s="360"/>
    </row>
    <row r="185">
      <c r="A185" s="360"/>
      <c r="B185" s="360"/>
      <c r="C185" s="360"/>
      <c r="D185" s="360"/>
      <c r="E185" s="360"/>
      <c r="F185" s="360"/>
      <c r="G185" s="360"/>
      <c r="H185" s="360"/>
      <c r="I185" s="360"/>
      <c r="J185" s="360"/>
      <c r="K185" s="360"/>
      <c r="L185" s="360"/>
      <c r="M185" s="360"/>
      <c r="N185" s="360"/>
      <c r="O185" s="360"/>
      <c r="P185" s="360"/>
      <c r="Q185" s="360"/>
      <c r="R185" s="360"/>
      <c r="S185" s="360"/>
      <c r="T185" s="360"/>
      <c r="U185" s="360"/>
      <c r="V185" s="360"/>
      <c r="W185" s="360"/>
      <c r="X185" s="360"/>
      <c r="Y185" s="360"/>
      <c r="Z185" s="360"/>
      <c r="AB185" s="360"/>
    </row>
    <row r="186">
      <c r="A186" s="360"/>
      <c r="B186" s="360"/>
      <c r="C186" s="360"/>
      <c r="D186" s="360"/>
      <c r="E186" s="360"/>
      <c r="F186" s="360"/>
      <c r="G186" s="360"/>
      <c r="H186" s="360"/>
      <c r="I186" s="360"/>
      <c r="J186" s="360"/>
      <c r="K186" s="360"/>
      <c r="L186" s="360"/>
      <c r="M186" s="360"/>
      <c r="N186" s="360"/>
      <c r="O186" s="360"/>
      <c r="P186" s="360"/>
      <c r="Q186" s="360"/>
      <c r="R186" s="360"/>
      <c r="S186" s="360"/>
      <c r="T186" s="360"/>
      <c r="U186" s="360"/>
      <c r="V186" s="360"/>
      <c r="W186" s="360"/>
      <c r="X186" s="360"/>
      <c r="Y186" s="360"/>
      <c r="Z186" s="360"/>
      <c r="AB186" s="360"/>
    </row>
    <row r="187">
      <c r="A187" s="360"/>
      <c r="B187" s="360"/>
      <c r="C187" s="360"/>
      <c r="D187" s="360"/>
      <c r="E187" s="360"/>
      <c r="F187" s="360"/>
      <c r="G187" s="360"/>
      <c r="H187" s="360"/>
      <c r="I187" s="360"/>
      <c r="J187" s="360"/>
      <c r="K187" s="360"/>
      <c r="L187" s="360"/>
      <c r="M187" s="360"/>
      <c r="N187" s="360"/>
      <c r="O187" s="360"/>
      <c r="P187" s="360"/>
      <c r="Q187" s="360"/>
      <c r="R187" s="360"/>
      <c r="S187" s="360"/>
      <c r="T187" s="360"/>
      <c r="U187" s="360"/>
      <c r="V187" s="360"/>
      <c r="W187" s="360"/>
      <c r="X187" s="360"/>
      <c r="Y187" s="360"/>
      <c r="Z187" s="360"/>
      <c r="AB187" s="360"/>
    </row>
    <row r="188">
      <c r="A188" s="360"/>
      <c r="B188" s="360"/>
      <c r="C188" s="360"/>
      <c r="D188" s="360"/>
      <c r="E188" s="360"/>
      <c r="F188" s="360"/>
      <c r="G188" s="360"/>
      <c r="H188" s="360"/>
      <c r="I188" s="360"/>
      <c r="J188" s="360"/>
      <c r="K188" s="360"/>
      <c r="L188" s="360"/>
      <c r="M188" s="360"/>
      <c r="N188" s="360"/>
      <c r="O188" s="360"/>
      <c r="P188" s="360"/>
      <c r="Q188" s="360"/>
      <c r="R188" s="360"/>
      <c r="S188" s="360"/>
      <c r="T188" s="360"/>
      <c r="U188" s="360"/>
      <c r="V188" s="360"/>
      <c r="W188" s="360"/>
      <c r="X188" s="360"/>
      <c r="Y188" s="360"/>
      <c r="Z188" s="360"/>
      <c r="AB188" s="360"/>
    </row>
    <row r="189">
      <c r="A189" s="360"/>
      <c r="B189" s="360"/>
      <c r="C189" s="360"/>
      <c r="D189" s="360"/>
      <c r="E189" s="360"/>
      <c r="F189" s="360"/>
      <c r="G189" s="360"/>
      <c r="H189" s="360"/>
      <c r="I189" s="360"/>
      <c r="J189" s="360"/>
      <c r="K189" s="360"/>
      <c r="L189" s="360"/>
      <c r="M189" s="360"/>
      <c r="N189" s="360"/>
      <c r="O189" s="360"/>
      <c r="P189" s="360"/>
      <c r="Q189" s="360"/>
      <c r="R189" s="360"/>
      <c r="S189" s="360"/>
      <c r="T189" s="360"/>
      <c r="U189" s="360"/>
      <c r="V189" s="360"/>
      <c r="W189" s="360"/>
      <c r="X189" s="360"/>
      <c r="Y189" s="360"/>
      <c r="Z189" s="360"/>
      <c r="AB189" s="360"/>
    </row>
    <row r="190">
      <c r="A190" s="360"/>
      <c r="B190" s="360"/>
      <c r="C190" s="360"/>
      <c r="D190" s="360"/>
      <c r="E190" s="360"/>
      <c r="F190" s="360"/>
      <c r="G190" s="360"/>
      <c r="H190" s="360"/>
      <c r="I190" s="360"/>
      <c r="J190" s="360"/>
      <c r="K190" s="360"/>
      <c r="L190" s="360"/>
      <c r="M190" s="360"/>
      <c r="N190" s="360"/>
      <c r="O190" s="360"/>
      <c r="P190" s="360"/>
      <c r="Q190" s="360"/>
      <c r="R190" s="360"/>
      <c r="S190" s="360"/>
      <c r="T190" s="360"/>
      <c r="U190" s="360"/>
      <c r="V190" s="360"/>
      <c r="W190" s="360"/>
      <c r="X190" s="360"/>
      <c r="Y190" s="360"/>
      <c r="Z190" s="360"/>
      <c r="AB190" s="360"/>
    </row>
    <row r="191">
      <c r="A191" s="360"/>
      <c r="B191" s="360"/>
      <c r="C191" s="360"/>
      <c r="D191" s="360"/>
      <c r="E191" s="360"/>
      <c r="F191" s="360"/>
      <c r="G191" s="360"/>
      <c r="H191" s="360"/>
      <c r="I191" s="360"/>
      <c r="J191" s="360"/>
      <c r="K191" s="360"/>
      <c r="L191" s="360"/>
      <c r="M191" s="360"/>
      <c r="N191" s="360"/>
      <c r="O191" s="360"/>
      <c r="P191" s="360"/>
      <c r="Q191" s="360"/>
      <c r="R191" s="360"/>
      <c r="S191" s="360"/>
      <c r="T191" s="360"/>
      <c r="U191" s="360"/>
      <c r="V191" s="360"/>
      <c r="W191" s="360"/>
      <c r="X191" s="360"/>
      <c r="Y191" s="360"/>
      <c r="Z191" s="360"/>
      <c r="AB191" s="360"/>
    </row>
    <row r="192">
      <c r="A192" s="360"/>
      <c r="B192" s="360"/>
      <c r="C192" s="360"/>
      <c r="D192" s="360"/>
      <c r="E192" s="360"/>
      <c r="F192" s="360"/>
      <c r="G192" s="360"/>
      <c r="H192" s="360"/>
      <c r="I192" s="360"/>
      <c r="J192" s="360"/>
      <c r="K192" s="360"/>
      <c r="L192" s="360"/>
      <c r="M192" s="360"/>
      <c r="N192" s="360"/>
      <c r="O192" s="360"/>
      <c r="P192" s="360"/>
      <c r="Q192" s="360"/>
      <c r="R192" s="360"/>
      <c r="S192" s="360"/>
      <c r="T192" s="360"/>
      <c r="U192" s="360"/>
      <c r="V192" s="360"/>
      <c r="W192" s="360"/>
      <c r="X192" s="360"/>
      <c r="Y192" s="360"/>
      <c r="Z192" s="360"/>
      <c r="AB192" s="360"/>
    </row>
    <row r="193">
      <c r="A193" s="360"/>
      <c r="B193" s="360"/>
      <c r="C193" s="360"/>
      <c r="D193" s="360"/>
      <c r="E193" s="360"/>
      <c r="F193" s="360"/>
      <c r="G193" s="360"/>
      <c r="H193" s="360"/>
      <c r="I193" s="360"/>
      <c r="J193" s="360"/>
      <c r="K193" s="360"/>
      <c r="L193" s="360"/>
      <c r="M193" s="360"/>
      <c r="N193" s="360"/>
      <c r="O193" s="360"/>
      <c r="P193" s="360"/>
      <c r="Q193" s="360"/>
      <c r="R193" s="360"/>
      <c r="S193" s="360"/>
      <c r="T193" s="360"/>
      <c r="U193" s="360"/>
      <c r="V193" s="360"/>
      <c r="W193" s="360"/>
      <c r="X193" s="360"/>
      <c r="Y193" s="360"/>
      <c r="Z193" s="360"/>
      <c r="AB193" s="360"/>
    </row>
    <row r="194">
      <c r="A194" s="360"/>
      <c r="B194" s="360"/>
      <c r="C194" s="360"/>
      <c r="D194" s="360"/>
      <c r="E194" s="360"/>
      <c r="F194" s="360"/>
      <c r="G194" s="360"/>
      <c r="H194" s="360"/>
      <c r="I194" s="360"/>
      <c r="J194" s="360"/>
      <c r="K194" s="360"/>
      <c r="L194" s="360"/>
      <c r="M194" s="360"/>
      <c r="N194" s="360"/>
      <c r="O194" s="360"/>
      <c r="P194" s="360"/>
      <c r="Q194" s="360"/>
      <c r="R194" s="360"/>
      <c r="S194" s="360"/>
      <c r="T194" s="360"/>
      <c r="U194" s="360"/>
      <c r="V194" s="360"/>
      <c r="W194" s="360"/>
      <c r="X194" s="360"/>
      <c r="Y194" s="360"/>
      <c r="Z194" s="360"/>
      <c r="AB194" s="360"/>
    </row>
    <row r="195">
      <c r="A195" s="360"/>
      <c r="B195" s="360"/>
      <c r="C195" s="360"/>
      <c r="D195" s="360"/>
      <c r="E195" s="360"/>
      <c r="F195" s="360"/>
      <c r="G195" s="360"/>
      <c r="H195" s="360"/>
      <c r="I195" s="360"/>
      <c r="J195" s="360"/>
      <c r="K195" s="360"/>
      <c r="L195" s="360"/>
      <c r="M195" s="360"/>
      <c r="N195" s="360"/>
      <c r="O195" s="360"/>
      <c r="P195" s="360"/>
      <c r="Q195" s="360"/>
      <c r="R195" s="360"/>
      <c r="S195" s="360"/>
      <c r="T195" s="360"/>
      <c r="U195" s="360"/>
      <c r="V195" s="360"/>
      <c r="W195" s="360"/>
      <c r="X195" s="360"/>
      <c r="Y195" s="360"/>
      <c r="Z195" s="360"/>
      <c r="AB195" s="360"/>
    </row>
    <row r="196">
      <c r="A196" s="360"/>
      <c r="B196" s="360"/>
      <c r="C196" s="360"/>
      <c r="D196" s="360"/>
      <c r="E196" s="360"/>
      <c r="F196" s="360"/>
      <c r="G196" s="360"/>
      <c r="H196" s="360"/>
      <c r="I196" s="360"/>
      <c r="J196" s="360"/>
      <c r="K196" s="360"/>
      <c r="L196" s="360"/>
      <c r="M196" s="360"/>
      <c r="N196" s="360"/>
      <c r="O196" s="360"/>
      <c r="P196" s="360"/>
      <c r="Q196" s="360"/>
      <c r="R196" s="360"/>
      <c r="S196" s="360"/>
      <c r="T196" s="360"/>
      <c r="U196" s="360"/>
      <c r="V196" s="360"/>
      <c r="W196" s="360"/>
      <c r="X196" s="360"/>
      <c r="Y196" s="360"/>
      <c r="Z196" s="360"/>
      <c r="AB196" s="360"/>
    </row>
    <row r="197">
      <c r="A197" s="360"/>
      <c r="B197" s="360"/>
      <c r="C197" s="360"/>
      <c r="D197" s="360"/>
      <c r="E197" s="360"/>
      <c r="F197" s="360"/>
      <c r="G197" s="360"/>
      <c r="H197" s="360"/>
      <c r="I197" s="360"/>
      <c r="J197" s="360"/>
      <c r="K197" s="360"/>
      <c r="L197" s="360"/>
      <c r="M197" s="360"/>
      <c r="N197" s="360"/>
      <c r="O197" s="360"/>
      <c r="P197" s="360"/>
      <c r="Q197" s="360"/>
      <c r="R197" s="360"/>
      <c r="S197" s="360"/>
      <c r="T197" s="360"/>
      <c r="U197" s="360"/>
      <c r="V197" s="360"/>
      <c r="W197" s="360"/>
      <c r="X197" s="360"/>
      <c r="Y197" s="360"/>
      <c r="Z197" s="360"/>
      <c r="AB197" s="360"/>
    </row>
    <row r="198">
      <c r="A198" s="360"/>
      <c r="B198" s="360"/>
      <c r="C198" s="360"/>
      <c r="D198" s="360"/>
      <c r="E198" s="360"/>
      <c r="F198" s="360"/>
      <c r="G198" s="360"/>
      <c r="H198" s="360"/>
      <c r="I198" s="360"/>
      <c r="J198" s="360"/>
      <c r="K198" s="360"/>
      <c r="L198" s="360"/>
      <c r="M198" s="360"/>
      <c r="N198" s="360"/>
      <c r="O198" s="360"/>
      <c r="P198" s="360"/>
      <c r="Q198" s="360"/>
      <c r="R198" s="360"/>
      <c r="S198" s="360"/>
      <c r="T198" s="360"/>
      <c r="U198" s="360"/>
      <c r="V198" s="360"/>
      <c r="W198" s="360"/>
      <c r="X198" s="360"/>
      <c r="Y198" s="360"/>
      <c r="Z198" s="360"/>
      <c r="AB198" s="360"/>
    </row>
    <row r="199">
      <c r="A199" s="360"/>
      <c r="B199" s="360"/>
      <c r="C199" s="360"/>
      <c r="D199" s="360"/>
      <c r="E199" s="360"/>
      <c r="F199" s="360"/>
      <c r="G199" s="360"/>
      <c r="H199" s="360"/>
      <c r="I199" s="360"/>
      <c r="J199" s="360"/>
      <c r="K199" s="360"/>
      <c r="L199" s="360"/>
      <c r="M199" s="360"/>
      <c r="N199" s="360"/>
      <c r="O199" s="360"/>
      <c r="P199" s="360"/>
      <c r="Q199" s="360"/>
      <c r="R199" s="360"/>
      <c r="S199" s="360"/>
      <c r="T199" s="360"/>
      <c r="U199" s="360"/>
      <c r="V199" s="360"/>
      <c r="W199" s="360"/>
      <c r="X199" s="360"/>
      <c r="Y199" s="360"/>
      <c r="Z199" s="360"/>
      <c r="AB199" s="360"/>
    </row>
    <row r="200">
      <c r="A200" s="360"/>
      <c r="B200" s="360"/>
      <c r="C200" s="360"/>
      <c r="D200" s="360"/>
      <c r="E200" s="360"/>
      <c r="F200" s="360"/>
      <c r="G200" s="360"/>
      <c r="H200" s="360"/>
      <c r="I200" s="360"/>
      <c r="J200" s="360"/>
      <c r="K200" s="360"/>
      <c r="L200" s="360"/>
      <c r="M200" s="360"/>
      <c r="N200" s="360"/>
      <c r="O200" s="360"/>
      <c r="P200" s="360"/>
      <c r="Q200" s="360"/>
      <c r="R200" s="360"/>
      <c r="S200" s="360"/>
      <c r="T200" s="360"/>
      <c r="U200" s="360"/>
      <c r="V200" s="360"/>
      <c r="W200" s="360"/>
      <c r="X200" s="360"/>
      <c r="Y200" s="360"/>
      <c r="Z200" s="360"/>
      <c r="AB200" s="360"/>
    </row>
    <row r="201">
      <c r="A201" s="360"/>
      <c r="B201" s="360"/>
      <c r="C201" s="360"/>
      <c r="D201" s="360"/>
      <c r="E201" s="360"/>
      <c r="F201" s="360"/>
      <c r="G201" s="360"/>
      <c r="H201" s="360"/>
      <c r="I201" s="360"/>
      <c r="J201" s="360"/>
      <c r="K201" s="360"/>
      <c r="L201" s="360"/>
      <c r="M201" s="360"/>
      <c r="N201" s="360"/>
      <c r="O201" s="360"/>
      <c r="P201" s="360"/>
      <c r="Q201" s="360"/>
      <c r="R201" s="360"/>
      <c r="S201" s="360"/>
      <c r="T201" s="360"/>
      <c r="U201" s="360"/>
      <c r="V201" s="360"/>
      <c r="W201" s="360"/>
      <c r="X201" s="360"/>
      <c r="Y201" s="360"/>
      <c r="Z201" s="360"/>
      <c r="AB201" s="360"/>
    </row>
    <row r="202">
      <c r="A202" s="360"/>
      <c r="B202" s="360"/>
      <c r="C202" s="360"/>
      <c r="D202" s="360"/>
      <c r="E202" s="360"/>
      <c r="F202" s="360"/>
      <c r="G202" s="360"/>
      <c r="H202" s="360"/>
      <c r="I202" s="360"/>
      <c r="J202" s="360"/>
      <c r="K202" s="360"/>
      <c r="L202" s="360"/>
      <c r="M202" s="360"/>
      <c r="N202" s="360"/>
      <c r="O202" s="360"/>
      <c r="P202" s="360"/>
      <c r="Q202" s="360"/>
      <c r="R202" s="360"/>
      <c r="S202" s="360"/>
      <c r="T202" s="360"/>
      <c r="U202" s="360"/>
      <c r="V202" s="360"/>
      <c r="W202" s="360"/>
      <c r="X202" s="360"/>
      <c r="Y202" s="360"/>
      <c r="Z202" s="360"/>
      <c r="AB202" s="360"/>
    </row>
    <row r="203">
      <c r="A203" s="360"/>
      <c r="B203" s="360"/>
      <c r="C203" s="360"/>
      <c r="D203" s="360"/>
      <c r="E203" s="360"/>
      <c r="F203" s="360"/>
      <c r="G203" s="360"/>
      <c r="H203" s="360"/>
      <c r="I203" s="360"/>
      <c r="J203" s="360"/>
      <c r="K203" s="360"/>
      <c r="L203" s="360"/>
      <c r="M203" s="360"/>
      <c r="N203" s="360"/>
      <c r="O203" s="360"/>
      <c r="P203" s="360"/>
      <c r="Q203" s="360"/>
      <c r="R203" s="360"/>
      <c r="S203" s="360"/>
      <c r="T203" s="360"/>
      <c r="U203" s="360"/>
      <c r="V203" s="360"/>
      <c r="W203" s="360"/>
      <c r="X203" s="360"/>
      <c r="Y203" s="360"/>
      <c r="Z203" s="360"/>
      <c r="AB203" s="360"/>
    </row>
    <row r="204">
      <c r="A204" s="360"/>
      <c r="B204" s="360"/>
      <c r="C204" s="360"/>
      <c r="D204" s="360"/>
      <c r="E204" s="360"/>
      <c r="F204" s="360"/>
      <c r="G204" s="360"/>
      <c r="H204" s="360"/>
      <c r="I204" s="360"/>
      <c r="J204" s="360"/>
      <c r="K204" s="360"/>
      <c r="L204" s="360"/>
      <c r="M204" s="360"/>
      <c r="N204" s="360"/>
      <c r="O204" s="360"/>
      <c r="P204" s="360"/>
      <c r="Q204" s="360"/>
      <c r="R204" s="360"/>
      <c r="S204" s="360"/>
      <c r="T204" s="360"/>
      <c r="U204" s="360"/>
      <c r="V204" s="360"/>
      <c r="W204" s="360"/>
      <c r="X204" s="360"/>
      <c r="Y204" s="360"/>
      <c r="Z204" s="360"/>
      <c r="AB204" s="360"/>
    </row>
    <row r="205">
      <c r="A205" s="360"/>
      <c r="B205" s="360"/>
      <c r="C205" s="360"/>
      <c r="D205" s="360"/>
      <c r="E205" s="360"/>
      <c r="F205" s="360"/>
      <c r="G205" s="360"/>
      <c r="H205" s="360"/>
      <c r="I205" s="360"/>
      <c r="J205" s="360"/>
      <c r="K205" s="360"/>
      <c r="L205" s="360"/>
      <c r="M205" s="360"/>
      <c r="N205" s="360"/>
      <c r="O205" s="360"/>
      <c r="P205" s="360"/>
      <c r="Q205" s="360"/>
      <c r="R205" s="360"/>
      <c r="S205" s="360"/>
      <c r="T205" s="360"/>
      <c r="U205" s="360"/>
      <c r="V205" s="360"/>
      <c r="W205" s="360"/>
      <c r="X205" s="360"/>
      <c r="Y205" s="360"/>
      <c r="Z205" s="360"/>
      <c r="AB205" s="360"/>
    </row>
    <row r="206">
      <c r="A206" s="360"/>
      <c r="B206" s="360"/>
      <c r="C206" s="360"/>
      <c r="D206" s="360"/>
      <c r="E206" s="360"/>
      <c r="F206" s="360"/>
      <c r="G206" s="360"/>
      <c r="H206" s="360"/>
      <c r="I206" s="360"/>
      <c r="J206" s="360"/>
      <c r="K206" s="360"/>
      <c r="L206" s="360"/>
      <c r="M206" s="360"/>
      <c r="N206" s="360"/>
      <c r="O206" s="360"/>
      <c r="P206" s="360"/>
      <c r="Q206" s="360"/>
      <c r="R206" s="360"/>
      <c r="S206" s="360"/>
      <c r="T206" s="360"/>
      <c r="U206" s="360"/>
      <c r="V206" s="360"/>
      <c r="W206" s="360"/>
      <c r="X206" s="360"/>
      <c r="Y206" s="360"/>
      <c r="Z206" s="360"/>
      <c r="AB206" s="360"/>
    </row>
    <row r="207">
      <c r="A207" s="360"/>
      <c r="B207" s="360"/>
      <c r="C207" s="360"/>
      <c r="D207" s="360"/>
      <c r="E207" s="360"/>
      <c r="F207" s="360"/>
      <c r="G207" s="360"/>
      <c r="H207" s="360"/>
      <c r="I207" s="360"/>
      <c r="J207" s="360"/>
      <c r="K207" s="360"/>
      <c r="L207" s="360"/>
      <c r="M207" s="360"/>
      <c r="N207" s="360"/>
      <c r="O207" s="360"/>
      <c r="P207" s="360"/>
      <c r="Q207" s="360"/>
      <c r="R207" s="360"/>
      <c r="S207" s="360"/>
      <c r="T207" s="360"/>
      <c r="U207" s="360"/>
      <c r="V207" s="360"/>
      <c r="W207" s="360"/>
      <c r="X207" s="360"/>
      <c r="Y207" s="360"/>
      <c r="Z207" s="360"/>
      <c r="AB207" s="360"/>
    </row>
    <row r="208">
      <c r="A208" s="360"/>
      <c r="B208" s="360"/>
      <c r="C208" s="360"/>
      <c r="D208" s="360"/>
      <c r="E208" s="360"/>
      <c r="F208" s="360"/>
      <c r="G208" s="360"/>
      <c r="H208" s="360"/>
      <c r="I208" s="360"/>
      <c r="J208" s="360"/>
      <c r="K208" s="360"/>
      <c r="L208" s="360"/>
      <c r="M208" s="360"/>
      <c r="N208" s="360"/>
      <c r="O208" s="360"/>
      <c r="P208" s="360"/>
      <c r="Q208" s="360"/>
      <c r="R208" s="360"/>
      <c r="S208" s="360"/>
      <c r="T208" s="360"/>
      <c r="U208" s="360"/>
      <c r="V208" s="360"/>
      <c r="W208" s="360"/>
      <c r="X208" s="360"/>
      <c r="Y208" s="360"/>
      <c r="Z208" s="360"/>
      <c r="AB208" s="360"/>
    </row>
    <row r="209">
      <c r="A209" s="360"/>
      <c r="B209" s="360"/>
      <c r="C209" s="360"/>
      <c r="D209" s="360"/>
      <c r="E209" s="360"/>
      <c r="F209" s="360"/>
      <c r="G209" s="360"/>
      <c r="H209" s="360"/>
      <c r="I209" s="360"/>
      <c r="J209" s="360"/>
      <c r="K209" s="360"/>
      <c r="L209" s="360"/>
      <c r="M209" s="360"/>
      <c r="N209" s="360"/>
      <c r="O209" s="360"/>
      <c r="P209" s="360"/>
      <c r="Q209" s="360"/>
      <c r="R209" s="360"/>
      <c r="S209" s="360"/>
      <c r="T209" s="360"/>
      <c r="U209" s="360"/>
      <c r="V209" s="360"/>
      <c r="W209" s="360"/>
      <c r="X209" s="360"/>
      <c r="Y209" s="360"/>
      <c r="Z209" s="360"/>
      <c r="AB209" s="360"/>
    </row>
    <row r="210">
      <c r="A210" s="360"/>
      <c r="B210" s="360"/>
      <c r="C210" s="360"/>
      <c r="D210" s="360"/>
      <c r="E210" s="360"/>
      <c r="F210" s="360"/>
      <c r="G210" s="360"/>
      <c r="H210" s="360"/>
      <c r="I210" s="360"/>
      <c r="J210" s="360"/>
      <c r="K210" s="360"/>
      <c r="L210" s="360"/>
      <c r="M210" s="360"/>
      <c r="N210" s="360"/>
      <c r="O210" s="360"/>
      <c r="P210" s="360"/>
      <c r="Q210" s="360"/>
      <c r="R210" s="360"/>
      <c r="S210" s="360"/>
      <c r="T210" s="360"/>
      <c r="U210" s="360"/>
      <c r="V210" s="360"/>
      <c r="W210" s="360"/>
      <c r="X210" s="360"/>
      <c r="Y210" s="360"/>
      <c r="Z210" s="360"/>
      <c r="AB210" s="360"/>
    </row>
    <row r="211">
      <c r="A211" s="360"/>
      <c r="B211" s="360"/>
      <c r="C211" s="360"/>
      <c r="D211" s="360"/>
      <c r="E211" s="360"/>
      <c r="F211" s="360"/>
      <c r="G211" s="360"/>
      <c r="H211" s="360"/>
      <c r="I211" s="360"/>
      <c r="J211" s="360"/>
      <c r="K211" s="360"/>
      <c r="L211" s="360"/>
      <c r="M211" s="360"/>
      <c r="N211" s="360"/>
      <c r="O211" s="360"/>
      <c r="P211" s="360"/>
      <c r="Q211" s="360"/>
      <c r="R211" s="360"/>
      <c r="S211" s="360"/>
      <c r="T211" s="360"/>
      <c r="U211" s="360"/>
      <c r="V211" s="360"/>
      <c r="W211" s="360"/>
      <c r="X211" s="360"/>
      <c r="Y211" s="360"/>
      <c r="Z211" s="360"/>
      <c r="AB211" s="360"/>
    </row>
    <row r="212">
      <c r="A212" s="360"/>
      <c r="B212" s="360"/>
      <c r="C212" s="360"/>
      <c r="D212" s="360"/>
      <c r="E212" s="360"/>
      <c r="F212" s="360"/>
      <c r="G212" s="360"/>
      <c r="H212" s="360"/>
      <c r="I212" s="360"/>
      <c r="J212" s="360"/>
      <c r="K212" s="360"/>
      <c r="L212" s="360"/>
      <c r="M212" s="360"/>
      <c r="N212" s="360"/>
      <c r="O212" s="360"/>
      <c r="P212" s="360"/>
      <c r="Q212" s="360"/>
      <c r="R212" s="360"/>
      <c r="S212" s="360"/>
      <c r="T212" s="360"/>
      <c r="U212" s="360"/>
      <c r="V212" s="360"/>
      <c r="W212" s="360"/>
      <c r="X212" s="360"/>
      <c r="Y212" s="360"/>
      <c r="Z212" s="360"/>
      <c r="AB212" s="360"/>
    </row>
    <row r="213">
      <c r="A213" s="360"/>
      <c r="B213" s="360"/>
      <c r="C213" s="360"/>
      <c r="D213" s="360"/>
      <c r="E213" s="360"/>
      <c r="F213" s="360"/>
      <c r="G213" s="360"/>
      <c r="H213" s="360"/>
      <c r="I213" s="360"/>
      <c r="J213" s="360"/>
      <c r="K213" s="360"/>
      <c r="L213" s="360"/>
      <c r="M213" s="360"/>
      <c r="N213" s="360"/>
      <c r="O213" s="360"/>
      <c r="P213" s="360"/>
      <c r="Q213" s="360"/>
      <c r="R213" s="360"/>
      <c r="S213" s="360"/>
      <c r="T213" s="360"/>
      <c r="U213" s="360"/>
      <c r="V213" s="360"/>
      <c r="W213" s="360"/>
      <c r="X213" s="360"/>
      <c r="Y213" s="360"/>
      <c r="Z213" s="360"/>
      <c r="AB213" s="360"/>
    </row>
    <row r="214">
      <c r="A214" s="360"/>
      <c r="B214" s="360"/>
      <c r="C214" s="360"/>
      <c r="D214" s="360"/>
      <c r="E214" s="360"/>
      <c r="F214" s="360"/>
      <c r="G214" s="360"/>
      <c r="H214" s="360"/>
      <c r="I214" s="360"/>
      <c r="J214" s="360"/>
      <c r="K214" s="360"/>
      <c r="L214" s="360"/>
      <c r="M214" s="360"/>
      <c r="N214" s="360"/>
      <c r="O214" s="360"/>
      <c r="P214" s="360"/>
      <c r="Q214" s="360"/>
      <c r="R214" s="360"/>
      <c r="S214" s="360"/>
      <c r="T214" s="360"/>
      <c r="U214" s="360"/>
      <c r="V214" s="360"/>
      <c r="W214" s="360"/>
      <c r="X214" s="360"/>
      <c r="Y214" s="360"/>
      <c r="Z214" s="360"/>
      <c r="AB214" s="360"/>
    </row>
    <row r="215">
      <c r="A215" s="360"/>
      <c r="B215" s="360"/>
      <c r="C215" s="360"/>
      <c r="D215" s="360"/>
      <c r="E215" s="360"/>
      <c r="F215" s="360"/>
      <c r="G215" s="360"/>
      <c r="H215" s="360"/>
      <c r="I215" s="360"/>
      <c r="J215" s="360"/>
      <c r="K215" s="360"/>
      <c r="L215" s="360"/>
      <c r="M215" s="360"/>
      <c r="N215" s="360"/>
      <c r="O215" s="360"/>
      <c r="P215" s="360"/>
      <c r="Q215" s="360"/>
      <c r="R215" s="360"/>
      <c r="S215" s="360"/>
      <c r="T215" s="360"/>
      <c r="U215" s="360"/>
      <c r="V215" s="360"/>
      <c r="W215" s="360"/>
      <c r="X215" s="360"/>
      <c r="Y215" s="360"/>
      <c r="Z215" s="360"/>
      <c r="AB215" s="360"/>
    </row>
    <row r="216">
      <c r="A216" s="360"/>
      <c r="B216" s="360"/>
      <c r="C216" s="360"/>
      <c r="D216" s="360"/>
      <c r="E216" s="360"/>
      <c r="F216" s="360"/>
      <c r="G216" s="360"/>
      <c r="H216" s="360"/>
      <c r="I216" s="360"/>
      <c r="J216" s="360"/>
      <c r="K216" s="360"/>
      <c r="L216" s="360"/>
      <c r="M216" s="360"/>
      <c r="N216" s="360"/>
      <c r="O216" s="360"/>
      <c r="P216" s="360"/>
      <c r="Q216" s="360"/>
      <c r="R216" s="360"/>
      <c r="S216" s="360"/>
      <c r="T216" s="360"/>
      <c r="U216" s="360"/>
      <c r="V216" s="360"/>
      <c r="W216" s="360"/>
      <c r="X216" s="360"/>
      <c r="Y216" s="360"/>
      <c r="Z216" s="360"/>
      <c r="AB216" s="360"/>
    </row>
    <row r="217">
      <c r="A217" s="360"/>
      <c r="B217" s="360"/>
      <c r="C217" s="360"/>
      <c r="D217" s="360"/>
      <c r="E217" s="360"/>
      <c r="F217" s="360"/>
      <c r="G217" s="360"/>
      <c r="H217" s="360"/>
      <c r="I217" s="360"/>
      <c r="J217" s="360"/>
      <c r="K217" s="360"/>
      <c r="L217" s="360"/>
      <c r="M217" s="360"/>
      <c r="N217" s="360"/>
      <c r="O217" s="360"/>
      <c r="P217" s="360"/>
      <c r="Q217" s="360"/>
      <c r="R217" s="360"/>
      <c r="S217" s="360"/>
      <c r="T217" s="360"/>
      <c r="U217" s="360"/>
      <c r="V217" s="360"/>
      <c r="W217" s="360"/>
      <c r="X217" s="360"/>
      <c r="Y217" s="360"/>
      <c r="Z217" s="360"/>
      <c r="AB217" s="360"/>
    </row>
    <row r="218">
      <c r="A218" s="360"/>
      <c r="B218" s="360"/>
      <c r="C218" s="360"/>
      <c r="D218" s="360"/>
      <c r="E218" s="360"/>
      <c r="F218" s="360"/>
      <c r="G218" s="360"/>
      <c r="H218" s="360"/>
      <c r="I218" s="360"/>
      <c r="J218" s="360"/>
      <c r="K218" s="360"/>
      <c r="L218" s="360"/>
      <c r="M218" s="360"/>
      <c r="N218" s="360"/>
      <c r="O218" s="360"/>
      <c r="P218" s="360"/>
      <c r="Q218" s="360"/>
      <c r="R218" s="360"/>
      <c r="S218" s="360"/>
      <c r="T218" s="360"/>
      <c r="U218" s="360"/>
      <c r="V218" s="360"/>
      <c r="W218" s="360"/>
      <c r="X218" s="360"/>
      <c r="Y218" s="360"/>
      <c r="Z218" s="360"/>
      <c r="AB218" s="360"/>
    </row>
    <row r="219">
      <c r="A219" s="360"/>
      <c r="B219" s="360"/>
      <c r="C219" s="360"/>
      <c r="D219" s="360"/>
      <c r="E219" s="360"/>
      <c r="F219" s="360"/>
      <c r="G219" s="360"/>
      <c r="H219" s="360"/>
      <c r="I219" s="360"/>
      <c r="J219" s="360"/>
      <c r="K219" s="360"/>
      <c r="L219" s="360"/>
      <c r="M219" s="360"/>
      <c r="N219" s="360"/>
      <c r="O219" s="360"/>
      <c r="P219" s="360"/>
      <c r="Q219" s="360"/>
      <c r="R219" s="360"/>
      <c r="S219" s="360"/>
      <c r="T219" s="360"/>
      <c r="U219" s="360"/>
      <c r="V219" s="360"/>
      <c r="W219" s="360"/>
      <c r="X219" s="360"/>
      <c r="Y219" s="360"/>
      <c r="Z219" s="360"/>
      <c r="AB219" s="360"/>
    </row>
    <row r="220">
      <c r="A220" s="360"/>
      <c r="B220" s="360"/>
      <c r="C220" s="360"/>
      <c r="D220" s="360"/>
      <c r="E220" s="360"/>
      <c r="F220" s="360"/>
      <c r="G220" s="360"/>
      <c r="H220" s="360"/>
      <c r="I220" s="360"/>
      <c r="J220" s="360"/>
      <c r="K220" s="360"/>
      <c r="L220" s="360"/>
      <c r="M220" s="360"/>
      <c r="N220" s="360"/>
      <c r="O220" s="360"/>
      <c r="P220" s="360"/>
      <c r="Q220" s="360"/>
      <c r="R220" s="360"/>
      <c r="S220" s="360"/>
      <c r="T220" s="360"/>
      <c r="U220" s="360"/>
      <c r="V220" s="360"/>
      <c r="W220" s="360"/>
      <c r="X220" s="360"/>
      <c r="Y220" s="360"/>
      <c r="Z220" s="360"/>
      <c r="AB220" s="360"/>
    </row>
    <row r="221">
      <c r="A221" s="360"/>
      <c r="B221" s="360"/>
      <c r="C221" s="360"/>
      <c r="D221" s="360"/>
      <c r="E221" s="360"/>
      <c r="F221" s="360"/>
      <c r="G221" s="360"/>
      <c r="H221" s="360"/>
      <c r="I221" s="360"/>
      <c r="J221" s="360"/>
      <c r="K221" s="360"/>
      <c r="L221" s="360"/>
      <c r="M221" s="360"/>
      <c r="N221" s="360"/>
      <c r="O221" s="360"/>
      <c r="P221" s="360"/>
      <c r="Q221" s="360"/>
      <c r="R221" s="360"/>
      <c r="S221" s="360"/>
      <c r="T221" s="360"/>
      <c r="U221" s="360"/>
      <c r="V221" s="360"/>
      <c r="W221" s="360"/>
      <c r="X221" s="360"/>
      <c r="Y221" s="360"/>
      <c r="Z221" s="360"/>
      <c r="AB221" s="360"/>
    </row>
    <row r="222">
      <c r="A222" s="360"/>
      <c r="B222" s="360"/>
      <c r="C222" s="360"/>
      <c r="D222" s="360"/>
      <c r="E222" s="360"/>
      <c r="F222" s="360"/>
      <c r="G222" s="360"/>
      <c r="H222" s="360"/>
      <c r="I222" s="360"/>
      <c r="J222" s="360"/>
      <c r="K222" s="360"/>
      <c r="L222" s="360"/>
      <c r="M222" s="360"/>
      <c r="N222" s="360"/>
      <c r="O222" s="360"/>
      <c r="P222" s="360"/>
      <c r="Q222" s="360"/>
      <c r="R222" s="360"/>
      <c r="S222" s="360"/>
      <c r="T222" s="360"/>
      <c r="U222" s="360"/>
      <c r="V222" s="360"/>
      <c r="W222" s="360"/>
      <c r="X222" s="360"/>
      <c r="Y222" s="360"/>
      <c r="Z222" s="360"/>
      <c r="AB222" s="360"/>
    </row>
    <row r="223">
      <c r="A223" s="360"/>
      <c r="B223" s="360"/>
      <c r="C223" s="360"/>
      <c r="D223" s="360"/>
      <c r="E223" s="360"/>
      <c r="F223" s="360"/>
      <c r="G223" s="360"/>
      <c r="H223" s="360"/>
      <c r="I223" s="360"/>
      <c r="J223" s="360"/>
      <c r="K223" s="360"/>
      <c r="L223" s="360"/>
      <c r="M223" s="360"/>
      <c r="N223" s="360"/>
      <c r="O223" s="360"/>
      <c r="P223" s="360"/>
      <c r="Q223" s="360"/>
      <c r="R223" s="360"/>
      <c r="S223" s="360"/>
      <c r="T223" s="360"/>
      <c r="U223" s="360"/>
      <c r="V223" s="360"/>
      <c r="W223" s="360"/>
      <c r="X223" s="360"/>
      <c r="Y223" s="360"/>
      <c r="Z223" s="360"/>
      <c r="AB223" s="360"/>
    </row>
    <row r="224">
      <c r="A224" s="360"/>
      <c r="B224" s="360"/>
      <c r="C224" s="360"/>
      <c r="D224" s="360"/>
      <c r="E224" s="360"/>
      <c r="F224" s="360"/>
      <c r="G224" s="360"/>
      <c r="H224" s="360"/>
      <c r="I224" s="360"/>
      <c r="J224" s="360"/>
      <c r="K224" s="360"/>
      <c r="L224" s="360"/>
      <c r="M224" s="360"/>
      <c r="N224" s="360"/>
      <c r="O224" s="360"/>
      <c r="P224" s="360"/>
      <c r="Q224" s="360"/>
      <c r="R224" s="360"/>
      <c r="S224" s="360"/>
      <c r="T224" s="360"/>
      <c r="U224" s="360"/>
      <c r="V224" s="360"/>
      <c r="W224" s="360"/>
      <c r="X224" s="360"/>
      <c r="Y224" s="360"/>
      <c r="Z224" s="360"/>
      <c r="AB224" s="360"/>
    </row>
    <row r="225">
      <c r="A225" s="360"/>
      <c r="B225" s="360"/>
      <c r="C225" s="360"/>
      <c r="D225" s="360"/>
      <c r="E225" s="360"/>
      <c r="F225" s="360"/>
      <c r="G225" s="360"/>
      <c r="H225" s="360"/>
      <c r="I225" s="360"/>
      <c r="J225" s="360"/>
      <c r="K225" s="360"/>
      <c r="L225" s="360"/>
      <c r="M225" s="360"/>
      <c r="N225" s="360"/>
      <c r="O225" s="360"/>
      <c r="P225" s="360"/>
      <c r="Q225" s="360"/>
      <c r="R225" s="360"/>
      <c r="S225" s="360"/>
      <c r="T225" s="360"/>
      <c r="U225" s="360"/>
      <c r="V225" s="360"/>
      <c r="W225" s="360"/>
      <c r="X225" s="360"/>
      <c r="Y225" s="360"/>
      <c r="Z225" s="360"/>
      <c r="AB225" s="360"/>
    </row>
    <row r="226">
      <c r="A226" s="360"/>
      <c r="B226" s="360"/>
      <c r="C226" s="360"/>
      <c r="D226" s="360"/>
      <c r="E226" s="360"/>
      <c r="F226" s="360"/>
      <c r="G226" s="360"/>
      <c r="H226" s="360"/>
      <c r="I226" s="360"/>
      <c r="J226" s="360"/>
      <c r="K226" s="360"/>
      <c r="L226" s="360"/>
      <c r="M226" s="360"/>
      <c r="N226" s="360"/>
      <c r="O226" s="360"/>
      <c r="P226" s="360"/>
      <c r="Q226" s="360"/>
      <c r="R226" s="360"/>
      <c r="S226" s="360"/>
      <c r="T226" s="360"/>
      <c r="U226" s="360"/>
      <c r="V226" s="360"/>
      <c r="W226" s="360"/>
      <c r="X226" s="360"/>
      <c r="Y226" s="360"/>
      <c r="Z226" s="360"/>
      <c r="AB226" s="360"/>
    </row>
    <row r="227">
      <c r="A227" s="360"/>
      <c r="B227" s="360"/>
      <c r="C227" s="360"/>
      <c r="D227" s="360"/>
      <c r="E227" s="360"/>
      <c r="F227" s="360"/>
      <c r="G227" s="360"/>
      <c r="H227" s="360"/>
      <c r="I227" s="360"/>
      <c r="J227" s="360"/>
      <c r="K227" s="360"/>
      <c r="L227" s="360"/>
      <c r="M227" s="360"/>
      <c r="N227" s="360"/>
      <c r="O227" s="360"/>
      <c r="P227" s="360"/>
      <c r="Q227" s="360"/>
      <c r="R227" s="360"/>
      <c r="S227" s="360"/>
      <c r="T227" s="360"/>
      <c r="U227" s="360"/>
      <c r="V227" s="360"/>
      <c r="W227" s="360"/>
      <c r="X227" s="360"/>
      <c r="Y227" s="360"/>
      <c r="Z227" s="360"/>
      <c r="AB227" s="360"/>
    </row>
    <row r="228">
      <c r="A228" s="360"/>
      <c r="B228" s="360"/>
      <c r="C228" s="360"/>
      <c r="D228" s="360"/>
      <c r="E228" s="360"/>
      <c r="F228" s="360"/>
      <c r="G228" s="360"/>
      <c r="H228" s="360"/>
      <c r="I228" s="360"/>
      <c r="J228" s="360"/>
      <c r="K228" s="360"/>
      <c r="L228" s="360"/>
      <c r="M228" s="360"/>
      <c r="N228" s="360"/>
      <c r="O228" s="360"/>
      <c r="P228" s="360"/>
      <c r="Q228" s="360"/>
      <c r="R228" s="360"/>
      <c r="S228" s="360"/>
      <c r="T228" s="360"/>
      <c r="U228" s="360"/>
      <c r="V228" s="360"/>
      <c r="W228" s="360"/>
      <c r="X228" s="360"/>
      <c r="Y228" s="360"/>
      <c r="Z228" s="360"/>
      <c r="AB228" s="360"/>
    </row>
    <row r="229">
      <c r="A229" s="360"/>
      <c r="B229" s="360"/>
      <c r="C229" s="360"/>
      <c r="D229" s="360"/>
      <c r="E229" s="360"/>
      <c r="F229" s="360"/>
      <c r="G229" s="360"/>
      <c r="H229" s="360"/>
      <c r="I229" s="360"/>
      <c r="J229" s="360"/>
      <c r="K229" s="360"/>
      <c r="L229" s="360"/>
      <c r="M229" s="360"/>
      <c r="N229" s="360"/>
      <c r="O229" s="360"/>
      <c r="P229" s="360"/>
      <c r="Q229" s="360"/>
      <c r="R229" s="360"/>
      <c r="S229" s="360"/>
      <c r="T229" s="360"/>
      <c r="U229" s="360"/>
      <c r="V229" s="360"/>
      <c r="W229" s="360"/>
      <c r="X229" s="360"/>
      <c r="Y229" s="360"/>
      <c r="Z229" s="360"/>
      <c r="AB229" s="360"/>
    </row>
    <row r="230">
      <c r="A230" s="360"/>
      <c r="B230" s="360"/>
      <c r="C230" s="360"/>
      <c r="D230" s="360"/>
      <c r="E230" s="360"/>
      <c r="F230" s="360"/>
      <c r="G230" s="360"/>
      <c r="H230" s="360"/>
      <c r="I230" s="360"/>
      <c r="J230" s="360"/>
      <c r="K230" s="360"/>
      <c r="L230" s="360"/>
      <c r="M230" s="360"/>
      <c r="N230" s="360"/>
      <c r="O230" s="360"/>
      <c r="P230" s="360"/>
      <c r="Q230" s="360"/>
      <c r="R230" s="360"/>
      <c r="S230" s="360"/>
      <c r="T230" s="360"/>
      <c r="U230" s="360"/>
      <c r="V230" s="360"/>
      <c r="W230" s="360"/>
      <c r="X230" s="360"/>
      <c r="Y230" s="360"/>
      <c r="Z230" s="360"/>
      <c r="AB230" s="360"/>
    </row>
    <row r="231">
      <c r="A231" s="360"/>
      <c r="B231" s="360"/>
      <c r="C231" s="360"/>
      <c r="D231" s="360"/>
      <c r="E231" s="360"/>
      <c r="F231" s="360"/>
      <c r="G231" s="360"/>
      <c r="H231" s="360"/>
      <c r="I231" s="360"/>
      <c r="J231" s="360"/>
      <c r="K231" s="360"/>
      <c r="L231" s="360"/>
      <c r="M231" s="360"/>
      <c r="N231" s="360"/>
      <c r="O231" s="360"/>
      <c r="P231" s="360"/>
      <c r="Q231" s="360"/>
      <c r="R231" s="360"/>
      <c r="S231" s="360"/>
      <c r="T231" s="360"/>
      <c r="U231" s="360"/>
      <c r="V231" s="360"/>
      <c r="W231" s="360"/>
      <c r="X231" s="360"/>
      <c r="Y231" s="360"/>
      <c r="Z231" s="360"/>
      <c r="AB231" s="360"/>
    </row>
    <row r="232">
      <c r="A232" s="360"/>
      <c r="B232" s="360"/>
      <c r="C232" s="360"/>
      <c r="D232" s="360"/>
      <c r="E232" s="360"/>
      <c r="F232" s="360"/>
      <c r="G232" s="360"/>
      <c r="H232" s="360"/>
      <c r="I232" s="360"/>
      <c r="J232" s="360"/>
      <c r="K232" s="360"/>
      <c r="L232" s="360"/>
      <c r="M232" s="360"/>
      <c r="N232" s="360"/>
      <c r="O232" s="360"/>
      <c r="P232" s="360"/>
      <c r="Q232" s="360"/>
      <c r="R232" s="360"/>
      <c r="S232" s="360"/>
      <c r="T232" s="360"/>
      <c r="U232" s="360"/>
      <c r="V232" s="360"/>
      <c r="W232" s="360"/>
      <c r="X232" s="360"/>
      <c r="Y232" s="360"/>
      <c r="Z232" s="360"/>
      <c r="AB232" s="360"/>
    </row>
    <row r="233">
      <c r="A233" s="360"/>
      <c r="B233" s="360"/>
      <c r="C233" s="360"/>
      <c r="D233" s="360"/>
      <c r="E233" s="360"/>
      <c r="F233" s="360"/>
      <c r="G233" s="360"/>
      <c r="H233" s="360"/>
      <c r="I233" s="360"/>
      <c r="J233" s="360"/>
      <c r="K233" s="360"/>
      <c r="L233" s="360"/>
      <c r="M233" s="360"/>
      <c r="N233" s="360"/>
      <c r="O233" s="360"/>
      <c r="P233" s="360"/>
      <c r="Q233" s="360"/>
      <c r="R233" s="360"/>
      <c r="S233" s="360"/>
      <c r="T233" s="360"/>
      <c r="U233" s="360"/>
      <c r="V233" s="360"/>
      <c r="W233" s="360"/>
      <c r="X233" s="360"/>
      <c r="Y233" s="360"/>
      <c r="Z233" s="360"/>
      <c r="AB233" s="360"/>
    </row>
    <row r="234">
      <c r="A234" s="360"/>
      <c r="B234" s="360"/>
      <c r="C234" s="360"/>
      <c r="D234" s="360"/>
      <c r="E234" s="360"/>
      <c r="F234" s="360"/>
      <c r="G234" s="360"/>
      <c r="H234" s="360"/>
      <c r="I234" s="360"/>
      <c r="J234" s="360"/>
      <c r="K234" s="360"/>
      <c r="L234" s="360"/>
      <c r="M234" s="360"/>
      <c r="N234" s="360"/>
      <c r="O234" s="360"/>
      <c r="P234" s="360"/>
      <c r="Q234" s="360"/>
      <c r="R234" s="360"/>
      <c r="S234" s="360"/>
      <c r="T234" s="360"/>
      <c r="U234" s="360"/>
      <c r="V234" s="360"/>
      <c r="W234" s="360"/>
      <c r="X234" s="360"/>
      <c r="Y234" s="360"/>
      <c r="Z234" s="360"/>
      <c r="AB234" s="360"/>
    </row>
    <row r="235">
      <c r="A235" s="360"/>
      <c r="B235" s="360"/>
      <c r="C235" s="360"/>
      <c r="D235" s="360"/>
      <c r="E235" s="360"/>
      <c r="F235" s="360"/>
      <c r="G235" s="360"/>
      <c r="H235" s="360"/>
      <c r="I235" s="360"/>
      <c r="J235" s="360"/>
      <c r="K235" s="360"/>
      <c r="L235" s="360"/>
      <c r="M235" s="360"/>
      <c r="N235" s="360"/>
      <c r="O235" s="360"/>
      <c r="P235" s="360"/>
      <c r="Q235" s="360"/>
      <c r="R235" s="360"/>
      <c r="S235" s="360"/>
      <c r="T235" s="360"/>
      <c r="U235" s="360"/>
      <c r="V235" s="360"/>
      <c r="W235" s="360"/>
      <c r="X235" s="360"/>
      <c r="Y235" s="360"/>
      <c r="Z235" s="360"/>
      <c r="AB235" s="360"/>
    </row>
    <row r="236">
      <c r="A236" s="360"/>
      <c r="B236" s="360"/>
      <c r="C236" s="360"/>
      <c r="D236" s="360"/>
      <c r="E236" s="360"/>
      <c r="F236" s="360"/>
      <c r="G236" s="360"/>
      <c r="H236" s="360"/>
      <c r="I236" s="360"/>
      <c r="J236" s="360"/>
      <c r="K236" s="360"/>
      <c r="L236" s="360"/>
      <c r="M236" s="360"/>
      <c r="N236" s="360"/>
      <c r="O236" s="360"/>
      <c r="P236" s="360"/>
      <c r="Q236" s="360"/>
      <c r="R236" s="360"/>
      <c r="S236" s="360"/>
      <c r="T236" s="360"/>
      <c r="U236" s="360"/>
      <c r="V236" s="360"/>
      <c r="W236" s="360"/>
      <c r="X236" s="360"/>
      <c r="Y236" s="360"/>
      <c r="Z236" s="360"/>
      <c r="AB236" s="360"/>
    </row>
    <row r="237">
      <c r="A237" s="360"/>
      <c r="B237" s="360"/>
      <c r="C237" s="360"/>
      <c r="D237" s="360"/>
      <c r="E237" s="360"/>
      <c r="F237" s="360"/>
      <c r="G237" s="360"/>
      <c r="H237" s="360"/>
      <c r="I237" s="360"/>
      <c r="J237" s="360"/>
      <c r="K237" s="360"/>
      <c r="L237" s="360"/>
      <c r="M237" s="360"/>
      <c r="N237" s="360"/>
      <c r="O237" s="360"/>
      <c r="P237" s="360"/>
      <c r="Q237" s="360"/>
      <c r="R237" s="360"/>
      <c r="S237" s="360"/>
      <c r="T237" s="360"/>
      <c r="U237" s="360"/>
      <c r="V237" s="360"/>
      <c r="W237" s="360"/>
      <c r="X237" s="360"/>
      <c r="Y237" s="360"/>
      <c r="Z237" s="360"/>
      <c r="AB237" s="360"/>
    </row>
    <row r="238">
      <c r="A238" s="360"/>
      <c r="B238" s="360"/>
      <c r="C238" s="360"/>
      <c r="D238" s="360"/>
      <c r="E238" s="360"/>
      <c r="F238" s="360"/>
      <c r="G238" s="360"/>
      <c r="H238" s="360"/>
      <c r="I238" s="360"/>
      <c r="J238" s="360"/>
      <c r="K238" s="360"/>
      <c r="L238" s="360"/>
      <c r="M238" s="360"/>
      <c r="N238" s="360"/>
      <c r="O238" s="360"/>
      <c r="P238" s="360"/>
      <c r="Q238" s="360"/>
      <c r="R238" s="360"/>
      <c r="S238" s="360"/>
      <c r="T238" s="360"/>
      <c r="U238" s="360"/>
      <c r="V238" s="360"/>
      <c r="W238" s="360"/>
      <c r="X238" s="360"/>
      <c r="Y238" s="360"/>
      <c r="Z238" s="360"/>
      <c r="AB238" s="360"/>
    </row>
    <row r="239">
      <c r="A239" s="360"/>
      <c r="B239" s="360"/>
      <c r="C239" s="360"/>
      <c r="D239" s="360"/>
      <c r="E239" s="360"/>
      <c r="F239" s="360"/>
      <c r="G239" s="360"/>
      <c r="H239" s="360"/>
      <c r="I239" s="360"/>
      <c r="J239" s="360"/>
      <c r="K239" s="360"/>
      <c r="L239" s="360"/>
      <c r="M239" s="360"/>
      <c r="N239" s="360"/>
      <c r="O239" s="360"/>
      <c r="P239" s="360"/>
      <c r="Q239" s="360"/>
      <c r="R239" s="360"/>
      <c r="S239" s="360"/>
      <c r="T239" s="360"/>
      <c r="U239" s="360"/>
      <c r="V239" s="360"/>
      <c r="W239" s="360"/>
      <c r="X239" s="360"/>
      <c r="Y239" s="360"/>
      <c r="Z239" s="360"/>
      <c r="AB239" s="360"/>
    </row>
    <row r="240">
      <c r="A240" s="360"/>
      <c r="B240" s="360"/>
      <c r="C240" s="360"/>
      <c r="D240" s="360"/>
      <c r="E240" s="360"/>
      <c r="F240" s="360"/>
      <c r="G240" s="360"/>
      <c r="H240" s="360"/>
      <c r="I240" s="360"/>
      <c r="J240" s="360"/>
      <c r="K240" s="360"/>
      <c r="L240" s="360"/>
      <c r="M240" s="360"/>
      <c r="N240" s="360"/>
      <c r="O240" s="360"/>
      <c r="P240" s="360"/>
      <c r="Q240" s="360"/>
      <c r="R240" s="360"/>
      <c r="S240" s="360"/>
      <c r="T240" s="360"/>
      <c r="U240" s="360"/>
      <c r="V240" s="360"/>
      <c r="W240" s="360"/>
      <c r="X240" s="360"/>
      <c r="Y240" s="360"/>
      <c r="Z240" s="360"/>
      <c r="AB240" s="360"/>
    </row>
    <row r="241">
      <c r="A241" s="360"/>
      <c r="B241" s="360"/>
      <c r="C241" s="360"/>
      <c r="D241" s="360"/>
      <c r="E241" s="360"/>
      <c r="F241" s="360"/>
      <c r="G241" s="360"/>
      <c r="H241" s="360"/>
      <c r="I241" s="360"/>
      <c r="J241" s="360"/>
      <c r="K241" s="360"/>
      <c r="L241" s="360"/>
      <c r="M241" s="360"/>
      <c r="N241" s="360"/>
      <c r="O241" s="360"/>
      <c r="P241" s="360"/>
      <c r="Q241" s="360"/>
      <c r="R241" s="360"/>
      <c r="S241" s="360"/>
      <c r="T241" s="360"/>
      <c r="U241" s="360"/>
      <c r="V241" s="360"/>
      <c r="W241" s="360"/>
      <c r="X241" s="360"/>
      <c r="Y241" s="360"/>
      <c r="Z241" s="360"/>
      <c r="AB241" s="360"/>
    </row>
    <row r="242">
      <c r="A242" s="360"/>
      <c r="B242" s="360"/>
      <c r="C242" s="360"/>
      <c r="D242" s="360"/>
      <c r="E242" s="360"/>
      <c r="F242" s="360"/>
      <c r="G242" s="360"/>
      <c r="H242" s="360"/>
      <c r="I242" s="360"/>
      <c r="J242" s="360"/>
      <c r="K242" s="360"/>
      <c r="L242" s="360"/>
      <c r="M242" s="360"/>
      <c r="N242" s="360"/>
      <c r="O242" s="360"/>
      <c r="P242" s="360"/>
      <c r="Q242" s="360"/>
      <c r="R242" s="360"/>
      <c r="S242" s="360"/>
      <c r="T242" s="360"/>
      <c r="U242" s="360"/>
      <c r="V242" s="360"/>
      <c r="W242" s="360"/>
      <c r="X242" s="360"/>
      <c r="Y242" s="360"/>
      <c r="Z242" s="360"/>
      <c r="AB242" s="360"/>
    </row>
    <row r="243">
      <c r="A243" s="360"/>
      <c r="B243" s="360"/>
      <c r="C243" s="360"/>
      <c r="D243" s="360"/>
      <c r="E243" s="360"/>
      <c r="F243" s="360"/>
      <c r="G243" s="360"/>
      <c r="H243" s="360"/>
      <c r="I243" s="360"/>
      <c r="J243" s="360"/>
      <c r="K243" s="360"/>
      <c r="L243" s="360"/>
      <c r="M243" s="360"/>
      <c r="N243" s="360"/>
      <c r="O243" s="360"/>
      <c r="P243" s="360"/>
      <c r="Q243" s="360"/>
      <c r="R243" s="360"/>
      <c r="S243" s="360"/>
      <c r="T243" s="360"/>
      <c r="U243" s="360"/>
      <c r="V243" s="360"/>
      <c r="W243" s="360"/>
      <c r="X243" s="360"/>
      <c r="Y243" s="360"/>
      <c r="Z243" s="360"/>
      <c r="AB243" s="360"/>
    </row>
    <row r="244">
      <c r="A244" s="360"/>
      <c r="B244" s="360"/>
      <c r="C244" s="360"/>
      <c r="D244" s="360"/>
      <c r="E244" s="360"/>
      <c r="F244" s="360"/>
      <c r="G244" s="360"/>
      <c r="H244" s="360"/>
      <c r="I244" s="360"/>
      <c r="J244" s="360"/>
      <c r="K244" s="360"/>
      <c r="L244" s="360"/>
      <c r="M244" s="360"/>
      <c r="N244" s="360"/>
      <c r="O244" s="360"/>
      <c r="P244" s="360"/>
      <c r="Q244" s="360"/>
      <c r="R244" s="360"/>
      <c r="S244" s="360"/>
      <c r="T244" s="360"/>
      <c r="U244" s="360"/>
      <c r="V244" s="360"/>
      <c r="W244" s="360"/>
      <c r="X244" s="360"/>
      <c r="Y244" s="360"/>
      <c r="Z244" s="360"/>
      <c r="AB244" s="360"/>
    </row>
    <row r="245">
      <c r="A245" s="360"/>
      <c r="B245" s="360"/>
      <c r="C245" s="360"/>
      <c r="D245" s="360"/>
      <c r="E245" s="360"/>
      <c r="F245" s="360"/>
      <c r="G245" s="360"/>
      <c r="H245" s="360"/>
      <c r="I245" s="360"/>
      <c r="J245" s="360"/>
      <c r="K245" s="360"/>
      <c r="L245" s="360"/>
      <c r="M245" s="360"/>
      <c r="N245" s="360"/>
      <c r="O245" s="360"/>
      <c r="P245" s="360"/>
      <c r="Q245" s="360"/>
      <c r="R245" s="360"/>
      <c r="S245" s="360"/>
      <c r="T245" s="360"/>
      <c r="U245" s="360"/>
      <c r="V245" s="360"/>
      <c r="W245" s="360"/>
      <c r="X245" s="360"/>
      <c r="Y245" s="360"/>
      <c r="Z245" s="360"/>
      <c r="AB245" s="360"/>
    </row>
    <row r="246">
      <c r="A246" s="360"/>
      <c r="B246" s="360"/>
      <c r="C246" s="360"/>
      <c r="D246" s="360"/>
      <c r="E246" s="360"/>
      <c r="F246" s="360"/>
      <c r="G246" s="360"/>
      <c r="H246" s="360"/>
      <c r="I246" s="360"/>
      <c r="J246" s="360"/>
      <c r="K246" s="360"/>
      <c r="L246" s="360"/>
      <c r="M246" s="360"/>
      <c r="N246" s="360"/>
      <c r="O246" s="360"/>
      <c r="P246" s="360"/>
      <c r="Q246" s="360"/>
      <c r="R246" s="360"/>
      <c r="S246" s="360"/>
      <c r="T246" s="360"/>
      <c r="U246" s="360"/>
      <c r="V246" s="360"/>
      <c r="W246" s="360"/>
      <c r="X246" s="360"/>
      <c r="Y246" s="360"/>
      <c r="Z246" s="360"/>
      <c r="AB246" s="360"/>
    </row>
    <row r="247">
      <c r="A247" s="360"/>
      <c r="B247" s="360"/>
      <c r="C247" s="360"/>
      <c r="D247" s="360"/>
      <c r="E247" s="360"/>
      <c r="F247" s="360"/>
      <c r="G247" s="360"/>
      <c r="H247" s="360"/>
      <c r="I247" s="360"/>
      <c r="J247" s="360"/>
      <c r="K247" s="360"/>
      <c r="L247" s="360"/>
      <c r="M247" s="360"/>
      <c r="N247" s="360"/>
      <c r="O247" s="360"/>
      <c r="P247" s="360"/>
      <c r="Q247" s="360"/>
      <c r="R247" s="360"/>
      <c r="S247" s="360"/>
      <c r="T247" s="360"/>
      <c r="U247" s="360"/>
      <c r="V247" s="360"/>
      <c r="W247" s="360"/>
      <c r="X247" s="360"/>
      <c r="Y247" s="360"/>
      <c r="Z247" s="360"/>
      <c r="AB247" s="360"/>
    </row>
    <row r="248">
      <c r="A248" s="360"/>
      <c r="B248" s="360"/>
      <c r="C248" s="360"/>
      <c r="D248" s="360"/>
      <c r="E248" s="360"/>
      <c r="F248" s="360"/>
      <c r="G248" s="360"/>
      <c r="H248" s="360"/>
      <c r="I248" s="360"/>
      <c r="J248" s="360"/>
      <c r="K248" s="360"/>
      <c r="L248" s="360"/>
      <c r="M248" s="360"/>
      <c r="N248" s="360"/>
      <c r="O248" s="360"/>
      <c r="P248" s="360"/>
      <c r="Q248" s="360"/>
      <c r="R248" s="360"/>
      <c r="S248" s="360"/>
      <c r="T248" s="360"/>
      <c r="U248" s="360"/>
      <c r="V248" s="360"/>
      <c r="W248" s="360"/>
      <c r="X248" s="360"/>
      <c r="Y248" s="360"/>
      <c r="Z248" s="360"/>
      <c r="AB248" s="360"/>
    </row>
    <row r="249">
      <c r="A249" s="360"/>
      <c r="B249" s="360"/>
      <c r="C249" s="360"/>
      <c r="D249" s="360"/>
      <c r="E249" s="360"/>
      <c r="F249" s="360"/>
      <c r="G249" s="360"/>
      <c r="H249" s="360"/>
      <c r="I249" s="360"/>
      <c r="J249" s="360"/>
      <c r="K249" s="360"/>
      <c r="L249" s="360"/>
      <c r="M249" s="360"/>
      <c r="N249" s="360"/>
      <c r="O249" s="360"/>
      <c r="P249" s="360"/>
      <c r="Q249" s="360"/>
      <c r="R249" s="360"/>
      <c r="S249" s="360"/>
      <c r="T249" s="360"/>
      <c r="U249" s="360"/>
      <c r="V249" s="360"/>
      <c r="W249" s="360"/>
      <c r="X249" s="360"/>
      <c r="Y249" s="360"/>
      <c r="Z249" s="360"/>
      <c r="AB249" s="360"/>
    </row>
    <row r="250">
      <c r="A250" s="360"/>
      <c r="B250" s="360"/>
      <c r="C250" s="360"/>
      <c r="D250" s="360"/>
      <c r="E250" s="360"/>
      <c r="F250" s="360"/>
      <c r="G250" s="360"/>
      <c r="H250" s="360"/>
      <c r="I250" s="360"/>
      <c r="J250" s="360"/>
      <c r="K250" s="360"/>
      <c r="L250" s="360"/>
      <c r="M250" s="360"/>
      <c r="N250" s="360"/>
      <c r="O250" s="360"/>
      <c r="P250" s="360"/>
      <c r="Q250" s="360"/>
      <c r="R250" s="360"/>
      <c r="S250" s="360"/>
      <c r="T250" s="360"/>
      <c r="U250" s="360"/>
      <c r="V250" s="360"/>
      <c r="W250" s="360"/>
      <c r="X250" s="360"/>
      <c r="Y250" s="360"/>
      <c r="Z250" s="360"/>
      <c r="AB250" s="360"/>
    </row>
    <row r="251">
      <c r="A251" s="360"/>
      <c r="B251" s="360"/>
      <c r="C251" s="360"/>
      <c r="D251" s="360"/>
      <c r="E251" s="360"/>
      <c r="F251" s="360"/>
      <c r="G251" s="360"/>
      <c r="H251" s="360"/>
      <c r="I251" s="360"/>
      <c r="J251" s="360"/>
      <c r="K251" s="360"/>
      <c r="L251" s="360"/>
      <c r="M251" s="360"/>
      <c r="N251" s="360"/>
      <c r="O251" s="360"/>
      <c r="P251" s="360"/>
      <c r="Q251" s="360"/>
      <c r="R251" s="360"/>
      <c r="S251" s="360"/>
      <c r="T251" s="360"/>
      <c r="U251" s="360"/>
      <c r="V251" s="360"/>
      <c r="W251" s="360"/>
      <c r="X251" s="360"/>
      <c r="Y251" s="360"/>
      <c r="Z251" s="360"/>
      <c r="AB251" s="360"/>
    </row>
    <row r="252">
      <c r="A252" s="360"/>
      <c r="B252" s="360"/>
      <c r="C252" s="360"/>
      <c r="D252" s="360"/>
      <c r="E252" s="360"/>
      <c r="F252" s="360"/>
      <c r="G252" s="360"/>
      <c r="H252" s="360"/>
      <c r="I252" s="360"/>
      <c r="J252" s="360"/>
      <c r="K252" s="360"/>
      <c r="L252" s="360"/>
      <c r="M252" s="360"/>
      <c r="N252" s="360"/>
      <c r="O252" s="360"/>
      <c r="P252" s="360"/>
      <c r="Q252" s="360"/>
      <c r="R252" s="360"/>
      <c r="S252" s="360"/>
      <c r="T252" s="360"/>
      <c r="U252" s="360"/>
      <c r="V252" s="360"/>
      <c r="W252" s="360"/>
      <c r="X252" s="360"/>
      <c r="Y252" s="360"/>
      <c r="Z252" s="360"/>
      <c r="AB252" s="360"/>
    </row>
    <row r="253">
      <c r="A253" s="360"/>
      <c r="B253" s="360"/>
      <c r="C253" s="360"/>
      <c r="D253" s="360"/>
      <c r="E253" s="360"/>
      <c r="F253" s="360"/>
      <c r="G253" s="360"/>
      <c r="H253" s="360"/>
      <c r="I253" s="360"/>
      <c r="J253" s="360"/>
      <c r="K253" s="360"/>
      <c r="L253" s="360"/>
      <c r="M253" s="360"/>
      <c r="N253" s="360"/>
      <c r="O253" s="360"/>
      <c r="P253" s="360"/>
      <c r="Q253" s="360"/>
      <c r="R253" s="360"/>
      <c r="S253" s="360"/>
      <c r="T253" s="360"/>
      <c r="U253" s="360"/>
      <c r="V253" s="360"/>
      <c r="W253" s="360"/>
      <c r="X253" s="360"/>
      <c r="Y253" s="360"/>
      <c r="Z253" s="360"/>
      <c r="AB253" s="360"/>
    </row>
    <row r="254">
      <c r="A254" s="360"/>
      <c r="B254" s="360"/>
      <c r="C254" s="360"/>
      <c r="D254" s="360"/>
      <c r="E254" s="360"/>
      <c r="F254" s="360"/>
      <c r="G254" s="360"/>
      <c r="H254" s="360"/>
      <c r="I254" s="360"/>
      <c r="J254" s="360"/>
      <c r="K254" s="360"/>
      <c r="L254" s="360"/>
      <c r="M254" s="360"/>
      <c r="N254" s="360"/>
      <c r="O254" s="360"/>
      <c r="P254" s="360"/>
      <c r="Q254" s="360"/>
      <c r="R254" s="360"/>
      <c r="S254" s="360"/>
      <c r="T254" s="360"/>
      <c r="U254" s="360"/>
      <c r="V254" s="360"/>
      <c r="W254" s="360"/>
      <c r="X254" s="360"/>
      <c r="Y254" s="360"/>
      <c r="Z254" s="360"/>
      <c r="AB254" s="360"/>
    </row>
    <row r="255">
      <c r="A255" s="360"/>
      <c r="B255" s="360"/>
      <c r="C255" s="360"/>
      <c r="D255" s="360"/>
      <c r="E255" s="360"/>
      <c r="F255" s="360"/>
      <c r="G255" s="360"/>
      <c r="H255" s="360"/>
      <c r="I255" s="360"/>
      <c r="J255" s="360"/>
      <c r="K255" s="360"/>
      <c r="L255" s="360"/>
      <c r="M255" s="360"/>
      <c r="N255" s="360"/>
      <c r="O255" s="360"/>
      <c r="P255" s="360"/>
      <c r="Q255" s="360"/>
      <c r="R255" s="360"/>
      <c r="S255" s="360"/>
      <c r="T255" s="360"/>
      <c r="U255" s="360"/>
      <c r="V255" s="360"/>
      <c r="W255" s="360"/>
      <c r="X255" s="360"/>
      <c r="Y255" s="360"/>
      <c r="Z255" s="360"/>
      <c r="AB255" s="360"/>
    </row>
    <row r="256">
      <c r="A256" s="360"/>
      <c r="B256" s="360"/>
      <c r="C256" s="360"/>
      <c r="D256" s="360"/>
      <c r="E256" s="360"/>
      <c r="F256" s="360"/>
      <c r="G256" s="360"/>
      <c r="H256" s="360"/>
      <c r="I256" s="360"/>
      <c r="J256" s="360"/>
      <c r="K256" s="360"/>
      <c r="L256" s="360"/>
      <c r="M256" s="360"/>
      <c r="N256" s="360"/>
      <c r="O256" s="360"/>
      <c r="P256" s="360"/>
      <c r="Q256" s="360"/>
      <c r="R256" s="360"/>
      <c r="S256" s="360"/>
      <c r="T256" s="360"/>
      <c r="U256" s="360"/>
      <c r="V256" s="360"/>
      <c r="W256" s="360"/>
      <c r="X256" s="360"/>
      <c r="Y256" s="360"/>
      <c r="Z256" s="360"/>
      <c r="AB256" s="360"/>
    </row>
    <row r="257">
      <c r="A257" s="360"/>
      <c r="B257" s="360"/>
      <c r="C257" s="360"/>
      <c r="D257" s="360"/>
      <c r="E257" s="360"/>
      <c r="F257" s="360"/>
      <c r="G257" s="360"/>
      <c r="H257" s="360"/>
      <c r="I257" s="360"/>
      <c r="J257" s="360"/>
      <c r="K257" s="360"/>
      <c r="L257" s="360"/>
      <c r="M257" s="360"/>
      <c r="N257" s="360"/>
      <c r="O257" s="360"/>
      <c r="P257" s="360"/>
      <c r="Q257" s="360"/>
      <c r="R257" s="360"/>
      <c r="S257" s="360"/>
      <c r="T257" s="360"/>
      <c r="U257" s="360"/>
      <c r="V257" s="360"/>
      <c r="W257" s="360"/>
      <c r="X257" s="360"/>
      <c r="Y257" s="360"/>
      <c r="Z257" s="360"/>
      <c r="AB257" s="360"/>
    </row>
    <row r="258">
      <c r="A258" s="360"/>
      <c r="B258" s="360"/>
      <c r="C258" s="360"/>
      <c r="D258" s="360"/>
      <c r="E258" s="360"/>
      <c r="F258" s="360"/>
      <c r="G258" s="360"/>
      <c r="H258" s="360"/>
      <c r="I258" s="360"/>
      <c r="J258" s="360"/>
      <c r="K258" s="360"/>
      <c r="L258" s="360"/>
      <c r="M258" s="360"/>
      <c r="N258" s="360"/>
      <c r="O258" s="360"/>
      <c r="P258" s="360"/>
      <c r="Q258" s="360"/>
      <c r="R258" s="360"/>
      <c r="S258" s="360"/>
      <c r="T258" s="360"/>
      <c r="U258" s="360"/>
      <c r="V258" s="360"/>
      <c r="W258" s="360"/>
      <c r="X258" s="360"/>
      <c r="Y258" s="360"/>
      <c r="Z258" s="360"/>
      <c r="AB258" s="360"/>
    </row>
    <row r="259">
      <c r="A259" s="360"/>
      <c r="B259" s="360"/>
      <c r="C259" s="360"/>
      <c r="D259" s="360"/>
      <c r="E259" s="360"/>
      <c r="F259" s="360"/>
      <c r="G259" s="360"/>
      <c r="H259" s="360"/>
      <c r="I259" s="360"/>
      <c r="J259" s="360"/>
      <c r="K259" s="360"/>
      <c r="L259" s="360"/>
      <c r="M259" s="360"/>
      <c r="N259" s="360"/>
      <c r="O259" s="360"/>
      <c r="P259" s="360"/>
      <c r="Q259" s="360"/>
      <c r="R259" s="360"/>
      <c r="S259" s="360"/>
      <c r="T259" s="360"/>
      <c r="U259" s="360"/>
      <c r="V259" s="360"/>
      <c r="W259" s="360"/>
      <c r="X259" s="360"/>
      <c r="Y259" s="360"/>
      <c r="Z259" s="360"/>
      <c r="AB259" s="360"/>
    </row>
    <row r="260">
      <c r="A260" s="360"/>
      <c r="B260" s="360"/>
      <c r="C260" s="360"/>
      <c r="D260" s="360"/>
      <c r="E260" s="360"/>
      <c r="F260" s="360"/>
      <c r="G260" s="360"/>
      <c r="H260" s="360"/>
      <c r="I260" s="360"/>
      <c r="J260" s="360"/>
      <c r="K260" s="360"/>
      <c r="L260" s="360"/>
      <c r="M260" s="360"/>
      <c r="N260" s="360"/>
      <c r="O260" s="360"/>
      <c r="P260" s="360"/>
      <c r="Q260" s="360"/>
      <c r="R260" s="360"/>
      <c r="S260" s="360"/>
      <c r="T260" s="360"/>
      <c r="U260" s="360"/>
      <c r="V260" s="360"/>
      <c r="W260" s="360"/>
      <c r="X260" s="360"/>
      <c r="Y260" s="360"/>
      <c r="Z260" s="360"/>
      <c r="AB260" s="360"/>
    </row>
    <row r="261">
      <c r="A261" s="360"/>
      <c r="B261" s="360"/>
      <c r="C261" s="360"/>
      <c r="D261" s="360"/>
      <c r="E261" s="360"/>
      <c r="F261" s="360"/>
      <c r="G261" s="360"/>
      <c r="H261" s="360"/>
      <c r="I261" s="360"/>
      <c r="J261" s="360"/>
      <c r="K261" s="360"/>
      <c r="L261" s="360"/>
      <c r="M261" s="360"/>
      <c r="N261" s="360"/>
      <c r="O261" s="360"/>
      <c r="P261" s="360"/>
      <c r="Q261" s="360"/>
      <c r="R261" s="360"/>
      <c r="S261" s="360"/>
      <c r="T261" s="360"/>
      <c r="U261" s="360"/>
      <c r="V261" s="360"/>
      <c r="W261" s="360"/>
      <c r="X261" s="360"/>
      <c r="Y261" s="360"/>
      <c r="Z261" s="360"/>
      <c r="AB261" s="360"/>
    </row>
    <row r="262">
      <c r="A262" s="360"/>
      <c r="B262" s="360"/>
      <c r="C262" s="360"/>
      <c r="D262" s="360"/>
      <c r="E262" s="360"/>
      <c r="F262" s="360"/>
      <c r="G262" s="360"/>
      <c r="H262" s="360"/>
      <c r="I262" s="360"/>
      <c r="J262" s="360"/>
      <c r="K262" s="360"/>
      <c r="L262" s="360"/>
      <c r="M262" s="360"/>
      <c r="N262" s="360"/>
      <c r="O262" s="360"/>
      <c r="P262" s="360"/>
      <c r="Q262" s="360"/>
      <c r="R262" s="360"/>
      <c r="S262" s="360"/>
      <c r="T262" s="360"/>
      <c r="U262" s="360"/>
      <c r="V262" s="360"/>
      <c r="W262" s="360"/>
      <c r="X262" s="360"/>
      <c r="Y262" s="360"/>
      <c r="Z262" s="360"/>
      <c r="AB262" s="360"/>
    </row>
    <row r="263">
      <c r="A263" s="360"/>
      <c r="B263" s="360"/>
      <c r="C263" s="360"/>
      <c r="D263" s="360"/>
      <c r="E263" s="360"/>
      <c r="F263" s="360"/>
      <c r="G263" s="360"/>
      <c r="H263" s="360"/>
      <c r="I263" s="360"/>
      <c r="J263" s="360"/>
      <c r="K263" s="360"/>
      <c r="L263" s="360"/>
      <c r="M263" s="360"/>
      <c r="N263" s="360"/>
      <c r="O263" s="360"/>
      <c r="P263" s="360"/>
      <c r="Q263" s="360"/>
      <c r="R263" s="360"/>
      <c r="S263" s="360"/>
      <c r="T263" s="360"/>
      <c r="U263" s="360"/>
      <c r="V263" s="360"/>
      <c r="W263" s="360"/>
      <c r="X263" s="360"/>
      <c r="Y263" s="360"/>
      <c r="Z263" s="360"/>
      <c r="AB263" s="360"/>
    </row>
    <row r="264">
      <c r="A264" s="360"/>
      <c r="B264" s="360"/>
      <c r="C264" s="360"/>
      <c r="D264" s="360"/>
      <c r="E264" s="360"/>
      <c r="F264" s="360"/>
      <c r="G264" s="360"/>
      <c r="H264" s="360"/>
      <c r="I264" s="360"/>
      <c r="J264" s="360"/>
      <c r="K264" s="360"/>
      <c r="L264" s="360"/>
      <c r="M264" s="360"/>
      <c r="N264" s="360"/>
      <c r="O264" s="360"/>
      <c r="P264" s="360"/>
      <c r="Q264" s="360"/>
      <c r="R264" s="360"/>
      <c r="S264" s="360"/>
      <c r="T264" s="360"/>
      <c r="U264" s="360"/>
      <c r="V264" s="360"/>
      <c r="W264" s="360"/>
      <c r="X264" s="360"/>
      <c r="Y264" s="360"/>
      <c r="Z264" s="360"/>
      <c r="AB264" s="360"/>
    </row>
    <row r="265">
      <c r="A265" s="360"/>
      <c r="B265" s="360"/>
      <c r="C265" s="360"/>
      <c r="D265" s="360"/>
      <c r="E265" s="360"/>
      <c r="F265" s="360"/>
      <c r="G265" s="360"/>
      <c r="H265" s="360"/>
      <c r="I265" s="360"/>
      <c r="J265" s="360"/>
      <c r="K265" s="360"/>
      <c r="L265" s="360"/>
      <c r="M265" s="360"/>
      <c r="N265" s="360"/>
      <c r="O265" s="360"/>
      <c r="P265" s="360"/>
      <c r="Q265" s="360"/>
      <c r="R265" s="360"/>
      <c r="S265" s="360"/>
      <c r="T265" s="360"/>
      <c r="U265" s="360"/>
      <c r="V265" s="360"/>
      <c r="W265" s="360"/>
      <c r="X265" s="360"/>
      <c r="Y265" s="360"/>
      <c r="Z265" s="360"/>
      <c r="AB265" s="360"/>
    </row>
    <row r="266">
      <c r="A266" s="360"/>
      <c r="B266" s="360"/>
      <c r="C266" s="360"/>
      <c r="D266" s="360"/>
      <c r="E266" s="360"/>
      <c r="F266" s="360"/>
      <c r="G266" s="360"/>
      <c r="H266" s="360"/>
      <c r="I266" s="360"/>
      <c r="J266" s="360"/>
      <c r="K266" s="360"/>
      <c r="L266" s="360"/>
      <c r="M266" s="360"/>
      <c r="N266" s="360"/>
      <c r="O266" s="360"/>
      <c r="P266" s="360"/>
      <c r="Q266" s="360"/>
      <c r="R266" s="360"/>
      <c r="S266" s="360"/>
      <c r="T266" s="360"/>
      <c r="U266" s="360"/>
      <c r="V266" s="360"/>
      <c r="W266" s="360"/>
      <c r="X266" s="360"/>
      <c r="Y266" s="360"/>
      <c r="Z266" s="360"/>
      <c r="AB266" s="360"/>
    </row>
    <row r="267">
      <c r="A267" s="360"/>
      <c r="B267" s="360"/>
      <c r="C267" s="360"/>
      <c r="D267" s="360"/>
      <c r="E267" s="360"/>
      <c r="F267" s="360"/>
      <c r="G267" s="360"/>
      <c r="H267" s="360"/>
      <c r="I267" s="360"/>
      <c r="J267" s="360"/>
      <c r="K267" s="360"/>
      <c r="L267" s="360"/>
      <c r="M267" s="360"/>
      <c r="N267" s="360"/>
      <c r="O267" s="360"/>
      <c r="P267" s="360"/>
      <c r="Q267" s="360"/>
      <c r="R267" s="360"/>
      <c r="S267" s="360"/>
      <c r="T267" s="360"/>
      <c r="U267" s="360"/>
      <c r="V267" s="360"/>
      <c r="W267" s="360"/>
      <c r="X267" s="360"/>
      <c r="Y267" s="360"/>
      <c r="Z267" s="360"/>
      <c r="AB267" s="360"/>
    </row>
    <row r="268">
      <c r="A268" s="360"/>
      <c r="B268" s="360"/>
      <c r="C268" s="360"/>
      <c r="D268" s="360"/>
      <c r="E268" s="360"/>
      <c r="F268" s="360"/>
      <c r="G268" s="360"/>
      <c r="H268" s="360"/>
      <c r="I268" s="360"/>
      <c r="J268" s="360"/>
      <c r="K268" s="360"/>
      <c r="L268" s="360"/>
      <c r="M268" s="360"/>
      <c r="N268" s="360"/>
      <c r="O268" s="360"/>
      <c r="P268" s="360"/>
      <c r="Q268" s="360"/>
      <c r="R268" s="360"/>
      <c r="S268" s="360"/>
      <c r="T268" s="360"/>
      <c r="U268" s="360"/>
      <c r="V268" s="360"/>
      <c r="W268" s="360"/>
      <c r="X268" s="360"/>
      <c r="Y268" s="360"/>
      <c r="Z268" s="360"/>
      <c r="AB268" s="360"/>
    </row>
    <row r="269">
      <c r="A269" s="360"/>
      <c r="B269" s="360"/>
      <c r="C269" s="360"/>
      <c r="D269" s="360"/>
      <c r="E269" s="360"/>
      <c r="F269" s="360"/>
      <c r="G269" s="360"/>
      <c r="H269" s="360"/>
      <c r="I269" s="360"/>
      <c r="J269" s="360"/>
      <c r="K269" s="360"/>
      <c r="L269" s="360"/>
      <c r="M269" s="360"/>
      <c r="N269" s="360"/>
      <c r="O269" s="360"/>
      <c r="P269" s="360"/>
      <c r="Q269" s="360"/>
      <c r="R269" s="360"/>
      <c r="S269" s="360"/>
      <c r="T269" s="360"/>
      <c r="U269" s="360"/>
      <c r="V269" s="360"/>
      <c r="W269" s="360"/>
      <c r="X269" s="360"/>
      <c r="Y269" s="360"/>
      <c r="Z269" s="360"/>
      <c r="AB269" s="360"/>
    </row>
    <row r="270">
      <c r="A270" s="360"/>
      <c r="B270" s="360"/>
      <c r="C270" s="360"/>
      <c r="D270" s="360"/>
      <c r="E270" s="360"/>
      <c r="F270" s="360"/>
      <c r="G270" s="360"/>
      <c r="H270" s="360"/>
      <c r="I270" s="360"/>
      <c r="J270" s="360"/>
      <c r="K270" s="360"/>
      <c r="L270" s="360"/>
      <c r="M270" s="360"/>
      <c r="N270" s="360"/>
      <c r="O270" s="360"/>
      <c r="P270" s="360"/>
      <c r="Q270" s="360"/>
      <c r="R270" s="360"/>
      <c r="S270" s="360"/>
      <c r="T270" s="360"/>
      <c r="U270" s="360"/>
      <c r="V270" s="360"/>
      <c r="W270" s="360"/>
      <c r="X270" s="360"/>
      <c r="Y270" s="360"/>
      <c r="Z270" s="360"/>
      <c r="AB270" s="360"/>
    </row>
    <row r="271">
      <c r="A271" s="360"/>
      <c r="B271" s="360"/>
      <c r="C271" s="360"/>
      <c r="D271" s="360"/>
      <c r="E271" s="360"/>
      <c r="F271" s="360"/>
      <c r="G271" s="360"/>
      <c r="H271" s="360"/>
      <c r="I271" s="360"/>
      <c r="J271" s="360"/>
      <c r="K271" s="360"/>
      <c r="L271" s="360"/>
      <c r="M271" s="360"/>
      <c r="N271" s="360"/>
      <c r="O271" s="360"/>
      <c r="P271" s="360"/>
      <c r="Q271" s="360"/>
      <c r="R271" s="360"/>
      <c r="S271" s="360"/>
      <c r="T271" s="360"/>
      <c r="U271" s="360"/>
      <c r="V271" s="360"/>
      <c r="W271" s="360"/>
      <c r="X271" s="360"/>
      <c r="Y271" s="360"/>
      <c r="Z271" s="360"/>
      <c r="AB271" s="360"/>
    </row>
    <row r="272">
      <c r="A272" s="360"/>
      <c r="B272" s="360"/>
      <c r="C272" s="360"/>
      <c r="D272" s="360"/>
      <c r="E272" s="360"/>
      <c r="F272" s="360"/>
      <c r="G272" s="360"/>
      <c r="H272" s="360"/>
      <c r="I272" s="360"/>
      <c r="J272" s="360"/>
      <c r="K272" s="360"/>
      <c r="L272" s="360"/>
      <c r="M272" s="360"/>
      <c r="N272" s="360"/>
      <c r="O272" s="360"/>
      <c r="P272" s="360"/>
      <c r="Q272" s="360"/>
      <c r="R272" s="360"/>
      <c r="S272" s="360"/>
      <c r="T272" s="360"/>
      <c r="U272" s="360"/>
      <c r="V272" s="360"/>
      <c r="W272" s="360"/>
      <c r="X272" s="360"/>
      <c r="Y272" s="360"/>
      <c r="Z272" s="360"/>
      <c r="AB272" s="360"/>
    </row>
    <row r="273">
      <c r="A273" s="360"/>
      <c r="B273" s="360"/>
      <c r="C273" s="360"/>
      <c r="D273" s="360"/>
      <c r="E273" s="360"/>
      <c r="F273" s="360"/>
      <c r="G273" s="360"/>
      <c r="H273" s="360"/>
      <c r="I273" s="360"/>
      <c r="J273" s="360"/>
      <c r="K273" s="360"/>
      <c r="L273" s="360"/>
      <c r="M273" s="360"/>
      <c r="N273" s="360"/>
      <c r="O273" s="360"/>
      <c r="P273" s="360"/>
      <c r="Q273" s="360"/>
      <c r="R273" s="360"/>
      <c r="S273" s="360"/>
      <c r="T273" s="360"/>
      <c r="U273" s="360"/>
      <c r="V273" s="360"/>
      <c r="W273" s="360"/>
      <c r="X273" s="360"/>
      <c r="Y273" s="360"/>
      <c r="Z273" s="360"/>
      <c r="AB273" s="360"/>
    </row>
    <row r="274">
      <c r="A274" s="360"/>
      <c r="B274" s="360"/>
      <c r="C274" s="360"/>
      <c r="D274" s="360"/>
      <c r="E274" s="360"/>
      <c r="F274" s="360"/>
      <c r="G274" s="360"/>
      <c r="H274" s="360"/>
      <c r="I274" s="360"/>
      <c r="J274" s="360"/>
      <c r="K274" s="360"/>
      <c r="L274" s="360"/>
      <c r="M274" s="360"/>
      <c r="N274" s="360"/>
      <c r="O274" s="360"/>
      <c r="P274" s="360"/>
      <c r="Q274" s="360"/>
      <c r="R274" s="360"/>
      <c r="S274" s="360"/>
      <c r="T274" s="360"/>
      <c r="U274" s="360"/>
      <c r="V274" s="360"/>
      <c r="W274" s="360"/>
      <c r="X274" s="360"/>
      <c r="Y274" s="360"/>
      <c r="Z274" s="360"/>
      <c r="AB274" s="360"/>
    </row>
    <row r="275">
      <c r="A275" s="360"/>
      <c r="B275" s="360"/>
      <c r="C275" s="360"/>
      <c r="D275" s="360"/>
      <c r="E275" s="360"/>
      <c r="F275" s="360"/>
      <c r="G275" s="360"/>
      <c r="H275" s="360"/>
      <c r="I275" s="360"/>
      <c r="J275" s="360"/>
      <c r="K275" s="360"/>
      <c r="L275" s="360"/>
      <c r="M275" s="360"/>
      <c r="N275" s="360"/>
      <c r="O275" s="360"/>
      <c r="P275" s="360"/>
      <c r="Q275" s="360"/>
      <c r="R275" s="360"/>
      <c r="S275" s="360"/>
      <c r="T275" s="360"/>
      <c r="U275" s="360"/>
      <c r="V275" s="360"/>
      <c r="W275" s="360"/>
      <c r="X275" s="360"/>
      <c r="Y275" s="360"/>
      <c r="Z275" s="360"/>
      <c r="AB275" s="360"/>
    </row>
    <row r="276">
      <c r="A276" s="360"/>
      <c r="B276" s="360"/>
      <c r="C276" s="360"/>
      <c r="D276" s="360"/>
      <c r="E276" s="360"/>
      <c r="F276" s="360"/>
      <c r="G276" s="360"/>
      <c r="H276" s="360"/>
      <c r="I276" s="360"/>
      <c r="J276" s="360"/>
      <c r="K276" s="360"/>
      <c r="L276" s="360"/>
      <c r="M276" s="360"/>
      <c r="N276" s="360"/>
      <c r="O276" s="360"/>
      <c r="P276" s="360"/>
      <c r="Q276" s="360"/>
      <c r="R276" s="360"/>
      <c r="S276" s="360"/>
      <c r="T276" s="360"/>
      <c r="U276" s="360"/>
      <c r="V276" s="360"/>
      <c r="W276" s="360"/>
      <c r="X276" s="360"/>
      <c r="Y276" s="360"/>
      <c r="Z276" s="360"/>
      <c r="AB276" s="360"/>
    </row>
    <row r="277">
      <c r="A277" s="360"/>
      <c r="B277" s="360"/>
      <c r="C277" s="360"/>
      <c r="D277" s="360"/>
      <c r="E277" s="360"/>
      <c r="F277" s="360"/>
      <c r="G277" s="360"/>
      <c r="H277" s="360"/>
      <c r="I277" s="360"/>
      <c r="J277" s="360"/>
      <c r="K277" s="360"/>
      <c r="L277" s="360"/>
      <c r="M277" s="360"/>
      <c r="N277" s="360"/>
      <c r="O277" s="360"/>
      <c r="P277" s="360"/>
      <c r="Q277" s="360"/>
      <c r="R277" s="360"/>
      <c r="S277" s="360"/>
      <c r="T277" s="360"/>
      <c r="U277" s="360"/>
      <c r="V277" s="360"/>
      <c r="W277" s="360"/>
      <c r="X277" s="360"/>
      <c r="Y277" s="360"/>
      <c r="Z277" s="360"/>
      <c r="AB277" s="360"/>
    </row>
    <row r="278">
      <c r="A278" s="360"/>
      <c r="B278" s="360"/>
      <c r="C278" s="360"/>
      <c r="D278" s="360"/>
      <c r="E278" s="360"/>
      <c r="F278" s="360"/>
      <c r="G278" s="360"/>
      <c r="H278" s="360"/>
      <c r="I278" s="360"/>
      <c r="J278" s="360"/>
      <c r="K278" s="360"/>
      <c r="L278" s="360"/>
      <c r="M278" s="360"/>
      <c r="N278" s="360"/>
      <c r="O278" s="360"/>
      <c r="P278" s="360"/>
      <c r="Q278" s="360"/>
      <c r="R278" s="360"/>
      <c r="S278" s="360"/>
      <c r="T278" s="360"/>
      <c r="U278" s="360"/>
      <c r="V278" s="360"/>
      <c r="W278" s="360"/>
      <c r="X278" s="360"/>
      <c r="Y278" s="360"/>
      <c r="Z278" s="360"/>
      <c r="AB278" s="360"/>
    </row>
    <row r="279">
      <c r="A279" s="360"/>
      <c r="B279" s="360"/>
      <c r="C279" s="360"/>
      <c r="D279" s="360"/>
      <c r="E279" s="360"/>
      <c r="F279" s="360"/>
      <c r="G279" s="360"/>
      <c r="H279" s="360"/>
      <c r="I279" s="360"/>
      <c r="J279" s="360"/>
      <c r="K279" s="360"/>
      <c r="L279" s="360"/>
      <c r="M279" s="360"/>
      <c r="N279" s="360"/>
      <c r="O279" s="360"/>
      <c r="P279" s="360"/>
      <c r="Q279" s="360"/>
      <c r="R279" s="360"/>
      <c r="S279" s="360"/>
      <c r="T279" s="360"/>
      <c r="U279" s="360"/>
      <c r="V279" s="360"/>
      <c r="W279" s="360"/>
      <c r="X279" s="360"/>
      <c r="Y279" s="360"/>
      <c r="Z279" s="360"/>
      <c r="AB279" s="360"/>
    </row>
    <row r="280">
      <c r="A280" s="360"/>
      <c r="B280" s="360"/>
      <c r="C280" s="360"/>
      <c r="D280" s="360"/>
      <c r="E280" s="360"/>
      <c r="F280" s="360"/>
      <c r="G280" s="360"/>
      <c r="H280" s="360"/>
      <c r="I280" s="360"/>
      <c r="J280" s="360"/>
      <c r="K280" s="360"/>
      <c r="L280" s="360"/>
      <c r="M280" s="360"/>
      <c r="N280" s="360"/>
      <c r="O280" s="360"/>
      <c r="P280" s="360"/>
      <c r="Q280" s="360"/>
      <c r="R280" s="360"/>
      <c r="S280" s="360"/>
      <c r="T280" s="360"/>
      <c r="U280" s="360"/>
      <c r="V280" s="360"/>
      <c r="W280" s="360"/>
      <c r="X280" s="360"/>
      <c r="Y280" s="360"/>
      <c r="Z280" s="360"/>
      <c r="AB280" s="360"/>
    </row>
    <row r="281">
      <c r="A281" s="360"/>
      <c r="B281" s="360"/>
      <c r="C281" s="360"/>
      <c r="D281" s="360"/>
      <c r="E281" s="360"/>
      <c r="F281" s="360"/>
      <c r="G281" s="360"/>
      <c r="H281" s="360"/>
      <c r="I281" s="360"/>
      <c r="J281" s="360"/>
      <c r="K281" s="360"/>
      <c r="L281" s="360"/>
      <c r="M281" s="360"/>
      <c r="N281" s="360"/>
      <c r="O281" s="360"/>
      <c r="P281" s="360"/>
      <c r="Q281" s="360"/>
      <c r="R281" s="360"/>
      <c r="S281" s="360"/>
      <c r="T281" s="360"/>
      <c r="U281" s="360"/>
      <c r="V281" s="360"/>
      <c r="W281" s="360"/>
      <c r="X281" s="360"/>
      <c r="Y281" s="360"/>
      <c r="Z281" s="360"/>
      <c r="AB281" s="360"/>
    </row>
    <row r="282">
      <c r="A282" s="360"/>
      <c r="B282" s="360"/>
      <c r="C282" s="360"/>
      <c r="D282" s="360"/>
      <c r="E282" s="360"/>
      <c r="F282" s="360"/>
      <c r="G282" s="360"/>
      <c r="H282" s="360"/>
      <c r="I282" s="360"/>
      <c r="J282" s="360"/>
      <c r="K282" s="360"/>
      <c r="L282" s="360"/>
      <c r="M282" s="360"/>
      <c r="N282" s="360"/>
      <c r="O282" s="360"/>
      <c r="P282" s="360"/>
      <c r="Q282" s="360"/>
      <c r="R282" s="360"/>
      <c r="S282" s="360"/>
      <c r="T282" s="360"/>
      <c r="U282" s="360"/>
      <c r="V282" s="360"/>
      <c r="W282" s="360"/>
      <c r="X282" s="360"/>
      <c r="Y282" s="360"/>
      <c r="Z282" s="360"/>
      <c r="AB282" s="360"/>
    </row>
    <row r="283">
      <c r="A283" s="360"/>
      <c r="B283" s="360"/>
      <c r="C283" s="360"/>
      <c r="D283" s="360"/>
      <c r="E283" s="360"/>
      <c r="F283" s="360"/>
      <c r="G283" s="360"/>
      <c r="H283" s="360"/>
      <c r="I283" s="360"/>
      <c r="J283" s="360"/>
      <c r="K283" s="360"/>
      <c r="L283" s="360"/>
      <c r="M283" s="360"/>
      <c r="N283" s="360"/>
      <c r="O283" s="360"/>
      <c r="P283" s="360"/>
      <c r="Q283" s="360"/>
      <c r="R283" s="360"/>
      <c r="S283" s="360"/>
      <c r="T283" s="360"/>
      <c r="U283" s="360"/>
      <c r="V283" s="360"/>
      <c r="W283" s="360"/>
      <c r="X283" s="360"/>
      <c r="Y283" s="360"/>
      <c r="Z283" s="360"/>
      <c r="AB283" s="360"/>
    </row>
    <row r="284">
      <c r="A284" s="360"/>
      <c r="B284" s="360"/>
      <c r="C284" s="360"/>
      <c r="D284" s="360"/>
      <c r="E284" s="360"/>
      <c r="F284" s="360"/>
      <c r="G284" s="360"/>
      <c r="H284" s="360"/>
      <c r="I284" s="360"/>
      <c r="J284" s="360"/>
      <c r="K284" s="360"/>
      <c r="L284" s="360"/>
      <c r="M284" s="360"/>
      <c r="N284" s="360"/>
      <c r="O284" s="360"/>
      <c r="P284" s="360"/>
      <c r="Q284" s="360"/>
      <c r="R284" s="360"/>
      <c r="S284" s="360"/>
      <c r="T284" s="360"/>
      <c r="U284" s="360"/>
      <c r="V284" s="360"/>
      <c r="W284" s="360"/>
      <c r="X284" s="360"/>
      <c r="Y284" s="360"/>
      <c r="Z284" s="360"/>
      <c r="AB284" s="360"/>
    </row>
    <row r="285">
      <c r="A285" s="360"/>
      <c r="B285" s="360"/>
      <c r="C285" s="360"/>
      <c r="D285" s="360"/>
      <c r="E285" s="360"/>
      <c r="F285" s="360"/>
      <c r="G285" s="360"/>
      <c r="H285" s="360"/>
      <c r="I285" s="360"/>
      <c r="J285" s="360"/>
      <c r="K285" s="360"/>
      <c r="L285" s="360"/>
      <c r="M285" s="360"/>
      <c r="N285" s="360"/>
      <c r="O285" s="360"/>
      <c r="P285" s="360"/>
      <c r="Q285" s="360"/>
      <c r="R285" s="360"/>
      <c r="S285" s="360"/>
      <c r="T285" s="360"/>
      <c r="U285" s="360"/>
      <c r="V285" s="360"/>
      <c r="W285" s="360"/>
      <c r="X285" s="360"/>
      <c r="Y285" s="360"/>
      <c r="Z285" s="360"/>
      <c r="AB285" s="360"/>
    </row>
    <row r="286">
      <c r="A286" s="360"/>
      <c r="B286" s="360"/>
      <c r="C286" s="360"/>
      <c r="D286" s="360"/>
      <c r="E286" s="360"/>
      <c r="F286" s="360"/>
      <c r="G286" s="360"/>
      <c r="H286" s="360"/>
      <c r="I286" s="360"/>
      <c r="J286" s="360"/>
      <c r="K286" s="360"/>
      <c r="L286" s="360"/>
      <c r="M286" s="360"/>
      <c r="N286" s="360"/>
      <c r="O286" s="360"/>
      <c r="P286" s="360"/>
      <c r="Q286" s="360"/>
      <c r="R286" s="360"/>
      <c r="S286" s="360"/>
      <c r="T286" s="360"/>
      <c r="U286" s="360"/>
      <c r="V286" s="360"/>
      <c r="W286" s="360"/>
      <c r="X286" s="360"/>
      <c r="Y286" s="360"/>
      <c r="Z286" s="360"/>
      <c r="AB286" s="360"/>
    </row>
    <row r="287">
      <c r="A287" s="360"/>
      <c r="B287" s="360"/>
      <c r="C287" s="360"/>
      <c r="D287" s="360"/>
      <c r="E287" s="360"/>
      <c r="F287" s="360"/>
      <c r="G287" s="360"/>
      <c r="H287" s="360"/>
      <c r="I287" s="360"/>
      <c r="J287" s="360"/>
      <c r="K287" s="360"/>
      <c r="L287" s="360"/>
      <c r="M287" s="360"/>
      <c r="N287" s="360"/>
      <c r="O287" s="360"/>
      <c r="P287" s="360"/>
      <c r="Q287" s="360"/>
      <c r="R287" s="360"/>
      <c r="S287" s="360"/>
      <c r="T287" s="360"/>
      <c r="U287" s="360"/>
      <c r="V287" s="360"/>
      <c r="W287" s="360"/>
      <c r="X287" s="360"/>
      <c r="Y287" s="360"/>
      <c r="Z287" s="360"/>
      <c r="AB287" s="360"/>
    </row>
    <row r="288">
      <c r="A288" s="360"/>
      <c r="B288" s="360"/>
      <c r="C288" s="360"/>
      <c r="D288" s="360"/>
      <c r="E288" s="360"/>
      <c r="F288" s="360"/>
      <c r="G288" s="360"/>
      <c r="H288" s="360"/>
      <c r="I288" s="360"/>
      <c r="J288" s="360"/>
      <c r="K288" s="360"/>
      <c r="L288" s="360"/>
      <c r="M288" s="360"/>
      <c r="N288" s="360"/>
      <c r="O288" s="360"/>
      <c r="P288" s="360"/>
      <c r="Q288" s="360"/>
      <c r="R288" s="360"/>
      <c r="S288" s="360"/>
      <c r="T288" s="360"/>
      <c r="U288" s="360"/>
      <c r="V288" s="360"/>
      <c r="W288" s="360"/>
      <c r="X288" s="360"/>
      <c r="Y288" s="360"/>
      <c r="Z288" s="360"/>
      <c r="AB288" s="360"/>
    </row>
    <row r="289">
      <c r="A289" s="360"/>
      <c r="B289" s="360"/>
      <c r="C289" s="360"/>
      <c r="D289" s="360"/>
      <c r="E289" s="360"/>
      <c r="F289" s="360"/>
      <c r="G289" s="360"/>
      <c r="H289" s="360"/>
      <c r="I289" s="360"/>
      <c r="J289" s="360"/>
      <c r="K289" s="360"/>
      <c r="L289" s="360"/>
      <c r="M289" s="360"/>
      <c r="N289" s="360"/>
      <c r="O289" s="360"/>
      <c r="P289" s="360"/>
      <c r="Q289" s="360"/>
      <c r="R289" s="360"/>
      <c r="S289" s="360"/>
      <c r="T289" s="360"/>
      <c r="U289" s="360"/>
      <c r="V289" s="360"/>
      <c r="W289" s="360"/>
      <c r="X289" s="360"/>
      <c r="Y289" s="360"/>
      <c r="Z289" s="360"/>
      <c r="AB289" s="360"/>
    </row>
    <row r="290">
      <c r="A290" s="360"/>
      <c r="B290" s="360"/>
      <c r="C290" s="360"/>
      <c r="D290" s="360"/>
      <c r="E290" s="360"/>
      <c r="F290" s="360"/>
      <c r="G290" s="360"/>
      <c r="H290" s="360"/>
      <c r="I290" s="360"/>
      <c r="J290" s="360"/>
      <c r="K290" s="360"/>
      <c r="L290" s="360"/>
      <c r="M290" s="360"/>
      <c r="N290" s="360"/>
      <c r="O290" s="360"/>
      <c r="P290" s="360"/>
      <c r="Q290" s="360"/>
      <c r="R290" s="360"/>
      <c r="S290" s="360"/>
      <c r="T290" s="360"/>
      <c r="U290" s="360"/>
      <c r="V290" s="360"/>
      <c r="W290" s="360"/>
      <c r="X290" s="360"/>
      <c r="Y290" s="360"/>
      <c r="Z290" s="360"/>
      <c r="AB290" s="360"/>
    </row>
    <row r="291">
      <c r="A291" s="360"/>
      <c r="B291" s="360"/>
      <c r="C291" s="360"/>
      <c r="D291" s="360"/>
      <c r="E291" s="360"/>
      <c r="F291" s="360"/>
      <c r="G291" s="360"/>
      <c r="H291" s="360"/>
      <c r="I291" s="360"/>
      <c r="J291" s="360"/>
      <c r="K291" s="360"/>
      <c r="L291" s="360"/>
      <c r="M291" s="360"/>
      <c r="N291" s="360"/>
      <c r="O291" s="360"/>
      <c r="P291" s="360"/>
      <c r="Q291" s="360"/>
      <c r="R291" s="360"/>
      <c r="S291" s="360"/>
      <c r="T291" s="360"/>
      <c r="U291" s="360"/>
      <c r="V291" s="360"/>
      <c r="W291" s="360"/>
      <c r="X291" s="360"/>
      <c r="Y291" s="360"/>
      <c r="Z291" s="360"/>
      <c r="AB291" s="360"/>
    </row>
    <row r="292">
      <c r="A292" s="360"/>
      <c r="B292" s="360"/>
      <c r="C292" s="360"/>
      <c r="D292" s="360"/>
      <c r="E292" s="360"/>
      <c r="F292" s="360"/>
      <c r="G292" s="360"/>
      <c r="H292" s="360"/>
      <c r="I292" s="360"/>
      <c r="J292" s="360"/>
      <c r="K292" s="360"/>
      <c r="L292" s="360"/>
      <c r="M292" s="360"/>
      <c r="N292" s="360"/>
      <c r="O292" s="360"/>
      <c r="P292" s="360"/>
      <c r="Q292" s="360"/>
      <c r="R292" s="360"/>
      <c r="S292" s="360"/>
      <c r="T292" s="360"/>
      <c r="U292" s="360"/>
      <c r="V292" s="360"/>
      <c r="W292" s="360"/>
      <c r="X292" s="360"/>
      <c r="Y292" s="360"/>
      <c r="Z292" s="360"/>
      <c r="AB292" s="360"/>
    </row>
    <row r="293">
      <c r="A293" s="360"/>
      <c r="B293" s="360"/>
      <c r="C293" s="360"/>
      <c r="D293" s="360"/>
      <c r="E293" s="360"/>
      <c r="F293" s="360"/>
      <c r="G293" s="360"/>
      <c r="H293" s="360"/>
      <c r="I293" s="360"/>
      <c r="J293" s="360"/>
      <c r="K293" s="360"/>
      <c r="L293" s="360"/>
      <c r="M293" s="360"/>
      <c r="N293" s="360"/>
      <c r="O293" s="360"/>
      <c r="P293" s="360"/>
      <c r="Q293" s="360"/>
      <c r="R293" s="360"/>
      <c r="S293" s="360"/>
      <c r="T293" s="360"/>
      <c r="U293" s="360"/>
      <c r="V293" s="360"/>
      <c r="W293" s="360"/>
      <c r="X293" s="360"/>
      <c r="Y293" s="360"/>
      <c r="Z293" s="360"/>
      <c r="AB293" s="360"/>
    </row>
    <row r="294">
      <c r="A294" s="360"/>
      <c r="B294" s="360"/>
      <c r="C294" s="360"/>
      <c r="D294" s="360"/>
      <c r="E294" s="360"/>
      <c r="F294" s="360"/>
      <c r="G294" s="360"/>
      <c r="H294" s="360"/>
      <c r="I294" s="360"/>
      <c r="J294" s="360"/>
      <c r="K294" s="360"/>
      <c r="L294" s="360"/>
      <c r="M294" s="360"/>
      <c r="N294" s="360"/>
      <c r="O294" s="360"/>
      <c r="P294" s="360"/>
      <c r="Q294" s="360"/>
      <c r="R294" s="360"/>
      <c r="S294" s="360"/>
      <c r="T294" s="360"/>
      <c r="U294" s="360"/>
      <c r="V294" s="360"/>
      <c r="W294" s="360"/>
      <c r="X294" s="360"/>
      <c r="Y294" s="360"/>
      <c r="Z294" s="360"/>
      <c r="AB294" s="360"/>
    </row>
    <row r="295">
      <c r="A295" s="360"/>
      <c r="B295" s="360"/>
      <c r="C295" s="360"/>
      <c r="D295" s="360"/>
      <c r="E295" s="360"/>
      <c r="F295" s="360"/>
      <c r="G295" s="360"/>
      <c r="H295" s="360"/>
      <c r="I295" s="360"/>
      <c r="J295" s="360"/>
      <c r="K295" s="360"/>
      <c r="L295" s="360"/>
      <c r="M295" s="360"/>
      <c r="N295" s="360"/>
      <c r="O295" s="360"/>
      <c r="P295" s="360"/>
      <c r="Q295" s="360"/>
      <c r="R295" s="360"/>
      <c r="S295" s="360"/>
      <c r="T295" s="360"/>
      <c r="U295" s="360"/>
      <c r="V295" s="360"/>
      <c r="W295" s="360"/>
      <c r="X295" s="360"/>
      <c r="Y295" s="360"/>
      <c r="Z295" s="360"/>
      <c r="AB295" s="360"/>
    </row>
    <row r="296">
      <c r="A296" s="360"/>
      <c r="B296" s="360"/>
      <c r="C296" s="360"/>
      <c r="D296" s="360"/>
      <c r="E296" s="360"/>
      <c r="F296" s="360"/>
      <c r="G296" s="360"/>
      <c r="H296" s="360"/>
      <c r="I296" s="360"/>
      <c r="J296" s="360"/>
      <c r="K296" s="360"/>
      <c r="L296" s="360"/>
      <c r="M296" s="360"/>
      <c r="N296" s="360"/>
      <c r="O296" s="360"/>
      <c r="P296" s="360"/>
      <c r="Q296" s="360"/>
      <c r="R296" s="360"/>
      <c r="S296" s="360"/>
      <c r="T296" s="360"/>
      <c r="U296" s="360"/>
      <c r="V296" s="360"/>
      <c r="W296" s="360"/>
      <c r="X296" s="360"/>
      <c r="Y296" s="360"/>
      <c r="Z296" s="360"/>
      <c r="AB296" s="360"/>
    </row>
    <row r="297">
      <c r="A297" s="360"/>
      <c r="B297" s="360"/>
      <c r="C297" s="360"/>
      <c r="D297" s="360"/>
      <c r="E297" s="360"/>
      <c r="F297" s="360"/>
      <c r="G297" s="360"/>
      <c r="H297" s="360"/>
      <c r="I297" s="360"/>
      <c r="J297" s="360"/>
      <c r="K297" s="360"/>
      <c r="L297" s="360"/>
      <c r="M297" s="360"/>
      <c r="N297" s="360"/>
      <c r="O297" s="360"/>
      <c r="P297" s="360"/>
      <c r="Q297" s="360"/>
      <c r="R297" s="360"/>
      <c r="S297" s="360"/>
      <c r="T297" s="360"/>
      <c r="U297" s="360"/>
      <c r="V297" s="360"/>
      <c r="W297" s="360"/>
      <c r="X297" s="360"/>
      <c r="Y297" s="360"/>
      <c r="Z297" s="360"/>
      <c r="AB297" s="360"/>
    </row>
    <row r="298">
      <c r="A298" s="360"/>
      <c r="B298" s="360"/>
      <c r="C298" s="360"/>
      <c r="D298" s="360"/>
      <c r="E298" s="360"/>
      <c r="F298" s="360"/>
      <c r="G298" s="360"/>
      <c r="H298" s="360"/>
      <c r="I298" s="360"/>
      <c r="J298" s="360"/>
      <c r="K298" s="360"/>
      <c r="L298" s="360"/>
      <c r="M298" s="360"/>
      <c r="N298" s="360"/>
      <c r="O298" s="360"/>
      <c r="P298" s="360"/>
      <c r="Q298" s="360"/>
      <c r="R298" s="360"/>
      <c r="S298" s="360"/>
      <c r="T298" s="360"/>
      <c r="U298" s="360"/>
      <c r="V298" s="360"/>
      <c r="W298" s="360"/>
      <c r="X298" s="360"/>
      <c r="Y298" s="360"/>
      <c r="Z298" s="360"/>
      <c r="AB298" s="360"/>
    </row>
    <row r="299">
      <c r="A299" s="360"/>
      <c r="B299" s="360"/>
      <c r="C299" s="360"/>
      <c r="D299" s="360"/>
      <c r="E299" s="360"/>
      <c r="F299" s="360"/>
      <c r="G299" s="360"/>
      <c r="H299" s="360"/>
      <c r="I299" s="360"/>
      <c r="J299" s="360"/>
      <c r="K299" s="360"/>
      <c r="L299" s="360"/>
      <c r="M299" s="360"/>
      <c r="N299" s="360"/>
      <c r="O299" s="360"/>
      <c r="P299" s="360"/>
      <c r="Q299" s="360"/>
      <c r="R299" s="360"/>
      <c r="S299" s="360"/>
      <c r="T299" s="360"/>
      <c r="U299" s="360"/>
      <c r="V299" s="360"/>
      <c r="W299" s="360"/>
      <c r="X299" s="360"/>
      <c r="Y299" s="360"/>
      <c r="Z299" s="360"/>
      <c r="AB299" s="360"/>
    </row>
    <row r="300">
      <c r="A300" s="360"/>
      <c r="B300" s="360"/>
      <c r="C300" s="360"/>
      <c r="D300" s="360"/>
      <c r="E300" s="360"/>
      <c r="F300" s="360"/>
      <c r="G300" s="360"/>
      <c r="H300" s="360"/>
      <c r="I300" s="360"/>
      <c r="J300" s="360"/>
      <c r="K300" s="360"/>
      <c r="L300" s="360"/>
      <c r="M300" s="360"/>
      <c r="N300" s="360"/>
      <c r="O300" s="360"/>
      <c r="P300" s="360"/>
      <c r="Q300" s="360"/>
      <c r="R300" s="360"/>
      <c r="S300" s="360"/>
      <c r="T300" s="360"/>
      <c r="U300" s="360"/>
      <c r="V300" s="360"/>
      <c r="W300" s="360"/>
      <c r="X300" s="360"/>
      <c r="Y300" s="360"/>
      <c r="Z300" s="360"/>
      <c r="AB300" s="360"/>
    </row>
    <row r="301">
      <c r="A301" s="360"/>
      <c r="B301" s="360"/>
      <c r="C301" s="360"/>
      <c r="D301" s="360"/>
      <c r="E301" s="360"/>
      <c r="F301" s="360"/>
      <c r="G301" s="360"/>
      <c r="H301" s="360"/>
      <c r="I301" s="360"/>
      <c r="J301" s="360"/>
      <c r="K301" s="360"/>
      <c r="L301" s="360"/>
      <c r="M301" s="360"/>
      <c r="N301" s="360"/>
      <c r="O301" s="360"/>
      <c r="P301" s="360"/>
      <c r="Q301" s="360"/>
      <c r="R301" s="360"/>
      <c r="S301" s="360"/>
      <c r="T301" s="360"/>
      <c r="U301" s="360"/>
      <c r="V301" s="360"/>
      <c r="W301" s="360"/>
      <c r="X301" s="360"/>
      <c r="Y301" s="360"/>
      <c r="Z301" s="360"/>
      <c r="AB301" s="360"/>
    </row>
    <row r="302">
      <c r="A302" s="360"/>
      <c r="B302" s="360"/>
      <c r="C302" s="360"/>
      <c r="D302" s="360"/>
      <c r="E302" s="360"/>
      <c r="F302" s="360"/>
      <c r="G302" s="360"/>
      <c r="H302" s="360"/>
      <c r="I302" s="360"/>
      <c r="J302" s="360"/>
      <c r="K302" s="360"/>
      <c r="L302" s="360"/>
      <c r="M302" s="360"/>
      <c r="N302" s="360"/>
      <c r="O302" s="360"/>
      <c r="P302" s="360"/>
      <c r="Q302" s="360"/>
      <c r="R302" s="360"/>
      <c r="S302" s="360"/>
      <c r="T302" s="360"/>
      <c r="U302" s="360"/>
      <c r="V302" s="360"/>
      <c r="W302" s="360"/>
      <c r="X302" s="360"/>
      <c r="Y302" s="360"/>
      <c r="Z302" s="360"/>
      <c r="AB302" s="360"/>
    </row>
    <row r="303">
      <c r="A303" s="360"/>
      <c r="B303" s="360"/>
      <c r="C303" s="360"/>
      <c r="D303" s="360"/>
      <c r="E303" s="360"/>
      <c r="F303" s="360"/>
      <c r="G303" s="360"/>
      <c r="H303" s="360"/>
      <c r="I303" s="360"/>
      <c r="J303" s="360"/>
      <c r="K303" s="360"/>
      <c r="L303" s="360"/>
      <c r="M303" s="360"/>
      <c r="N303" s="360"/>
      <c r="O303" s="360"/>
      <c r="P303" s="360"/>
      <c r="Q303" s="360"/>
      <c r="R303" s="360"/>
      <c r="S303" s="360"/>
      <c r="T303" s="360"/>
      <c r="U303" s="360"/>
      <c r="V303" s="360"/>
      <c r="W303" s="360"/>
      <c r="X303" s="360"/>
      <c r="Y303" s="360"/>
      <c r="Z303" s="360"/>
      <c r="AB303" s="360"/>
    </row>
    <row r="304">
      <c r="A304" s="360"/>
      <c r="B304" s="360"/>
      <c r="C304" s="360"/>
      <c r="D304" s="360"/>
      <c r="E304" s="360"/>
      <c r="F304" s="360"/>
      <c r="G304" s="360"/>
      <c r="H304" s="360"/>
      <c r="I304" s="360"/>
      <c r="J304" s="360"/>
      <c r="K304" s="360"/>
      <c r="L304" s="360"/>
      <c r="M304" s="360"/>
      <c r="N304" s="360"/>
      <c r="O304" s="360"/>
      <c r="P304" s="360"/>
      <c r="Q304" s="360"/>
      <c r="R304" s="360"/>
      <c r="S304" s="360"/>
      <c r="T304" s="360"/>
      <c r="U304" s="360"/>
      <c r="V304" s="360"/>
      <c r="W304" s="360"/>
      <c r="X304" s="360"/>
      <c r="Y304" s="360"/>
      <c r="Z304" s="360"/>
      <c r="AB304" s="360"/>
    </row>
    <row r="305">
      <c r="A305" s="360"/>
      <c r="B305" s="360"/>
      <c r="C305" s="360"/>
      <c r="D305" s="360"/>
      <c r="E305" s="360"/>
      <c r="F305" s="360"/>
      <c r="G305" s="360"/>
      <c r="H305" s="360"/>
      <c r="I305" s="360"/>
      <c r="J305" s="360"/>
      <c r="K305" s="360"/>
      <c r="L305" s="360"/>
      <c r="M305" s="360"/>
      <c r="N305" s="360"/>
      <c r="O305" s="360"/>
      <c r="P305" s="360"/>
      <c r="Q305" s="360"/>
      <c r="R305" s="360"/>
      <c r="S305" s="360"/>
      <c r="T305" s="360"/>
      <c r="U305" s="360"/>
      <c r="V305" s="360"/>
      <c r="W305" s="360"/>
      <c r="X305" s="360"/>
      <c r="Y305" s="360"/>
      <c r="Z305" s="360"/>
      <c r="AB305" s="360"/>
    </row>
    <row r="306">
      <c r="A306" s="360"/>
      <c r="B306" s="360"/>
      <c r="C306" s="360"/>
      <c r="D306" s="360"/>
      <c r="E306" s="360"/>
      <c r="F306" s="360"/>
      <c r="G306" s="360"/>
      <c r="H306" s="360"/>
      <c r="I306" s="360"/>
      <c r="J306" s="360"/>
      <c r="K306" s="360"/>
      <c r="L306" s="360"/>
      <c r="M306" s="360"/>
      <c r="N306" s="360"/>
      <c r="O306" s="360"/>
      <c r="P306" s="360"/>
      <c r="Q306" s="360"/>
      <c r="R306" s="360"/>
      <c r="S306" s="360"/>
      <c r="T306" s="360"/>
      <c r="U306" s="360"/>
      <c r="V306" s="360"/>
      <c r="W306" s="360"/>
      <c r="X306" s="360"/>
      <c r="Y306" s="360"/>
      <c r="Z306" s="360"/>
      <c r="AB306" s="360"/>
    </row>
    <row r="307">
      <c r="A307" s="360"/>
      <c r="B307" s="360"/>
      <c r="C307" s="360"/>
      <c r="D307" s="360"/>
      <c r="E307" s="360"/>
      <c r="F307" s="360"/>
      <c r="G307" s="360"/>
      <c r="H307" s="360"/>
      <c r="I307" s="360"/>
      <c r="J307" s="360"/>
      <c r="K307" s="360"/>
      <c r="L307" s="360"/>
      <c r="M307" s="360"/>
      <c r="N307" s="360"/>
      <c r="O307" s="360"/>
      <c r="P307" s="360"/>
      <c r="Q307" s="360"/>
      <c r="R307" s="360"/>
      <c r="S307" s="360"/>
      <c r="T307" s="360"/>
      <c r="U307" s="360"/>
      <c r="V307" s="360"/>
      <c r="W307" s="360"/>
      <c r="X307" s="360"/>
      <c r="Y307" s="360"/>
      <c r="Z307" s="360"/>
      <c r="AB307" s="360"/>
    </row>
    <row r="308">
      <c r="A308" s="360"/>
      <c r="B308" s="360"/>
      <c r="C308" s="360"/>
      <c r="D308" s="360"/>
      <c r="E308" s="360"/>
      <c r="F308" s="360"/>
      <c r="G308" s="360"/>
      <c r="H308" s="360"/>
      <c r="I308" s="360"/>
      <c r="J308" s="360"/>
      <c r="K308" s="360"/>
      <c r="L308" s="360"/>
      <c r="M308" s="360"/>
      <c r="N308" s="360"/>
      <c r="O308" s="360"/>
      <c r="P308" s="360"/>
      <c r="Q308" s="360"/>
      <c r="R308" s="360"/>
      <c r="S308" s="360"/>
      <c r="T308" s="360"/>
      <c r="U308" s="360"/>
      <c r="V308" s="360"/>
      <c r="W308" s="360"/>
      <c r="X308" s="360"/>
      <c r="Y308" s="360"/>
      <c r="Z308" s="360"/>
      <c r="AB308" s="360"/>
    </row>
    <row r="309">
      <c r="A309" s="360"/>
      <c r="B309" s="360"/>
      <c r="C309" s="360"/>
      <c r="D309" s="360"/>
      <c r="E309" s="360"/>
      <c r="F309" s="360"/>
      <c r="G309" s="360"/>
      <c r="H309" s="360"/>
      <c r="I309" s="360"/>
      <c r="J309" s="360"/>
      <c r="K309" s="360"/>
      <c r="L309" s="360"/>
      <c r="M309" s="360"/>
      <c r="N309" s="360"/>
      <c r="O309" s="360"/>
      <c r="P309" s="360"/>
      <c r="Q309" s="360"/>
      <c r="R309" s="360"/>
      <c r="S309" s="360"/>
      <c r="T309" s="360"/>
      <c r="U309" s="360"/>
      <c r="V309" s="360"/>
      <c r="W309" s="360"/>
      <c r="X309" s="360"/>
      <c r="Y309" s="360"/>
      <c r="Z309" s="360"/>
      <c r="AB309" s="360"/>
    </row>
    <row r="310">
      <c r="A310" s="360"/>
      <c r="B310" s="360"/>
      <c r="C310" s="360"/>
      <c r="D310" s="360"/>
      <c r="E310" s="360"/>
      <c r="F310" s="360"/>
      <c r="G310" s="360"/>
      <c r="H310" s="360"/>
      <c r="I310" s="360"/>
      <c r="J310" s="360"/>
      <c r="K310" s="360"/>
      <c r="L310" s="360"/>
      <c r="M310" s="360"/>
      <c r="N310" s="360"/>
      <c r="O310" s="360"/>
      <c r="P310" s="360"/>
      <c r="Q310" s="360"/>
      <c r="R310" s="360"/>
      <c r="S310" s="360"/>
      <c r="T310" s="360"/>
      <c r="U310" s="360"/>
      <c r="V310" s="360"/>
      <c r="W310" s="360"/>
      <c r="X310" s="360"/>
      <c r="Y310" s="360"/>
      <c r="Z310" s="360"/>
      <c r="AB310" s="360"/>
    </row>
    <row r="311">
      <c r="A311" s="360"/>
      <c r="B311" s="360"/>
      <c r="C311" s="360"/>
      <c r="D311" s="360"/>
      <c r="E311" s="360"/>
      <c r="F311" s="360"/>
      <c r="G311" s="360"/>
      <c r="H311" s="360"/>
      <c r="I311" s="360"/>
      <c r="J311" s="360"/>
      <c r="K311" s="360"/>
      <c r="L311" s="360"/>
      <c r="M311" s="360"/>
      <c r="N311" s="360"/>
      <c r="O311" s="360"/>
      <c r="P311" s="360"/>
      <c r="Q311" s="360"/>
      <c r="R311" s="360"/>
      <c r="S311" s="360"/>
      <c r="T311" s="360"/>
      <c r="U311" s="360"/>
      <c r="V311" s="360"/>
      <c r="W311" s="360"/>
      <c r="X311" s="360"/>
      <c r="Y311" s="360"/>
      <c r="Z311" s="360"/>
      <c r="AB311" s="360"/>
    </row>
    <row r="312">
      <c r="A312" s="360"/>
      <c r="B312" s="360"/>
      <c r="C312" s="360"/>
      <c r="D312" s="360"/>
      <c r="E312" s="360"/>
      <c r="F312" s="360"/>
      <c r="G312" s="360"/>
      <c r="H312" s="360"/>
      <c r="I312" s="360"/>
      <c r="J312" s="360"/>
      <c r="K312" s="360"/>
      <c r="L312" s="360"/>
      <c r="M312" s="360"/>
      <c r="N312" s="360"/>
      <c r="O312" s="360"/>
      <c r="P312" s="360"/>
      <c r="Q312" s="360"/>
      <c r="R312" s="360"/>
      <c r="S312" s="360"/>
      <c r="T312" s="360"/>
      <c r="U312" s="360"/>
      <c r="V312" s="360"/>
      <c r="W312" s="360"/>
      <c r="X312" s="360"/>
      <c r="Y312" s="360"/>
      <c r="Z312" s="360"/>
      <c r="AB312" s="360"/>
    </row>
    <row r="313">
      <c r="A313" s="360"/>
      <c r="B313" s="360"/>
      <c r="C313" s="360"/>
      <c r="D313" s="360"/>
      <c r="E313" s="360"/>
      <c r="F313" s="360"/>
      <c r="G313" s="360"/>
      <c r="H313" s="360"/>
      <c r="I313" s="360"/>
      <c r="J313" s="360"/>
      <c r="K313" s="360"/>
      <c r="L313" s="360"/>
      <c r="M313" s="360"/>
      <c r="N313" s="360"/>
      <c r="O313" s="360"/>
      <c r="P313" s="360"/>
      <c r="Q313" s="360"/>
      <c r="R313" s="360"/>
      <c r="S313" s="360"/>
      <c r="T313" s="360"/>
      <c r="U313" s="360"/>
      <c r="V313" s="360"/>
      <c r="W313" s="360"/>
      <c r="X313" s="360"/>
      <c r="Y313" s="360"/>
      <c r="Z313" s="360"/>
      <c r="AB313" s="360"/>
    </row>
    <row r="314">
      <c r="A314" s="360"/>
      <c r="B314" s="360"/>
      <c r="C314" s="360"/>
      <c r="D314" s="360"/>
      <c r="E314" s="360"/>
      <c r="F314" s="360"/>
      <c r="G314" s="360"/>
      <c r="H314" s="360"/>
      <c r="I314" s="360"/>
      <c r="J314" s="360"/>
      <c r="K314" s="360"/>
      <c r="L314" s="360"/>
      <c r="M314" s="360"/>
      <c r="N314" s="360"/>
      <c r="O314" s="360"/>
      <c r="P314" s="360"/>
      <c r="Q314" s="360"/>
      <c r="R314" s="360"/>
      <c r="S314" s="360"/>
      <c r="T314" s="360"/>
      <c r="U314" s="360"/>
      <c r="V314" s="360"/>
      <c r="W314" s="360"/>
      <c r="X314" s="360"/>
      <c r="Y314" s="360"/>
      <c r="Z314" s="360"/>
      <c r="AB314" s="360"/>
    </row>
    <row r="315">
      <c r="A315" s="360"/>
      <c r="B315" s="360"/>
      <c r="C315" s="360"/>
      <c r="D315" s="360"/>
      <c r="E315" s="360"/>
      <c r="F315" s="360"/>
      <c r="G315" s="360"/>
      <c r="H315" s="360"/>
      <c r="I315" s="360"/>
      <c r="J315" s="360"/>
      <c r="K315" s="360"/>
      <c r="L315" s="360"/>
      <c r="M315" s="360"/>
      <c r="N315" s="360"/>
      <c r="O315" s="360"/>
      <c r="P315" s="360"/>
      <c r="Q315" s="360"/>
      <c r="R315" s="360"/>
      <c r="S315" s="360"/>
      <c r="T315" s="360"/>
      <c r="U315" s="360"/>
      <c r="V315" s="360"/>
      <c r="W315" s="360"/>
      <c r="X315" s="360"/>
      <c r="Y315" s="360"/>
      <c r="Z315" s="360"/>
      <c r="AB315" s="360"/>
    </row>
    <row r="316">
      <c r="A316" s="360"/>
      <c r="B316" s="360"/>
      <c r="C316" s="360"/>
      <c r="D316" s="360"/>
      <c r="E316" s="360"/>
      <c r="F316" s="360"/>
      <c r="G316" s="360"/>
      <c r="H316" s="360"/>
      <c r="I316" s="360"/>
      <c r="J316" s="360"/>
      <c r="K316" s="360"/>
      <c r="L316" s="360"/>
      <c r="M316" s="360"/>
      <c r="N316" s="360"/>
      <c r="O316" s="360"/>
      <c r="P316" s="360"/>
      <c r="Q316" s="360"/>
      <c r="R316" s="360"/>
      <c r="S316" s="360"/>
      <c r="T316" s="360"/>
      <c r="U316" s="360"/>
      <c r="V316" s="360"/>
      <c r="W316" s="360"/>
      <c r="X316" s="360"/>
      <c r="Y316" s="360"/>
      <c r="Z316" s="360"/>
      <c r="AB316" s="360"/>
    </row>
    <row r="317">
      <c r="A317" s="360"/>
      <c r="B317" s="360"/>
      <c r="C317" s="360"/>
      <c r="D317" s="360"/>
      <c r="E317" s="360"/>
      <c r="F317" s="360"/>
      <c r="G317" s="360"/>
      <c r="H317" s="360"/>
      <c r="I317" s="360"/>
      <c r="J317" s="360"/>
      <c r="K317" s="360"/>
      <c r="L317" s="360"/>
      <c r="M317" s="360"/>
      <c r="N317" s="360"/>
      <c r="O317" s="360"/>
      <c r="P317" s="360"/>
      <c r="Q317" s="360"/>
      <c r="R317" s="360"/>
      <c r="S317" s="360"/>
      <c r="T317" s="360"/>
      <c r="U317" s="360"/>
      <c r="V317" s="360"/>
      <c r="W317" s="360"/>
      <c r="X317" s="360"/>
      <c r="Y317" s="360"/>
      <c r="Z317" s="360"/>
      <c r="AB317" s="360"/>
    </row>
    <row r="318">
      <c r="A318" s="360"/>
      <c r="B318" s="360"/>
      <c r="C318" s="360"/>
      <c r="D318" s="360"/>
      <c r="E318" s="360"/>
      <c r="F318" s="360"/>
      <c r="G318" s="360"/>
      <c r="H318" s="360"/>
      <c r="I318" s="360"/>
      <c r="J318" s="360"/>
      <c r="K318" s="360"/>
      <c r="L318" s="360"/>
      <c r="M318" s="360"/>
      <c r="N318" s="360"/>
      <c r="O318" s="360"/>
      <c r="P318" s="360"/>
      <c r="Q318" s="360"/>
      <c r="R318" s="360"/>
      <c r="S318" s="360"/>
      <c r="T318" s="360"/>
      <c r="U318" s="360"/>
      <c r="V318" s="360"/>
      <c r="W318" s="360"/>
      <c r="X318" s="360"/>
      <c r="Y318" s="360"/>
      <c r="Z318" s="360"/>
      <c r="AB318" s="360"/>
    </row>
    <row r="319">
      <c r="A319" s="360"/>
      <c r="B319" s="360"/>
      <c r="C319" s="360"/>
      <c r="D319" s="360"/>
      <c r="E319" s="360"/>
      <c r="F319" s="360"/>
      <c r="G319" s="360"/>
      <c r="H319" s="360"/>
      <c r="I319" s="360"/>
      <c r="J319" s="360"/>
      <c r="K319" s="360"/>
      <c r="L319" s="360"/>
      <c r="M319" s="360"/>
      <c r="N319" s="360"/>
      <c r="O319" s="360"/>
      <c r="P319" s="360"/>
      <c r="Q319" s="360"/>
      <c r="R319" s="360"/>
      <c r="S319" s="360"/>
      <c r="T319" s="360"/>
      <c r="U319" s="360"/>
      <c r="V319" s="360"/>
      <c r="W319" s="360"/>
      <c r="X319" s="360"/>
      <c r="Y319" s="360"/>
      <c r="Z319" s="360"/>
      <c r="AB319" s="360"/>
    </row>
    <row r="320">
      <c r="A320" s="360"/>
      <c r="B320" s="360"/>
      <c r="C320" s="360"/>
      <c r="D320" s="360"/>
      <c r="E320" s="360"/>
      <c r="F320" s="360"/>
      <c r="G320" s="360"/>
      <c r="H320" s="360"/>
      <c r="I320" s="360"/>
      <c r="J320" s="360"/>
      <c r="K320" s="360"/>
      <c r="L320" s="360"/>
      <c r="M320" s="360"/>
      <c r="N320" s="360"/>
      <c r="O320" s="360"/>
      <c r="P320" s="360"/>
      <c r="Q320" s="360"/>
      <c r="R320" s="360"/>
      <c r="S320" s="360"/>
      <c r="T320" s="360"/>
      <c r="U320" s="360"/>
      <c r="V320" s="360"/>
      <c r="W320" s="360"/>
      <c r="X320" s="360"/>
      <c r="Y320" s="360"/>
      <c r="Z320" s="360"/>
      <c r="AB320" s="360"/>
    </row>
    <row r="321">
      <c r="A321" s="360"/>
      <c r="B321" s="360"/>
      <c r="C321" s="360"/>
      <c r="D321" s="360"/>
      <c r="E321" s="360"/>
      <c r="F321" s="360"/>
      <c r="G321" s="360"/>
      <c r="H321" s="360"/>
      <c r="I321" s="360"/>
      <c r="J321" s="360"/>
      <c r="K321" s="360"/>
      <c r="L321" s="360"/>
      <c r="M321" s="360"/>
      <c r="N321" s="360"/>
      <c r="O321" s="360"/>
      <c r="P321" s="360"/>
      <c r="Q321" s="360"/>
      <c r="R321" s="360"/>
      <c r="S321" s="360"/>
      <c r="T321" s="360"/>
      <c r="U321" s="360"/>
      <c r="V321" s="360"/>
      <c r="W321" s="360"/>
      <c r="X321" s="360"/>
      <c r="Y321" s="360"/>
      <c r="Z321" s="360"/>
      <c r="AB321" s="360"/>
    </row>
    <row r="322">
      <c r="A322" s="360"/>
      <c r="B322" s="360"/>
      <c r="C322" s="360"/>
      <c r="D322" s="360"/>
      <c r="E322" s="360"/>
      <c r="F322" s="360"/>
      <c r="G322" s="360"/>
      <c r="H322" s="360"/>
      <c r="I322" s="360"/>
      <c r="J322" s="360"/>
      <c r="K322" s="360"/>
      <c r="L322" s="360"/>
      <c r="M322" s="360"/>
      <c r="N322" s="360"/>
      <c r="O322" s="360"/>
      <c r="P322" s="360"/>
      <c r="Q322" s="360"/>
      <c r="R322" s="360"/>
      <c r="S322" s="360"/>
      <c r="T322" s="360"/>
      <c r="U322" s="360"/>
      <c r="V322" s="360"/>
      <c r="W322" s="360"/>
      <c r="X322" s="360"/>
      <c r="Y322" s="360"/>
      <c r="Z322" s="360"/>
      <c r="AB322" s="360"/>
    </row>
    <row r="323">
      <c r="A323" s="360"/>
      <c r="B323" s="360"/>
      <c r="C323" s="360"/>
      <c r="D323" s="360"/>
      <c r="E323" s="360"/>
      <c r="F323" s="360"/>
      <c r="G323" s="360"/>
      <c r="H323" s="360"/>
      <c r="I323" s="360"/>
      <c r="J323" s="360"/>
      <c r="K323" s="360"/>
      <c r="L323" s="360"/>
      <c r="M323" s="360"/>
      <c r="N323" s="360"/>
      <c r="O323" s="360"/>
      <c r="P323" s="360"/>
      <c r="Q323" s="360"/>
      <c r="R323" s="360"/>
      <c r="S323" s="360"/>
      <c r="T323" s="360"/>
      <c r="U323" s="360"/>
      <c r="V323" s="360"/>
      <c r="W323" s="360"/>
      <c r="X323" s="360"/>
      <c r="Y323" s="360"/>
      <c r="Z323" s="360"/>
      <c r="AB323" s="360"/>
    </row>
    <row r="324">
      <c r="A324" s="360"/>
      <c r="B324" s="360"/>
      <c r="C324" s="360"/>
      <c r="D324" s="360"/>
      <c r="E324" s="360"/>
      <c r="F324" s="360"/>
      <c r="G324" s="360"/>
      <c r="H324" s="360"/>
      <c r="I324" s="360"/>
      <c r="J324" s="360"/>
      <c r="K324" s="360"/>
      <c r="L324" s="360"/>
      <c r="M324" s="360"/>
      <c r="N324" s="360"/>
      <c r="O324" s="360"/>
      <c r="P324" s="360"/>
      <c r="Q324" s="360"/>
      <c r="R324" s="360"/>
      <c r="S324" s="360"/>
      <c r="T324" s="360"/>
      <c r="U324" s="360"/>
      <c r="V324" s="360"/>
      <c r="W324" s="360"/>
      <c r="X324" s="360"/>
      <c r="Y324" s="360"/>
      <c r="Z324" s="360"/>
      <c r="AB324" s="360"/>
    </row>
    <row r="325">
      <c r="A325" s="360"/>
      <c r="B325" s="360"/>
      <c r="C325" s="360"/>
      <c r="D325" s="360"/>
      <c r="E325" s="360"/>
      <c r="F325" s="360"/>
      <c r="G325" s="360"/>
      <c r="H325" s="360"/>
      <c r="I325" s="360"/>
      <c r="J325" s="360"/>
      <c r="K325" s="360"/>
      <c r="L325" s="360"/>
      <c r="M325" s="360"/>
      <c r="N325" s="360"/>
      <c r="O325" s="360"/>
      <c r="P325" s="360"/>
      <c r="Q325" s="360"/>
      <c r="R325" s="360"/>
      <c r="S325" s="360"/>
      <c r="T325" s="360"/>
      <c r="U325" s="360"/>
      <c r="V325" s="360"/>
      <c r="W325" s="360"/>
      <c r="X325" s="360"/>
      <c r="Y325" s="360"/>
      <c r="Z325" s="360"/>
      <c r="AB325" s="360"/>
    </row>
    <row r="326">
      <c r="A326" s="360"/>
      <c r="B326" s="360"/>
      <c r="C326" s="360"/>
      <c r="D326" s="360"/>
      <c r="E326" s="360"/>
      <c r="F326" s="360"/>
      <c r="G326" s="360"/>
      <c r="H326" s="360"/>
      <c r="I326" s="360"/>
      <c r="J326" s="360"/>
      <c r="K326" s="360"/>
      <c r="L326" s="360"/>
      <c r="M326" s="360"/>
      <c r="N326" s="360"/>
      <c r="O326" s="360"/>
      <c r="P326" s="360"/>
      <c r="Q326" s="360"/>
      <c r="R326" s="360"/>
      <c r="S326" s="360"/>
      <c r="T326" s="360"/>
      <c r="U326" s="360"/>
      <c r="V326" s="360"/>
      <c r="W326" s="360"/>
      <c r="X326" s="360"/>
      <c r="Y326" s="360"/>
      <c r="Z326" s="360"/>
      <c r="AB326" s="360"/>
    </row>
    <row r="327">
      <c r="A327" s="360"/>
      <c r="B327" s="360"/>
      <c r="C327" s="360"/>
      <c r="D327" s="360"/>
      <c r="E327" s="360"/>
      <c r="F327" s="360"/>
      <c r="G327" s="360"/>
      <c r="H327" s="360"/>
      <c r="I327" s="360"/>
      <c r="J327" s="360"/>
      <c r="K327" s="360"/>
      <c r="L327" s="360"/>
      <c r="M327" s="360"/>
      <c r="N327" s="360"/>
      <c r="O327" s="360"/>
      <c r="P327" s="360"/>
      <c r="Q327" s="360"/>
      <c r="R327" s="360"/>
      <c r="S327" s="360"/>
      <c r="T327" s="360"/>
      <c r="U327" s="360"/>
      <c r="V327" s="360"/>
      <c r="W327" s="360"/>
      <c r="X327" s="360"/>
      <c r="Y327" s="360"/>
      <c r="Z327" s="360"/>
      <c r="AB327" s="360"/>
    </row>
    <row r="328">
      <c r="A328" s="360"/>
      <c r="B328" s="360"/>
      <c r="C328" s="360"/>
      <c r="D328" s="360"/>
      <c r="E328" s="360"/>
      <c r="F328" s="360"/>
      <c r="G328" s="360"/>
      <c r="H328" s="360"/>
      <c r="I328" s="360"/>
      <c r="J328" s="360"/>
      <c r="K328" s="360"/>
      <c r="L328" s="360"/>
      <c r="M328" s="360"/>
      <c r="N328" s="360"/>
      <c r="O328" s="360"/>
      <c r="P328" s="360"/>
      <c r="Q328" s="360"/>
      <c r="R328" s="360"/>
      <c r="S328" s="360"/>
      <c r="T328" s="360"/>
      <c r="U328" s="360"/>
      <c r="V328" s="360"/>
      <c r="W328" s="360"/>
      <c r="X328" s="360"/>
      <c r="Y328" s="360"/>
      <c r="Z328" s="360"/>
      <c r="AB328" s="360"/>
    </row>
    <row r="329">
      <c r="A329" s="360"/>
      <c r="B329" s="360"/>
      <c r="C329" s="360"/>
      <c r="D329" s="360"/>
      <c r="E329" s="360"/>
      <c r="F329" s="360"/>
      <c r="G329" s="360"/>
      <c r="H329" s="360"/>
      <c r="I329" s="360"/>
      <c r="J329" s="360"/>
      <c r="K329" s="360"/>
      <c r="L329" s="360"/>
      <c r="M329" s="360"/>
      <c r="N329" s="360"/>
      <c r="O329" s="360"/>
      <c r="P329" s="360"/>
      <c r="Q329" s="360"/>
      <c r="R329" s="360"/>
      <c r="S329" s="360"/>
      <c r="T329" s="360"/>
      <c r="U329" s="360"/>
      <c r="V329" s="360"/>
      <c r="W329" s="360"/>
      <c r="X329" s="360"/>
      <c r="Y329" s="360"/>
      <c r="Z329" s="360"/>
      <c r="AB329" s="360"/>
    </row>
    <row r="330">
      <c r="A330" s="360"/>
      <c r="B330" s="360"/>
      <c r="C330" s="360"/>
      <c r="D330" s="360"/>
      <c r="E330" s="360"/>
      <c r="F330" s="360"/>
      <c r="G330" s="360"/>
      <c r="H330" s="360"/>
      <c r="I330" s="360"/>
      <c r="J330" s="360"/>
      <c r="K330" s="360"/>
      <c r="L330" s="360"/>
      <c r="M330" s="360"/>
      <c r="N330" s="360"/>
      <c r="O330" s="360"/>
      <c r="P330" s="360"/>
      <c r="Q330" s="360"/>
      <c r="R330" s="360"/>
      <c r="S330" s="360"/>
      <c r="T330" s="360"/>
      <c r="U330" s="360"/>
      <c r="V330" s="360"/>
      <c r="W330" s="360"/>
      <c r="X330" s="360"/>
      <c r="Y330" s="360"/>
      <c r="Z330" s="360"/>
      <c r="AB330" s="360"/>
    </row>
    <row r="331">
      <c r="A331" s="360"/>
      <c r="B331" s="360"/>
      <c r="C331" s="360"/>
      <c r="D331" s="360"/>
      <c r="E331" s="360"/>
      <c r="F331" s="360"/>
      <c r="G331" s="360"/>
      <c r="H331" s="360"/>
      <c r="I331" s="360"/>
      <c r="J331" s="360"/>
      <c r="K331" s="360"/>
      <c r="L331" s="360"/>
      <c r="M331" s="360"/>
      <c r="N331" s="360"/>
      <c r="O331" s="360"/>
      <c r="P331" s="360"/>
      <c r="Q331" s="360"/>
      <c r="R331" s="360"/>
      <c r="S331" s="360"/>
      <c r="T331" s="360"/>
      <c r="U331" s="360"/>
      <c r="V331" s="360"/>
      <c r="W331" s="360"/>
      <c r="X331" s="360"/>
      <c r="Y331" s="360"/>
      <c r="Z331" s="360"/>
      <c r="AB331" s="360"/>
    </row>
    <row r="332">
      <c r="A332" s="360"/>
      <c r="B332" s="360"/>
      <c r="C332" s="360"/>
      <c r="D332" s="360"/>
      <c r="E332" s="360"/>
      <c r="F332" s="360"/>
      <c r="G332" s="360"/>
      <c r="H332" s="360"/>
      <c r="I332" s="360"/>
      <c r="J332" s="360"/>
      <c r="K332" s="360"/>
      <c r="L332" s="360"/>
      <c r="M332" s="360"/>
      <c r="N332" s="360"/>
      <c r="O332" s="360"/>
      <c r="P332" s="360"/>
      <c r="Q332" s="360"/>
      <c r="R332" s="360"/>
      <c r="S332" s="360"/>
      <c r="T332" s="360"/>
      <c r="U332" s="360"/>
      <c r="V332" s="360"/>
      <c r="W332" s="360"/>
      <c r="X332" s="360"/>
      <c r="Y332" s="360"/>
      <c r="Z332" s="360"/>
      <c r="AB332" s="360"/>
    </row>
    <row r="333">
      <c r="A333" s="360"/>
      <c r="B333" s="360"/>
      <c r="C333" s="360"/>
      <c r="D333" s="360"/>
      <c r="E333" s="360"/>
      <c r="F333" s="360"/>
      <c r="G333" s="360"/>
      <c r="H333" s="360"/>
      <c r="I333" s="360"/>
      <c r="J333" s="360"/>
      <c r="K333" s="360"/>
      <c r="L333" s="360"/>
      <c r="M333" s="360"/>
      <c r="N333" s="360"/>
      <c r="O333" s="360"/>
      <c r="P333" s="360"/>
      <c r="Q333" s="360"/>
      <c r="R333" s="360"/>
      <c r="S333" s="360"/>
      <c r="T333" s="360"/>
      <c r="U333" s="360"/>
      <c r="V333" s="360"/>
      <c r="W333" s="360"/>
      <c r="X333" s="360"/>
      <c r="Y333" s="360"/>
      <c r="Z333" s="360"/>
      <c r="AB333" s="360"/>
    </row>
    <row r="334">
      <c r="A334" s="360"/>
      <c r="B334" s="360"/>
      <c r="C334" s="360"/>
      <c r="D334" s="360"/>
      <c r="E334" s="360"/>
      <c r="F334" s="360"/>
      <c r="G334" s="360"/>
      <c r="H334" s="360"/>
      <c r="I334" s="360"/>
      <c r="J334" s="360"/>
      <c r="K334" s="360"/>
      <c r="L334" s="360"/>
      <c r="M334" s="360"/>
      <c r="N334" s="360"/>
      <c r="O334" s="360"/>
      <c r="P334" s="360"/>
      <c r="Q334" s="360"/>
      <c r="R334" s="360"/>
      <c r="S334" s="360"/>
      <c r="T334" s="360"/>
      <c r="U334" s="360"/>
      <c r="V334" s="360"/>
      <c r="W334" s="360"/>
      <c r="X334" s="360"/>
      <c r="Y334" s="360"/>
      <c r="Z334" s="360"/>
      <c r="AB334" s="360"/>
    </row>
    <row r="335">
      <c r="A335" s="360"/>
      <c r="B335" s="360"/>
      <c r="C335" s="360"/>
      <c r="D335" s="360"/>
      <c r="E335" s="360"/>
      <c r="F335" s="360"/>
      <c r="G335" s="360"/>
      <c r="H335" s="360"/>
      <c r="I335" s="360"/>
      <c r="J335" s="360"/>
      <c r="K335" s="360"/>
      <c r="L335" s="360"/>
      <c r="M335" s="360"/>
      <c r="N335" s="360"/>
      <c r="O335" s="360"/>
      <c r="P335" s="360"/>
      <c r="Q335" s="360"/>
      <c r="R335" s="360"/>
      <c r="S335" s="360"/>
      <c r="T335" s="360"/>
      <c r="U335" s="360"/>
      <c r="V335" s="360"/>
      <c r="W335" s="360"/>
      <c r="X335" s="360"/>
      <c r="Y335" s="360"/>
      <c r="Z335" s="360"/>
      <c r="AB335" s="360"/>
    </row>
    <row r="336">
      <c r="A336" s="360"/>
      <c r="B336" s="360"/>
      <c r="C336" s="360"/>
      <c r="D336" s="360"/>
      <c r="E336" s="360"/>
      <c r="F336" s="360"/>
      <c r="G336" s="360"/>
      <c r="H336" s="360"/>
      <c r="I336" s="360"/>
      <c r="J336" s="360"/>
      <c r="K336" s="360"/>
      <c r="L336" s="360"/>
      <c r="M336" s="360"/>
      <c r="N336" s="360"/>
      <c r="O336" s="360"/>
      <c r="P336" s="360"/>
      <c r="Q336" s="360"/>
      <c r="R336" s="360"/>
      <c r="S336" s="360"/>
      <c r="T336" s="360"/>
      <c r="U336" s="360"/>
      <c r="V336" s="360"/>
      <c r="W336" s="360"/>
      <c r="X336" s="360"/>
      <c r="Y336" s="360"/>
      <c r="Z336" s="360"/>
      <c r="AB336" s="360"/>
    </row>
    <row r="337">
      <c r="A337" s="360"/>
      <c r="B337" s="360"/>
      <c r="C337" s="360"/>
      <c r="D337" s="360"/>
      <c r="E337" s="360"/>
      <c r="F337" s="360"/>
      <c r="G337" s="360"/>
      <c r="H337" s="360"/>
      <c r="I337" s="360"/>
      <c r="J337" s="360"/>
      <c r="K337" s="360"/>
      <c r="L337" s="360"/>
      <c r="M337" s="360"/>
      <c r="N337" s="360"/>
      <c r="O337" s="360"/>
      <c r="P337" s="360"/>
      <c r="Q337" s="360"/>
      <c r="R337" s="360"/>
      <c r="S337" s="360"/>
      <c r="T337" s="360"/>
      <c r="U337" s="360"/>
      <c r="V337" s="360"/>
      <c r="W337" s="360"/>
      <c r="X337" s="360"/>
      <c r="Y337" s="360"/>
      <c r="Z337" s="360"/>
      <c r="AB337" s="360"/>
    </row>
    <row r="338">
      <c r="A338" s="360"/>
      <c r="B338" s="360"/>
      <c r="C338" s="360"/>
      <c r="D338" s="360"/>
      <c r="E338" s="360"/>
      <c r="F338" s="360"/>
      <c r="G338" s="360"/>
      <c r="H338" s="360"/>
      <c r="I338" s="360"/>
      <c r="J338" s="360"/>
      <c r="K338" s="360"/>
      <c r="L338" s="360"/>
      <c r="M338" s="360"/>
      <c r="N338" s="360"/>
      <c r="O338" s="360"/>
      <c r="P338" s="360"/>
      <c r="Q338" s="360"/>
      <c r="R338" s="360"/>
      <c r="S338" s="360"/>
      <c r="T338" s="360"/>
      <c r="U338" s="360"/>
      <c r="V338" s="360"/>
      <c r="W338" s="360"/>
      <c r="X338" s="360"/>
      <c r="Y338" s="360"/>
      <c r="Z338" s="360"/>
      <c r="AB338" s="360"/>
    </row>
    <row r="339">
      <c r="A339" s="360"/>
      <c r="B339" s="360"/>
      <c r="C339" s="360"/>
      <c r="D339" s="360"/>
      <c r="E339" s="360"/>
      <c r="F339" s="360"/>
      <c r="G339" s="360"/>
      <c r="H339" s="360"/>
      <c r="I339" s="360"/>
      <c r="J339" s="360"/>
      <c r="K339" s="360"/>
      <c r="L339" s="360"/>
      <c r="M339" s="360"/>
      <c r="N339" s="360"/>
      <c r="O339" s="360"/>
      <c r="P339" s="360"/>
      <c r="Q339" s="360"/>
      <c r="R339" s="360"/>
      <c r="S339" s="360"/>
      <c r="T339" s="360"/>
      <c r="U339" s="360"/>
      <c r="V339" s="360"/>
      <c r="W339" s="360"/>
      <c r="X339" s="360"/>
      <c r="Y339" s="360"/>
      <c r="Z339" s="360"/>
      <c r="AB339" s="360"/>
    </row>
    <row r="340">
      <c r="A340" s="360"/>
      <c r="B340" s="360"/>
      <c r="C340" s="360"/>
      <c r="D340" s="360"/>
      <c r="E340" s="360"/>
      <c r="F340" s="360"/>
      <c r="G340" s="360"/>
      <c r="H340" s="360"/>
      <c r="I340" s="360"/>
      <c r="J340" s="360"/>
      <c r="K340" s="360"/>
      <c r="L340" s="360"/>
      <c r="M340" s="360"/>
      <c r="N340" s="360"/>
      <c r="O340" s="360"/>
      <c r="P340" s="360"/>
      <c r="Q340" s="360"/>
      <c r="R340" s="360"/>
      <c r="S340" s="360"/>
      <c r="T340" s="360"/>
      <c r="U340" s="360"/>
      <c r="V340" s="360"/>
      <c r="W340" s="360"/>
      <c r="X340" s="360"/>
      <c r="Y340" s="360"/>
      <c r="Z340" s="360"/>
      <c r="AB340" s="360"/>
    </row>
    <row r="341">
      <c r="A341" s="360"/>
      <c r="B341" s="360"/>
      <c r="C341" s="360"/>
      <c r="D341" s="360"/>
      <c r="E341" s="360"/>
      <c r="F341" s="360"/>
      <c r="G341" s="360"/>
      <c r="H341" s="360"/>
      <c r="I341" s="360"/>
      <c r="J341" s="360"/>
      <c r="K341" s="360"/>
      <c r="L341" s="360"/>
      <c r="M341" s="360"/>
      <c r="N341" s="360"/>
      <c r="O341" s="360"/>
      <c r="P341" s="360"/>
      <c r="Q341" s="360"/>
      <c r="R341" s="360"/>
      <c r="S341" s="360"/>
      <c r="T341" s="360"/>
      <c r="U341" s="360"/>
      <c r="V341" s="360"/>
      <c r="W341" s="360"/>
      <c r="X341" s="360"/>
      <c r="Y341" s="360"/>
      <c r="Z341" s="360"/>
      <c r="AB341" s="360"/>
    </row>
    <row r="342">
      <c r="A342" s="360"/>
      <c r="B342" s="360"/>
      <c r="C342" s="360"/>
      <c r="D342" s="360"/>
      <c r="E342" s="360"/>
      <c r="F342" s="360"/>
      <c r="G342" s="360"/>
      <c r="H342" s="360"/>
      <c r="I342" s="360"/>
      <c r="J342" s="360"/>
      <c r="K342" s="360"/>
      <c r="L342" s="360"/>
      <c r="M342" s="360"/>
      <c r="N342" s="360"/>
      <c r="O342" s="360"/>
      <c r="P342" s="360"/>
      <c r="Q342" s="360"/>
      <c r="R342" s="360"/>
      <c r="S342" s="360"/>
      <c r="T342" s="360"/>
      <c r="U342" s="360"/>
      <c r="V342" s="360"/>
      <c r="W342" s="360"/>
      <c r="X342" s="360"/>
      <c r="Y342" s="360"/>
      <c r="Z342" s="360"/>
      <c r="AB342" s="360"/>
    </row>
    <row r="343">
      <c r="A343" s="360"/>
      <c r="B343" s="360"/>
      <c r="C343" s="360"/>
      <c r="D343" s="360"/>
      <c r="E343" s="360"/>
      <c r="F343" s="360"/>
      <c r="G343" s="360"/>
      <c r="H343" s="360"/>
      <c r="I343" s="360"/>
      <c r="J343" s="360"/>
      <c r="K343" s="360"/>
      <c r="L343" s="360"/>
      <c r="M343" s="360"/>
      <c r="N343" s="360"/>
      <c r="O343" s="360"/>
      <c r="P343" s="360"/>
      <c r="Q343" s="360"/>
      <c r="R343" s="360"/>
      <c r="S343" s="360"/>
      <c r="T343" s="360"/>
      <c r="U343" s="360"/>
      <c r="V343" s="360"/>
      <c r="W343" s="360"/>
      <c r="X343" s="360"/>
      <c r="Y343" s="360"/>
      <c r="Z343" s="360"/>
      <c r="AB343" s="360"/>
    </row>
    <row r="344">
      <c r="A344" s="360"/>
      <c r="B344" s="360"/>
      <c r="C344" s="360"/>
      <c r="D344" s="360"/>
      <c r="E344" s="360"/>
      <c r="F344" s="360"/>
      <c r="G344" s="360"/>
      <c r="H344" s="360"/>
      <c r="I344" s="360"/>
      <c r="J344" s="360"/>
      <c r="K344" s="360"/>
      <c r="L344" s="360"/>
      <c r="M344" s="360"/>
      <c r="N344" s="360"/>
      <c r="O344" s="360"/>
      <c r="P344" s="360"/>
      <c r="Q344" s="360"/>
      <c r="R344" s="360"/>
      <c r="S344" s="360"/>
      <c r="T344" s="360"/>
      <c r="U344" s="360"/>
      <c r="V344" s="360"/>
      <c r="W344" s="360"/>
      <c r="X344" s="360"/>
      <c r="Y344" s="360"/>
      <c r="Z344" s="360"/>
      <c r="AB344" s="360"/>
    </row>
    <row r="345">
      <c r="A345" s="360"/>
      <c r="B345" s="360"/>
      <c r="C345" s="360"/>
      <c r="D345" s="360"/>
      <c r="E345" s="360"/>
      <c r="F345" s="360"/>
      <c r="G345" s="360"/>
      <c r="H345" s="360"/>
      <c r="I345" s="360"/>
      <c r="J345" s="360"/>
      <c r="K345" s="360"/>
      <c r="L345" s="360"/>
      <c r="M345" s="360"/>
      <c r="N345" s="360"/>
      <c r="O345" s="360"/>
      <c r="P345" s="360"/>
      <c r="Q345" s="360"/>
      <c r="R345" s="360"/>
      <c r="S345" s="360"/>
      <c r="T345" s="360"/>
      <c r="U345" s="360"/>
      <c r="V345" s="360"/>
      <c r="W345" s="360"/>
      <c r="X345" s="360"/>
      <c r="Y345" s="360"/>
      <c r="Z345" s="360"/>
      <c r="AB345" s="360"/>
    </row>
    <row r="346">
      <c r="A346" s="360"/>
      <c r="B346" s="360"/>
      <c r="C346" s="360"/>
      <c r="D346" s="360"/>
      <c r="E346" s="360"/>
      <c r="F346" s="360"/>
      <c r="G346" s="360"/>
      <c r="H346" s="360"/>
      <c r="I346" s="360"/>
      <c r="J346" s="360"/>
      <c r="K346" s="360"/>
      <c r="L346" s="360"/>
      <c r="M346" s="360"/>
      <c r="N346" s="360"/>
      <c r="O346" s="360"/>
      <c r="P346" s="360"/>
      <c r="Q346" s="360"/>
      <c r="R346" s="360"/>
      <c r="S346" s="360"/>
      <c r="T346" s="360"/>
      <c r="U346" s="360"/>
      <c r="V346" s="360"/>
      <c r="W346" s="360"/>
      <c r="X346" s="360"/>
      <c r="Y346" s="360"/>
      <c r="Z346" s="360"/>
      <c r="AB346" s="360"/>
    </row>
    <row r="347">
      <c r="A347" s="360"/>
      <c r="B347" s="360"/>
      <c r="C347" s="360"/>
      <c r="D347" s="360"/>
      <c r="E347" s="360"/>
      <c r="F347" s="360"/>
      <c r="G347" s="360"/>
      <c r="H347" s="360"/>
      <c r="I347" s="360"/>
      <c r="J347" s="360"/>
      <c r="K347" s="360"/>
      <c r="L347" s="360"/>
      <c r="M347" s="360"/>
      <c r="N347" s="360"/>
      <c r="O347" s="360"/>
      <c r="P347" s="360"/>
      <c r="Q347" s="360"/>
      <c r="R347" s="360"/>
      <c r="S347" s="360"/>
      <c r="T347" s="360"/>
      <c r="U347" s="360"/>
      <c r="V347" s="360"/>
      <c r="W347" s="360"/>
      <c r="X347" s="360"/>
      <c r="Y347" s="360"/>
      <c r="Z347" s="360"/>
      <c r="AB347" s="360"/>
    </row>
    <row r="348">
      <c r="A348" s="360"/>
      <c r="B348" s="360"/>
      <c r="C348" s="360"/>
      <c r="D348" s="360"/>
      <c r="E348" s="360"/>
      <c r="F348" s="360"/>
      <c r="G348" s="360"/>
      <c r="H348" s="360"/>
      <c r="I348" s="360"/>
      <c r="J348" s="360"/>
      <c r="K348" s="360"/>
      <c r="L348" s="360"/>
      <c r="M348" s="360"/>
      <c r="N348" s="360"/>
      <c r="O348" s="360"/>
      <c r="P348" s="360"/>
      <c r="Q348" s="360"/>
      <c r="R348" s="360"/>
      <c r="S348" s="360"/>
      <c r="T348" s="360"/>
      <c r="U348" s="360"/>
      <c r="V348" s="360"/>
      <c r="W348" s="360"/>
      <c r="X348" s="360"/>
      <c r="Y348" s="360"/>
      <c r="Z348" s="360"/>
      <c r="AB348" s="360"/>
    </row>
    <row r="349">
      <c r="A349" s="360"/>
      <c r="B349" s="360"/>
      <c r="C349" s="360"/>
      <c r="D349" s="360"/>
      <c r="E349" s="360"/>
      <c r="F349" s="360"/>
      <c r="G349" s="360"/>
      <c r="H349" s="360"/>
      <c r="I349" s="360"/>
      <c r="J349" s="360"/>
      <c r="K349" s="360"/>
      <c r="L349" s="360"/>
      <c r="M349" s="360"/>
      <c r="N349" s="360"/>
      <c r="O349" s="360"/>
      <c r="P349" s="360"/>
      <c r="Q349" s="360"/>
      <c r="R349" s="360"/>
      <c r="S349" s="360"/>
      <c r="T349" s="360"/>
      <c r="U349" s="360"/>
      <c r="V349" s="360"/>
      <c r="W349" s="360"/>
      <c r="X349" s="360"/>
      <c r="Y349" s="360"/>
      <c r="Z349" s="360"/>
      <c r="AB349" s="360"/>
    </row>
    <row r="350">
      <c r="A350" s="360"/>
      <c r="B350" s="360"/>
      <c r="C350" s="360"/>
      <c r="D350" s="360"/>
      <c r="E350" s="360"/>
      <c r="F350" s="360"/>
      <c r="G350" s="360"/>
      <c r="H350" s="360"/>
      <c r="I350" s="360"/>
      <c r="J350" s="360"/>
      <c r="K350" s="360"/>
      <c r="L350" s="360"/>
      <c r="M350" s="360"/>
      <c r="N350" s="360"/>
      <c r="O350" s="360"/>
      <c r="P350" s="360"/>
      <c r="Q350" s="360"/>
      <c r="R350" s="360"/>
      <c r="S350" s="360"/>
      <c r="T350" s="360"/>
      <c r="U350" s="360"/>
      <c r="V350" s="360"/>
      <c r="W350" s="360"/>
      <c r="X350" s="360"/>
      <c r="Y350" s="360"/>
      <c r="Z350" s="360"/>
      <c r="AB350" s="360"/>
    </row>
    <row r="351">
      <c r="A351" s="360"/>
      <c r="B351" s="360"/>
      <c r="C351" s="360"/>
      <c r="D351" s="360"/>
      <c r="E351" s="360"/>
      <c r="F351" s="360"/>
      <c r="G351" s="360"/>
      <c r="H351" s="360"/>
      <c r="I351" s="360"/>
      <c r="J351" s="360"/>
      <c r="K351" s="360"/>
      <c r="L351" s="360"/>
      <c r="M351" s="360"/>
      <c r="N351" s="360"/>
      <c r="O351" s="360"/>
      <c r="P351" s="360"/>
      <c r="Q351" s="360"/>
      <c r="R351" s="360"/>
      <c r="S351" s="360"/>
      <c r="T351" s="360"/>
      <c r="U351" s="360"/>
      <c r="V351" s="360"/>
      <c r="W351" s="360"/>
      <c r="X351" s="360"/>
      <c r="Y351" s="360"/>
      <c r="Z351" s="360"/>
      <c r="AB351" s="360"/>
    </row>
    <row r="352">
      <c r="A352" s="360"/>
      <c r="B352" s="360"/>
      <c r="C352" s="360"/>
      <c r="D352" s="360"/>
      <c r="E352" s="360"/>
      <c r="F352" s="360"/>
      <c r="G352" s="360"/>
      <c r="H352" s="360"/>
      <c r="I352" s="360"/>
      <c r="J352" s="360"/>
      <c r="K352" s="360"/>
      <c r="L352" s="360"/>
      <c r="M352" s="360"/>
      <c r="N352" s="360"/>
      <c r="O352" s="360"/>
      <c r="P352" s="360"/>
      <c r="Q352" s="360"/>
      <c r="R352" s="360"/>
      <c r="S352" s="360"/>
      <c r="T352" s="360"/>
      <c r="U352" s="360"/>
      <c r="V352" s="360"/>
      <c r="W352" s="360"/>
      <c r="X352" s="360"/>
      <c r="Y352" s="360"/>
      <c r="Z352" s="360"/>
      <c r="AB352" s="360"/>
    </row>
    <row r="353">
      <c r="A353" s="360"/>
      <c r="B353" s="360"/>
      <c r="C353" s="360"/>
      <c r="D353" s="360"/>
      <c r="E353" s="360"/>
      <c r="F353" s="360"/>
      <c r="G353" s="360"/>
      <c r="H353" s="360"/>
      <c r="I353" s="360"/>
      <c r="J353" s="360"/>
      <c r="K353" s="360"/>
      <c r="L353" s="360"/>
      <c r="M353" s="360"/>
      <c r="N353" s="360"/>
      <c r="O353" s="360"/>
      <c r="P353" s="360"/>
      <c r="Q353" s="360"/>
      <c r="R353" s="360"/>
      <c r="S353" s="360"/>
      <c r="T353" s="360"/>
      <c r="U353" s="360"/>
      <c r="V353" s="360"/>
      <c r="W353" s="360"/>
      <c r="X353" s="360"/>
      <c r="Y353" s="360"/>
      <c r="Z353" s="360"/>
      <c r="AB353" s="360"/>
    </row>
    <row r="354">
      <c r="A354" s="360"/>
      <c r="B354" s="360"/>
      <c r="C354" s="360"/>
      <c r="D354" s="360"/>
      <c r="E354" s="360"/>
      <c r="F354" s="360"/>
      <c r="G354" s="360"/>
      <c r="H354" s="360"/>
      <c r="I354" s="360"/>
      <c r="J354" s="360"/>
      <c r="K354" s="360"/>
      <c r="L354" s="360"/>
      <c r="M354" s="360"/>
      <c r="N354" s="360"/>
      <c r="O354" s="360"/>
      <c r="P354" s="360"/>
      <c r="Q354" s="360"/>
      <c r="R354" s="360"/>
      <c r="S354" s="360"/>
      <c r="T354" s="360"/>
      <c r="U354" s="360"/>
      <c r="V354" s="360"/>
      <c r="W354" s="360"/>
      <c r="X354" s="360"/>
      <c r="Y354" s="360"/>
      <c r="Z354" s="360"/>
      <c r="AB354" s="360"/>
    </row>
    <row r="355">
      <c r="A355" s="360"/>
      <c r="B355" s="360"/>
      <c r="C355" s="360"/>
      <c r="D355" s="360"/>
      <c r="E355" s="360"/>
      <c r="F355" s="360"/>
      <c r="G355" s="360"/>
      <c r="H355" s="360"/>
      <c r="I355" s="360"/>
      <c r="J355" s="360"/>
      <c r="K355" s="360"/>
      <c r="L355" s="360"/>
      <c r="M355" s="360"/>
      <c r="N355" s="360"/>
      <c r="O355" s="360"/>
      <c r="P355" s="360"/>
      <c r="Q355" s="360"/>
      <c r="R355" s="360"/>
      <c r="S355" s="360"/>
      <c r="T355" s="360"/>
      <c r="U355" s="360"/>
      <c r="V355" s="360"/>
      <c r="W355" s="360"/>
      <c r="X355" s="360"/>
      <c r="Y355" s="360"/>
      <c r="Z355" s="360"/>
      <c r="AB355" s="360"/>
    </row>
    <row r="356">
      <c r="A356" s="360"/>
      <c r="B356" s="360"/>
      <c r="C356" s="360"/>
      <c r="D356" s="360"/>
      <c r="E356" s="360"/>
      <c r="F356" s="360"/>
      <c r="G356" s="360"/>
      <c r="H356" s="360"/>
      <c r="I356" s="360"/>
      <c r="J356" s="360"/>
      <c r="K356" s="360"/>
      <c r="L356" s="360"/>
      <c r="M356" s="360"/>
      <c r="N356" s="360"/>
      <c r="O356" s="360"/>
      <c r="P356" s="360"/>
      <c r="Q356" s="360"/>
      <c r="R356" s="360"/>
      <c r="S356" s="360"/>
      <c r="T356" s="360"/>
      <c r="U356" s="360"/>
      <c r="V356" s="360"/>
      <c r="W356" s="360"/>
      <c r="X356" s="360"/>
      <c r="Y356" s="360"/>
      <c r="Z356" s="360"/>
      <c r="AB356" s="360"/>
    </row>
    <row r="357">
      <c r="A357" s="360"/>
      <c r="B357" s="360"/>
      <c r="C357" s="360"/>
      <c r="D357" s="360"/>
      <c r="E357" s="360"/>
      <c r="F357" s="360"/>
      <c r="G357" s="360"/>
      <c r="H357" s="360"/>
      <c r="I357" s="360"/>
      <c r="J357" s="360"/>
      <c r="K357" s="360"/>
      <c r="L357" s="360"/>
      <c r="M357" s="360"/>
      <c r="N357" s="360"/>
      <c r="O357" s="360"/>
      <c r="P357" s="360"/>
      <c r="Q357" s="360"/>
      <c r="R357" s="360"/>
      <c r="S357" s="360"/>
      <c r="T357" s="360"/>
      <c r="U357" s="360"/>
      <c r="V357" s="360"/>
      <c r="W357" s="360"/>
      <c r="X357" s="360"/>
      <c r="Y357" s="360"/>
      <c r="Z357" s="360"/>
      <c r="AB357" s="360"/>
    </row>
    <row r="358">
      <c r="A358" s="360"/>
      <c r="B358" s="360"/>
      <c r="C358" s="360"/>
      <c r="D358" s="360"/>
      <c r="E358" s="360"/>
      <c r="F358" s="360"/>
      <c r="G358" s="360"/>
      <c r="H358" s="360"/>
      <c r="I358" s="360"/>
      <c r="J358" s="360"/>
      <c r="K358" s="360"/>
      <c r="L358" s="360"/>
      <c r="M358" s="360"/>
      <c r="N358" s="360"/>
      <c r="O358" s="360"/>
      <c r="P358" s="360"/>
      <c r="Q358" s="360"/>
      <c r="R358" s="360"/>
      <c r="S358" s="360"/>
      <c r="T358" s="360"/>
      <c r="U358" s="360"/>
      <c r="V358" s="360"/>
      <c r="W358" s="360"/>
      <c r="X358" s="360"/>
      <c r="Y358" s="360"/>
      <c r="Z358" s="360"/>
      <c r="AB358" s="360"/>
    </row>
    <row r="359">
      <c r="A359" s="360"/>
      <c r="B359" s="360"/>
      <c r="C359" s="360"/>
      <c r="D359" s="360"/>
      <c r="E359" s="360"/>
      <c r="F359" s="360"/>
      <c r="G359" s="360"/>
      <c r="H359" s="360"/>
      <c r="I359" s="360"/>
      <c r="J359" s="360"/>
      <c r="K359" s="360"/>
      <c r="L359" s="360"/>
      <c r="M359" s="360"/>
      <c r="N359" s="360"/>
      <c r="O359" s="360"/>
      <c r="P359" s="360"/>
      <c r="Q359" s="360"/>
      <c r="R359" s="360"/>
      <c r="S359" s="360"/>
      <c r="T359" s="360"/>
      <c r="U359" s="360"/>
      <c r="V359" s="360"/>
      <c r="W359" s="360"/>
      <c r="X359" s="360"/>
      <c r="Y359" s="360"/>
      <c r="Z359" s="360"/>
      <c r="AB359" s="360"/>
    </row>
    <row r="360">
      <c r="A360" s="360"/>
      <c r="B360" s="360"/>
      <c r="C360" s="360"/>
      <c r="D360" s="360"/>
      <c r="E360" s="360"/>
      <c r="F360" s="360"/>
      <c r="G360" s="360"/>
      <c r="H360" s="360"/>
      <c r="I360" s="360"/>
      <c r="J360" s="360"/>
      <c r="K360" s="360"/>
      <c r="L360" s="360"/>
      <c r="M360" s="360"/>
      <c r="N360" s="360"/>
      <c r="O360" s="360"/>
      <c r="P360" s="360"/>
      <c r="Q360" s="360"/>
      <c r="R360" s="360"/>
      <c r="S360" s="360"/>
      <c r="T360" s="360"/>
      <c r="U360" s="360"/>
      <c r="V360" s="360"/>
      <c r="W360" s="360"/>
      <c r="X360" s="360"/>
      <c r="Y360" s="360"/>
      <c r="Z360" s="360"/>
      <c r="AB360" s="360"/>
    </row>
    <row r="361">
      <c r="A361" s="360"/>
      <c r="B361" s="360"/>
      <c r="C361" s="360"/>
      <c r="D361" s="360"/>
      <c r="E361" s="360"/>
      <c r="F361" s="360"/>
      <c r="G361" s="360"/>
      <c r="H361" s="360"/>
      <c r="I361" s="360"/>
      <c r="J361" s="360"/>
      <c r="K361" s="360"/>
      <c r="L361" s="360"/>
      <c r="M361" s="360"/>
      <c r="N361" s="360"/>
      <c r="O361" s="360"/>
      <c r="P361" s="360"/>
      <c r="Q361" s="360"/>
      <c r="R361" s="360"/>
      <c r="S361" s="360"/>
      <c r="T361" s="360"/>
      <c r="U361" s="360"/>
      <c r="V361" s="360"/>
      <c r="W361" s="360"/>
      <c r="X361" s="360"/>
      <c r="Y361" s="360"/>
      <c r="Z361" s="360"/>
      <c r="AB361" s="360"/>
    </row>
    <row r="362">
      <c r="A362" s="360"/>
      <c r="B362" s="360"/>
      <c r="C362" s="360"/>
      <c r="D362" s="360"/>
      <c r="E362" s="360"/>
      <c r="F362" s="360"/>
      <c r="G362" s="360"/>
      <c r="H362" s="360"/>
      <c r="I362" s="360"/>
      <c r="J362" s="360"/>
      <c r="K362" s="360"/>
      <c r="L362" s="360"/>
      <c r="M362" s="360"/>
      <c r="N362" s="360"/>
      <c r="O362" s="360"/>
      <c r="P362" s="360"/>
      <c r="Q362" s="360"/>
      <c r="R362" s="360"/>
      <c r="S362" s="360"/>
      <c r="T362" s="360"/>
      <c r="U362" s="360"/>
      <c r="V362" s="360"/>
      <c r="W362" s="360"/>
      <c r="X362" s="360"/>
      <c r="Y362" s="360"/>
      <c r="Z362" s="360"/>
      <c r="AB362" s="360"/>
    </row>
    <row r="363">
      <c r="A363" s="360"/>
      <c r="B363" s="360"/>
      <c r="C363" s="360"/>
      <c r="D363" s="360"/>
      <c r="E363" s="360"/>
      <c r="F363" s="360"/>
      <c r="G363" s="360"/>
      <c r="H363" s="360"/>
      <c r="I363" s="360"/>
      <c r="J363" s="360"/>
      <c r="K363" s="360"/>
      <c r="L363" s="360"/>
      <c r="M363" s="360"/>
      <c r="N363" s="360"/>
      <c r="O363" s="360"/>
      <c r="P363" s="360"/>
      <c r="Q363" s="360"/>
      <c r="R363" s="360"/>
      <c r="S363" s="360"/>
      <c r="T363" s="360"/>
      <c r="U363" s="360"/>
      <c r="V363" s="360"/>
      <c r="W363" s="360"/>
      <c r="X363" s="360"/>
      <c r="Y363" s="360"/>
      <c r="Z363" s="360"/>
      <c r="AB363" s="360"/>
    </row>
    <row r="364">
      <c r="A364" s="360"/>
      <c r="B364" s="360"/>
      <c r="C364" s="360"/>
      <c r="D364" s="360"/>
      <c r="E364" s="360"/>
      <c r="F364" s="360"/>
      <c r="G364" s="360"/>
      <c r="H364" s="360"/>
      <c r="I364" s="360"/>
      <c r="J364" s="360"/>
      <c r="K364" s="360"/>
      <c r="L364" s="360"/>
      <c r="M364" s="360"/>
      <c r="N364" s="360"/>
      <c r="O364" s="360"/>
      <c r="P364" s="360"/>
      <c r="Q364" s="360"/>
      <c r="R364" s="360"/>
      <c r="S364" s="360"/>
      <c r="T364" s="360"/>
      <c r="U364" s="360"/>
      <c r="V364" s="360"/>
      <c r="W364" s="360"/>
      <c r="X364" s="360"/>
      <c r="Y364" s="360"/>
      <c r="Z364" s="360"/>
      <c r="AB364" s="360"/>
    </row>
    <row r="365">
      <c r="A365" s="360"/>
      <c r="B365" s="360"/>
      <c r="C365" s="360"/>
      <c r="D365" s="360"/>
      <c r="E365" s="360"/>
      <c r="F365" s="360"/>
      <c r="G365" s="360"/>
      <c r="H365" s="360"/>
      <c r="I365" s="360"/>
      <c r="J365" s="360"/>
      <c r="K365" s="360"/>
      <c r="L365" s="360"/>
      <c r="M365" s="360"/>
      <c r="N365" s="360"/>
      <c r="O365" s="360"/>
      <c r="P365" s="360"/>
      <c r="Q365" s="360"/>
      <c r="R365" s="360"/>
      <c r="S365" s="360"/>
      <c r="T365" s="360"/>
      <c r="U365" s="360"/>
      <c r="V365" s="360"/>
      <c r="W365" s="360"/>
      <c r="X365" s="360"/>
      <c r="Y365" s="360"/>
      <c r="Z365" s="360"/>
      <c r="AB365" s="360"/>
    </row>
    <row r="366">
      <c r="A366" s="360"/>
      <c r="B366" s="360"/>
      <c r="C366" s="360"/>
      <c r="D366" s="360"/>
      <c r="E366" s="360"/>
      <c r="F366" s="360"/>
      <c r="G366" s="360"/>
      <c r="H366" s="360"/>
      <c r="I366" s="360"/>
      <c r="J366" s="360"/>
      <c r="K366" s="360"/>
      <c r="L366" s="360"/>
      <c r="M366" s="360"/>
      <c r="N366" s="360"/>
      <c r="O366" s="360"/>
      <c r="P366" s="360"/>
      <c r="Q366" s="360"/>
      <c r="R366" s="360"/>
      <c r="S366" s="360"/>
      <c r="T366" s="360"/>
      <c r="U366" s="360"/>
      <c r="V366" s="360"/>
      <c r="W366" s="360"/>
      <c r="X366" s="360"/>
      <c r="Y366" s="360"/>
      <c r="Z366" s="360"/>
      <c r="AB366" s="360"/>
    </row>
    <row r="367">
      <c r="A367" s="360"/>
      <c r="B367" s="360"/>
      <c r="C367" s="360"/>
      <c r="D367" s="360"/>
      <c r="E367" s="360"/>
      <c r="F367" s="360"/>
      <c r="G367" s="360"/>
      <c r="H367" s="360"/>
      <c r="I367" s="360"/>
      <c r="J367" s="360"/>
      <c r="K367" s="360"/>
      <c r="L367" s="360"/>
      <c r="M367" s="360"/>
      <c r="N367" s="360"/>
      <c r="O367" s="360"/>
      <c r="P367" s="360"/>
      <c r="Q367" s="360"/>
      <c r="R367" s="360"/>
      <c r="S367" s="360"/>
      <c r="T367" s="360"/>
      <c r="U367" s="360"/>
      <c r="V367" s="360"/>
      <c r="W367" s="360"/>
      <c r="X367" s="360"/>
      <c r="Y367" s="360"/>
      <c r="Z367" s="360"/>
      <c r="AB367" s="360"/>
    </row>
    <row r="368">
      <c r="A368" s="360"/>
      <c r="B368" s="360"/>
      <c r="C368" s="360"/>
      <c r="D368" s="360"/>
      <c r="E368" s="360"/>
      <c r="F368" s="360"/>
      <c r="G368" s="360"/>
      <c r="H368" s="360"/>
      <c r="I368" s="360"/>
      <c r="J368" s="360"/>
      <c r="K368" s="360"/>
      <c r="L368" s="360"/>
      <c r="M368" s="360"/>
      <c r="N368" s="360"/>
      <c r="O368" s="360"/>
      <c r="P368" s="360"/>
      <c r="Q368" s="360"/>
      <c r="R368" s="360"/>
      <c r="S368" s="360"/>
      <c r="T368" s="360"/>
      <c r="U368" s="360"/>
      <c r="V368" s="360"/>
      <c r="W368" s="360"/>
      <c r="X368" s="360"/>
      <c r="Y368" s="360"/>
      <c r="Z368" s="360"/>
      <c r="AB368" s="360"/>
    </row>
    <row r="369">
      <c r="A369" s="360"/>
      <c r="B369" s="360"/>
      <c r="C369" s="360"/>
      <c r="D369" s="360"/>
      <c r="E369" s="360"/>
      <c r="F369" s="360"/>
      <c r="G369" s="360"/>
      <c r="H369" s="360"/>
      <c r="I369" s="360"/>
      <c r="J369" s="360"/>
      <c r="K369" s="360"/>
      <c r="L369" s="360"/>
      <c r="M369" s="360"/>
      <c r="N369" s="360"/>
      <c r="O369" s="360"/>
      <c r="P369" s="360"/>
      <c r="Q369" s="360"/>
      <c r="R369" s="360"/>
      <c r="S369" s="360"/>
      <c r="T369" s="360"/>
      <c r="U369" s="360"/>
      <c r="V369" s="360"/>
      <c r="W369" s="360"/>
      <c r="X369" s="360"/>
      <c r="Y369" s="360"/>
      <c r="Z369" s="360"/>
      <c r="AB369" s="360"/>
    </row>
    <row r="370">
      <c r="A370" s="360"/>
      <c r="B370" s="360"/>
      <c r="C370" s="360"/>
      <c r="D370" s="360"/>
      <c r="E370" s="360"/>
      <c r="F370" s="360"/>
      <c r="G370" s="360"/>
      <c r="H370" s="360"/>
      <c r="I370" s="360"/>
      <c r="J370" s="360"/>
      <c r="K370" s="360"/>
      <c r="L370" s="360"/>
      <c r="M370" s="360"/>
      <c r="N370" s="360"/>
      <c r="O370" s="360"/>
      <c r="P370" s="360"/>
      <c r="Q370" s="360"/>
      <c r="R370" s="360"/>
      <c r="S370" s="360"/>
      <c r="T370" s="360"/>
      <c r="U370" s="360"/>
      <c r="V370" s="360"/>
      <c r="W370" s="360"/>
      <c r="X370" s="360"/>
      <c r="Y370" s="360"/>
      <c r="Z370" s="360"/>
      <c r="AB370" s="360"/>
    </row>
    <row r="371">
      <c r="A371" s="360"/>
      <c r="B371" s="360"/>
      <c r="C371" s="360"/>
      <c r="D371" s="360"/>
      <c r="E371" s="360"/>
      <c r="F371" s="360"/>
      <c r="G371" s="360"/>
      <c r="H371" s="360"/>
      <c r="I371" s="360"/>
      <c r="J371" s="360"/>
      <c r="K371" s="360"/>
      <c r="L371" s="360"/>
      <c r="M371" s="360"/>
      <c r="N371" s="360"/>
      <c r="O371" s="360"/>
      <c r="P371" s="360"/>
      <c r="Q371" s="360"/>
      <c r="R371" s="360"/>
      <c r="S371" s="360"/>
      <c r="T371" s="360"/>
      <c r="U371" s="360"/>
      <c r="V371" s="360"/>
      <c r="W371" s="360"/>
      <c r="X371" s="360"/>
      <c r="Y371" s="360"/>
      <c r="Z371" s="360"/>
      <c r="AB371" s="360"/>
    </row>
    <row r="372">
      <c r="A372" s="360"/>
      <c r="B372" s="360"/>
      <c r="C372" s="360"/>
      <c r="D372" s="360"/>
      <c r="E372" s="360"/>
      <c r="F372" s="360"/>
      <c r="G372" s="360"/>
      <c r="H372" s="360"/>
      <c r="I372" s="360"/>
      <c r="J372" s="360"/>
      <c r="K372" s="360"/>
      <c r="L372" s="360"/>
      <c r="M372" s="360"/>
      <c r="N372" s="360"/>
      <c r="O372" s="360"/>
      <c r="P372" s="360"/>
      <c r="Q372" s="360"/>
      <c r="R372" s="360"/>
      <c r="S372" s="360"/>
      <c r="T372" s="360"/>
      <c r="U372" s="360"/>
      <c r="V372" s="360"/>
      <c r="W372" s="360"/>
      <c r="X372" s="360"/>
      <c r="Y372" s="360"/>
      <c r="Z372" s="360"/>
      <c r="AB372" s="360"/>
    </row>
    <row r="373">
      <c r="A373" s="360"/>
      <c r="B373" s="360"/>
      <c r="C373" s="360"/>
      <c r="D373" s="360"/>
      <c r="E373" s="360"/>
      <c r="F373" s="360"/>
      <c r="G373" s="360"/>
      <c r="H373" s="360"/>
      <c r="I373" s="360"/>
      <c r="J373" s="360"/>
      <c r="K373" s="360"/>
      <c r="L373" s="360"/>
      <c r="M373" s="360"/>
      <c r="N373" s="360"/>
      <c r="O373" s="360"/>
      <c r="P373" s="360"/>
      <c r="Q373" s="360"/>
      <c r="R373" s="360"/>
      <c r="S373" s="360"/>
      <c r="T373" s="360"/>
      <c r="U373" s="360"/>
      <c r="V373" s="360"/>
      <c r="W373" s="360"/>
      <c r="X373" s="360"/>
      <c r="Y373" s="360"/>
      <c r="Z373" s="360"/>
      <c r="AB373" s="360"/>
    </row>
    <row r="374">
      <c r="A374" s="360"/>
      <c r="B374" s="360"/>
      <c r="C374" s="360"/>
      <c r="D374" s="360"/>
      <c r="E374" s="360"/>
      <c r="F374" s="360"/>
      <c r="G374" s="360"/>
      <c r="H374" s="360"/>
      <c r="I374" s="360"/>
      <c r="J374" s="360"/>
      <c r="K374" s="360"/>
      <c r="L374" s="360"/>
      <c r="M374" s="360"/>
      <c r="N374" s="360"/>
      <c r="O374" s="360"/>
      <c r="P374" s="360"/>
      <c r="Q374" s="360"/>
      <c r="R374" s="360"/>
      <c r="S374" s="360"/>
      <c r="T374" s="360"/>
      <c r="U374" s="360"/>
      <c r="V374" s="360"/>
      <c r="W374" s="360"/>
      <c r="X374" s="360"/>
      <c r="Y374" s="360"/>
      <c r="Z374" s="360"/>
      <c r="AB374" s="360"/>
    </row>
    <row r="375">
      <c r="A375" s="360"/>
      <c r="B375" s="360"/>
      <c r="C375" s="360"/>
      <c r="D375" s="360"/>
      <c r="E375" s="360"/>
      <c r="F375" s="360"/>
      <c r="G375" s="360"/>
      <c r="H375" s="360"/>
      <c r="I375" s="360"/>
      <c r="J375" s="360"/>
      <c r="K375" s="360"/>
      <c r="L375" s="360"/>
      <c r="M375" s="360"/>
      <c r="N375" s="360"/>
      <c r="O375" s="360"/>
      <c r="P375" s="360"/>
      <c r="Q375" s="360"/>
      <c r="R375" s="360"/>
      <c r="S375" s="360"/>
      <c r="T375" s="360"/>
      <c r="U375" s="360"/>
      <c r="V375" s="360"/>
      <c r="W375" s="360"/>
      <c r="X375" s="360"/>
      <c r="Y375" s="360"/>
      <c r="Z375" s="360"/>
      <c r="AB375" s="360"/>
    </row>
    <row r="376">
      <c r="A376" s="360"/>
      <c r="B376" s="360"/>
      <c r="C376" s="360"/>
      <c r="D376" s="360"/>
      <c r="E376" s="360"/>
      <c r="F376" s="360"/>
      <c r="G376" s="360"/>
      <c r="H376" s="360"/>
      <c r="I376" s="360"/>
      <c r="J376" s="360"/>
      <c r="K376" s="360"/>
      <c r="L376" s="360"/>
      <c r="M376" s="360"/>
      <c r="N376" s="360"/>
      <c r="O376" s="360"/>
      <c r="P376" s="360"/>
      <c r="Q376" s="360"/>
      <c r="R376" s="360"/>
      <c r="S376" s="360"/>
      <c r="T376" s="360"/>
      <c r="U376" s="360"/>
      <c r="V376" s="360"/>
      <c r="W376" s="360"/>
      <c r="X376" s="360"/>
      <c r="Y376" s="360"/>
      <c r="Z376" s="360"/>
      <c r="AB376" s="360"/>
    </row>
    <row r="377">
      <c r="A377" s="360"/>
      <c r="B377" s="360"/>
      <c r="C377" s="360"/>
      <c r="D377" s="360"/>
      <c r="E377" s="360"/>
      <c r="F377" s="360"/>
      <c r="G377" s="360"/>
      <c r="H377" s="360"/>
      <c r="I377" s="360"/>
      <c r="J377" s="360"/>
      <c r="K377" s="360"/>
      <c r="L377" s="360"/>
      <c r="M377" s="360"/>
      <c r="N377" s="360"/>
      <c r="O377" s="360"/>
      <c r="P377" s="360"/>
      <c r="Q377" s="360"/>
      <c r="R377" s="360"/>
      <c r="S377" s="360"/>
      <c r="T377" s="360"/>
      <c r="U377" s="360"/>
      <c r="V377" s="360"/>
      <c r="W377" s="360"/>
      <c r="X377" s="360"/>
      <c r="Y377" s="360"/>
      <c r="Z377" s="360"/>
      <c r="AB377" s="360"/>
    </row>
    <row r="378">
      <c r="A378" s="360"/>
      <c r="B378" s="360"/>
      <c r="C378" s="360"/>
      <c r="D378" s="360"/>
      <c r="E378" s="360"/>
      <c r="F378" s="360"/>
      <c r="G378" s="360"/>
      <c r="H378" s="360"/>
      <c r="I378" s="360"/>
      <c r="J378" s="360"/>
      <c r="K378" s="360"/>
      <c r="L378" s="360"/>
      <c r="M378" s="360"/>
      <c r="N378" s="360"/>
      <c r="O378" s="360"/>
      <c r="P378" s="360"/>
      <c r="Q378" s="360"/>
      <c r="R378" s="360"/>
      <c r="S378" s="360"/>
      <c r="T378" s="360"/>
      <c r="U378" s="360"/>
      <c r="V378" s="360"/>
      <c r="W378" s="360"/>
      <c r="X378" s="360"/>
      <c r="Y378" s="360"/>
      <c r="Z378" s="360"/>
      <c r="AB378" s="360"/>
    </row>
    <row r="379">
      <c r="A379" s="360"/>
      <c r="B379" s="360"/>
      <c r="C379" s="360"/>
      <c r="D379" s="360"/>
      <c r="E379" s="360"/>
      <c r="F379" s="360"/>
      <c r="G379" s="360"/>
      <c r="H379" s="360"/>
      <c r="I379" s="360"/>
      <c r="J379" s="360"/>
      <c r="K379" s="360"/>
      <c r="L379" s="360"/>
      <c r="M379" s="360"/>
      <c r="N379" s="360"/>
      <c r="O379" s="360"/>
      <c r="P379" s="360"/>
      <c r="Q379" s="360"/>
      <c r="R379" s="360"/>
      <c r="S379" s="360"/>
      <c r="T379" s="360"/>
      <c r="U379" s="360"/>
      <c r="V379" s="360"/>
      <c r="W379" s="360"/>
      <c r="X379" s="360"/>
      <c r="Y379" s="360"/>
      <c r="Z379" s="360"/>
      <c r="AB379" s="360"/>
    </row>
    <row r="380">
      <c r="A380" s="360"/>
      <c r="B380" s="360"/>
      <c r="C380" s="360"/>
      <c r="D380" s="360"/>
      <c r="E380" s="360"/>
      <c r="F380" s="360"/>
      <c r="G380" s="360"/>
      <c r="H380" s="360"/>
      <c r="I380" s="360"/>
      <c r="J380" s="360"/>
      <c r="K380" s="360"/>
      <c r="L380" s="360"/>
      <c r="M380" s="360"/>
      <c r="N380" s="360"/>
      <c r="O380" s="360"/>
      <c r="P380" s="360"/>
      <c r="Q380" s="360"/>
      <c r="R380" s="360"/>
      <c r="S380" s="360"/>
      <c r="T380" s="360"/>
      <c r="U380" s="360"/>
      <c r="V380" s="360"/>
      <c r="W380" s="360"/>
      <c r="X380" s="360"/>
      <c r="Y380" s="360"/>
      <c r="Z380" s="360"/>
      <c r="AB380" s="360"/>
    </row>
    <row r="381">
      <c r="A381" s="360"/>
      <c r="B381" s="360"/>
      <c r="C381" s="360"/>
      <c r="D381" s="360"/>
      <c r="E381" s="360"/>
      <c r="F381" s="360"/>
      <c r="G381" s="360"/>
      <c r="H381" s="360"/>
      <c r="I381" s="360"/>
      <c r="J381" s="360"/>
      <c r="K381" s="360"/>
      <c r="L381" s="360"/>
      <c r="M381" s="360"/>
      <c r="N381" s="360"/>
      <c r="O381" s="360"/>
      <c r="P381" s="360"/>
      <c r="Q381" s="360"/>
      <c r="R381" s="360"/>
      <c r="S381" s="360"/>
      <c r="T381" s="360"/>
      <c r="U381" s="360"/>
      <c r="V381" s="360"/>
      <c r="W381" s="360"/>
      <c r="X381" s="360"/>
      <c r="Y381" s="360"/>
      <c r="Z381" s="360"/>
      <c r="AB381" s="360"/>
    </row>
    <row r="382">
      <c r="A382" s="360"/>
      <c r="B382" s="360"/>
      <c r="C382" s="360"/>
      <c r="D382" s="360"/>
      <c r="E382" s="360"/>
      <c r="F382" s="360"/>
      <c r="G382" s="360"/>
      <c r="H382" s="360"/>
      <c r="I382" s="360"/>
      <c r="J382" s="360"/>
      <c r="K382" s="360"/>
      <c r="L382" s="360"/>
      <c r="M382" s="360"/>
      <c r="N382" s="360"/>
      <c r="O382" s="360"/>
      <c r="P382" s="360"/>
      <c r="Q382" s="360"/>
      <c r="R382" s="360"/>
      <c r="S382" s="360"/>
      <c r="T382" s="360"/>
      <c r="U382" s="360"/>
      <c r="V382" s="360"/>
      <c r="W382" s="360"/>
      <c r="X382" s="360"/>
      <c r="Y382" s="360"/>
      <c r="Z382" s="360"/>
      <c r="AB382" s="360"/>
    </row>
    <row r="383">
      <c r="A383" s="360"/>
      <c r="B383" s="360"/>
      <c r="C383" s="360"/>
      <c r="D383" s="360"/>
      <c r="E383" s="360"/>
      <c r="F383" s="360"/>
      <c r="G383" s="360"/>
      <c r="H383" s="360"/>
      <c r="I383" s="360"/>
      <c r="J383" s="360"/>
      <c r="K383" s="360"/>
      <c r="L383" s="360"/>
      <c r="M383" s="360"/>
      <c r="N383" s="360"/>
      <c r="O383" s="360"/>
      <c r="P383" s="360"/>
      <c r="Q383" s="360"/>
      <c r="R383" s="360"/>
      <c r="S383" s="360"/>
      <c r="T383" s="360"/>
      <c r="U383" s="360"/>
      <c r="V383" s="360"/>
      <c r="W383" s="360"/>
      <c r="X383" s="360"/>
      <c r="Y383" s="360"/>
      <c r="Z383" s="360"/>
      <c r="AB383" s="360"/>
    </row>
    <row r="384">
      <c r="A384" s="360"/>
      <c r="B384" s="360"/>
      <c r="C384" s="360"/>
      <c r="D384" s="360"/>
      <c r="E384" s="360"/>
      <c r="F384" s="360"/>
      <c r="G384" s="360"/>
      <c r="H384" s="360"/>
      <c r="I384" s="360"/>
      <c r="J384" s="360"/>
      <c r="K384" s="360"/>
      <c r="L384" s="360"/>
      <c r="M384" s="360"/>
      <c r="N384" s="360"/>
      <c r="O384" s="360"/>
      <c r="P384" s="360"/>
      <c r="Q384" s="360"/>
      <c r="R384" s="360"/>
      <c r="S384" s="360"/>
      <c r="T384" s="360"/>
      <c r="U384" s="360"/>
      <c r="V384" s="360"/>
      <c r="W384" s="360"/>
      <c r="X384" s="360"/>
      <c r="Y384" s="360"/>
      <c r="Z384" s="360"/>
      <c r="AB384" s="360"/>
    </row>
    <row r="385">
      <c r="A385" s="360"/>
      <c r="B385" s="360"/>
      <c r="C385" s="360"/>
      <c r="D385" s="360"/>
      <c r="E385" s="360"/>
      <c r="F385" s="360"/>
      <c r="G385" s="360"/>
      <c r="H385" s="360"/>
      <c r="I385" s="360"/>
      <c r="J385" s="360"/>
      <c r="K385" s="360"/>
      <c r="L385" s="360"/>
      <c r="M385" s="360"/>
      <c r="N385" s="360"/>
      <c r="O385" s="360"/>
      <c r="P385" s="360"/>
      <c r="Q385" s="360"/>
      <c r="R385" s="360"/>
      <c r="S385" s="360"/>
      <c r="T385" s="360"/>
      <c r="U385" s="360"/>
      <c r="V385" s="360"/>
      <c r="W385" s="360"/>
      <c r="X385" s="360"/>
      <c r="Y385" s="360"/>
      <c r="Z385" s="360"/>
      <c r="AB385" s="360"/>
    </row>
    <row r="386">
      <c r="A386" s="360"/>
      <c r="B386" s="360"/>
      <c r="C386" s="360"/>
      <c r="D386" s="360"/>
      <c r="E386" s="360"/>
      <c r="F386" s="360"/>
      <c r="G386" s="360"/>
      <c r="H386" s="360"/>
      <c r="I386" s="360"/>
      <c r="J386" s="360"/>
      <c r="K386" s="360"/>
      <c r="L386" s="360"/>
      <c r="M386" s="360"/>
      <c r="N386" s="360"/>
      <c r="O386" s="360"/>
      <c r="P386" s="360"/>
      <c r="Q386" s="360"/>
      <c r="R386" s="360"/>
      <c r="S386" s="360"/>
      <c r="T386" s="360"/>
      <c r="U386" s="360"/>
      <c r="V386" s="360"/>
      <c r="W386" s="360"/>
      <c r="X386" s="360"/>
      <c r="Y386" s="360"/>
      <c r="Z386" s="360"/>
      <c r="AB386" s="360"/>
    </row>
    <row r="387">
      <c r="A387" s="360"/>
      <c r="B387" s="360"/>
      <c r="C387" s="360"/>
      <c r="D387" s="360"/>
      <c r="E387" s="360"/>
      <c r="F387" s="360"/>
      <c r="G387" s="360"/>
      <c r="H387" s="360"/>
      <c r="I387" s="360"/>
      <c r="J387" s="360"/>
      <c r="K387" s="360"/>
      <c r="L387" s="360"/>
      <c r="M387" s="360"/>
      <c r="N387" s="360"/>
      <c r="O387" s="360"/>
      <c r="P387" s="360"/>
      <c r="Q387" s="360"/>
      <c r="R387" s="360"/>
      <c r="S387" s="360"/>
      <c r="T387" s="360"/>
      <c r="U387" s="360"/>
      <c r="V387" s="360"/>
      <c r="W387" s="360"/>
      <c r="X387" s="360"/>
      <c r="Y387" s="360"/>
      <c r="Z387" s="360"/>
      <c r="AB387" s="360"/>
    </row>
    <row r="388">
      <c r="A388" s="360"/>
      <c r="B388" s="360"/>
      <c r="C388" s="360"/>
      <c r="D388" s="360"/>
      <c r="E388" s="360"/>
      <c r="F388" s="360"/>
      <c r="G388" s="360"/>
      <c r="H388" s="360"/>
      <c r="I388" s="360"/>
      <c r="J388" s="360"/>
      <c r="K388" s="360"/>
      <c r="L388" s="360"/>
      <c r="M388" s="360"/>
      <c r="N388" s="360"/>
      <c r="O388" s="360"/>
      <c r="P388" s="360"/>
      <c r="Q388" s="360"/>
      <c r="R388" s="360"/>
      <c r="S388" s="360"/>
      <c r="T388" s="360"/>
      <c r="U388" s="360"/>
      <c r="V388" s="360"/>
      <c r="W388" s="360"/>
      <c r="X388" s="360"/>
      <c r="Y388" s="360"/>
      <c r="Z388" s="360"/>
      <c r="AB388" s="360"/>
    </row>
    <row r="389">
      <c r="A389" s="360"/>
      <c r="B389" s="360"/>
      <c r="C389" s="360"/>
      <c r="D389" s="360"/>
      <c r="E389" s="360"/>
      <c r="F389" s="360"/>
      <c r="G389" s="360"/>
      <c r="H389" s="360"/>
      <c r="I389" s="360"/>
      <c r="J389" s="360"/>
      <c r="K389" s="360"/>
      <c r="L389" s="360"/>
      <c r="M389" s="360"/>
      <c r="N389" s="360"/>
      <c r="O389" s="360"/>
      <c r="P389" s="360"/>
      <c r="Q389" s="360"/>
      <c r="R389" s="360"/>
      <c r="S389" s="360"/>
      <c r="T389" s="360"/>
      <c r="U389" s="360"/>
      <c r="V389" s="360"/>
      <c r="W389" s="360"/>
      <c r="X389" s="360"/>
      <c r="Y389" s="360"/>
      <c r="Z389" s="360"/>
      <c r="AB389" s="360"/>
    </row>
    <row r="390">
      <c r="A390" s="360"/>
      <c r="B390" s="360"/>
      <c r="C390" s="360"/>
      <c r="D390" s="360"/>
      <c r="E390" s="360"/>
      <c r="F390" s="360"/>
      <c r="G390" s="360"/>
      <c r="H390" s="360"/>
      <c r="I390" s="360"/>
      <c r="J390" s="360"/>
      <c r="K390" s="360"/>
      <c r="L390" s="360"/>
      <c r="M390" s="360"/>
      <c r="N390" s="360"/>
      <c r="O390" s="360"/>
      <c r="P390" s="360"/>
      <c r="Q390" s="360"/>
      <c r="R390" s="360"/>
      <c r="S390" s="360"/>
      <c r="T390" s="360"/>
      <c r="U390" s="360"/>
      <c r="V390" s="360"/>
      <c r="W390" s="360"/>
      <c r="X390" s="360"/>
      <c r="Y390" s="360"/>
      <c r="Z390" s="360"/>
      <c r="AB390" s="360"/>
    </row>
    <row r="391">
      <c r="A391" s="360"/>
      <c r="B391" s="360"/>
      <c r="C391" s="360"/>
      <c r="D391" s="360"/>
      <c r="E391" s="360"/>
      <c r="F391" s="360"/>
      <c r="G391" s="360"/>
      <c r="H391" s="360"/>
      <c r="I391" s="360"/>
      <c r="J391" s="360"/>
      <c r="K391" s="360"/>
      <c r="L391" s="360"/>
      <c r="M391" s="360"/>
      <c r="N391" s="360"/>
      <c r="O391" s="360"/>
      <c r="P391" s="360"/>
      <c r="Q391" s="360"/>
      <c r="R391" s="360"/>
      <c r="S391" s="360"/>
      <c r="T391" s="360"/>
      <c r="U391" s="360"/>
      <c r="V391" s="360"/>
      <c r="W391" s="360"/>
      <c r="X391" s="360"/>
      <c r="Y391" s="360"/>
      <c r="Z391" s="360"/>
      <c r="AB391" s="360"/>
    </row>
    <row r="392">
      <c r="A392" s="360"/>
      <c r="B392" s="360"/>
      <c r="C392" s="360"/>
      <c r="D392" s="360"/>
      <c r="E392" s="360"/>
      <c r="F392" s="360"/>
      <c r="G392" s="360"/>
      <c r="H392" s="360"/>
      <c r="I392" s="360"/>
      <c r="J392" s="360"/>
      <c r="K392" s="360"/>
      <c r="L392" s="360"/>
      <c r="M392" s="360"/>
      <c r="N392" s="360"/>
      <c r="O392" s="360"/>
      <c r="P392" s="360"/>
      <c r="Q392" s="360"/>
      <c r="R392" s="360"/>
      <c r="S392" s="360"/>
      <c r="T392" s="360"/>
      <c r="U392" s="360"/>
      <c r="V392" s="360"/>
      <c r="W392" s="360"/>
      <c r="X392" s="360"/>
      <c r="Y392" s="360"/>
      <c r="Z392" s="360"/>
      <c r="AB392" s="360"/>
    </row>
    <row r="393">
      <c r="A393" s="360"/>
      <c r="B393" s="360"/>
      <c r="C393" s="360"/>
      <c r="D393" s="360"/>
      <c r="E393" s="360"/>
      <c r="F393" s="360"/>
      <c r="G393" s="360"/>
      <c r="H393" s="360"/>
      <c r="I393" s="360"/>
      <c r="J393" s="360"/>
      <c r="K393" s="360"/>
      <c r="L393" s="360"/>
      <c r="M393" s="360"/>
      <c r="N393" s="360"/>
      <c r="O393" s="360"/>
      <c r="P393" s="360"/>
      <c r="Q393" s="360"/>
      <c r="R393" s="360"/>
      <c r="S393" s="360"/>
      <c r="T393" s="360"/>
      <c r="U393" s="360"/>
      <c r="V393" s="360"/>
      <c r="W393" s="360"/>
      <c r="X393" s="360"/>
      <c r="Y393" s="360"/>
      <c r="Z393" s="360"/>
      <c r="AB393" s="360"/>
    </row>
    <row r="394">
      <c r="A394" s="360"/>
      <c r="B394" s="360"/>
      <c r="C394" s="360"/>
      <c r="D394" s="360"/>
      <c r="E394" s="360"/>
      <c r="F394" s="360"/>
      <c r="G394" s="360"/>
      <c r="H394" s="360"/>
      <c r="I394" s="360"/>
      <c r="J394" s="360"/>
      <c r="K394" s="360"/>
      <c r="L394" s="360"/>
      <c r="M394" s="360"/>
      <c r="N394" s="360"/>
      <c r="O394" s="360"/>
      <c r="P394" s="360"/>
      <c r="Q394" s="360"/>
      <c r="R394" s="360"/>
      <c r="S394" s="360"/>
      <c r="T394" s="360"/>
      <c r="U394" s="360"/>
      <c r="V394" s="360"/>
      <c r="W394" s="360"/>
      <c r="X394" s="360"/>
      <c r="Y394" s="360"/>
      <c r="Z394" s="360"/>
      <c r="AB394" s="360"/>
    </row>
    <row r="395">
      <c r="A395" s="360"/>
      <c r="B395" s="360"/>
      <c r="C395" s="360"/>
      <c r="D395" s="360"/>
      <c r="E395" s="360"/>
      <c r="F395" s="360"/>
      <c r="G395" s="360"/>
      <c r="H395" s="360"/>
      <c r="I395" s="360"/>
      <c r="J395" s="360"/>
      <c r="K395" s="360"/>
      <c r="L395" s="360"/>
      <c r="M395" s="360"/>
      <c r="N395" s="360"/>
      <c r="O395" s="360"/>
      <c r="P395" s="360"/>
      <c r="Q395" s="360"/>
      <c r="R395" s="360"/>
      <c r="S395" s="360"/>
      <c r="T395" s="360"/>
      <c r="U395" s="360"/>
      <c r="V395" s="360"/>
      <c r="W395" s="360"/>
      <c r="X395" s="360"/>
      <c r="Y395" s="360"/>
      <c r="Z395" s="360"/>
      <c r="AB395" s="360"/>
    </row>
    <row r="396">
      <c r="A396" s="360"/>
      <c r="B396" s="360"/>
      <c r="C396" s="360"/>
      <c r="D396" s="360"/>
      <c r="E396" s="360"/>
      <c r="F396" s="360"/>
      <c r="G396" s="360"/>
      <c r="H396" s="360"/>
      <c r="I396" s="360"/>
      <c r="J396" s="360"/>
      <c r="K396" s="360"/>
      <c r="L396" s="360"/>
      <c r="M396" s="360"/>
      <c r="N396" s="360"/>
      <c r="O396" s="360"/>
      <c r="P396" s="360"/>
      <c r="Q396" s="360"/>
      <c r="R396" s="360"/>
      <c r="S396" s="360"/>
      <c r="T396" s="360"/>
      <c r="U396" s="360"/>
      <c r="V396" s="360"/>
      <c r="W396" s="360"/>
      <c r="X396" s="360"/>
      <c r="Y396" s="360"/>
      <c r="Z396" s="360"/>
      <c r="AB396" s="360"/>
    </row>
    <row r="397">
      <c r="A397" s="360"/>
      <c r="B397" s="360"/>
      <c r="C397" s="360"/>
      <c r="D397" s="360"/>
      <c r="E397" s="360"/>
      <c r="F397" s="360"/>
      <c r="G397" s="360"/>
      <c r="H397" s="360"/>
      <c r="I397" s="360"/>
      <c r="J397" s="360"/>
      <c r="K397" s="360"/>
      <c r="L397" s="360"/>
      <c r="M397" s="360"/>
      <c r="N397" s="360"/>
      <c r="O397" s="360"/>
      <c r="P397" s="360"/>
      <c r="Q397" s="360"/>
      <c r="R397" s="360"/>
      <c r="S397" s="360"/>
      <c r="T397" s="360"/>
      <c r="U397" s="360"/>
      <c r="V397" s="360"/>
      <c r="W397" s="360"/>
      <c r="X397" s="360"/>
      <c r="Y397" s="360"/>
      <c r="Z397" s="360"/>
      <c r="AB397" s="360"/>
    </row>
    <row r="398">
      <c r="A398" s="360"/>
      <c r="B398" s="360"/>
      <c r="C398" s="360"/>
      <c r="D398" s="360"/>
      <c r="E398" s="360"/>
      <c r="F398" s="360"/>
      <c r="G398" s="360"/>
      <c r="H398" s="360"/>
      <c r="I398" s="360"/>
      <c r="J398" s="360"/>
      <c r="K398" s="360"/>
      <c r="L398" s="360"/>
      <c r="M398" s="360"/>
      <c r="N398" s="360"/>
      <c r="O398" s="360"/>
      <c r="P398" s="360"/>
      <c r="Q398" s="360"/>
      <c r="R398" s="360"/>
      <c r="S398" s="360"/>
      <c r="T398" s="360"/>
      <c r="U398" s="360"/>
      <c r="V398" s="360"/>
      <c r="W398" s="360"/>
      <c r="X398" s="360"/>
      <c r="Y398" s="360"/>
      <c r="Z398" s="360"/>
      <c r="AB398" s="360"/>
    </row>
    <row r="399">
      <c r="A399" s="360"/>
      <c r="B399" s="360"/>
      <c r="C399" s="360"/>
      <c r="D399" s="360"/>
      <c r="E399" s="360"/>
      <c r="F399" s="360"/>
      <c r="G399" s="360"/>
      <c r="H399" s="360"/>
      <c r="I399" s="360"/>
      <c r="J399" s="360"/>
      <c r="K399" s="360"/>
      <c r="L399" s="360"/>
      <c r="M399" s="360"/>
      <c r="N399" s="360"/>
      <c r="O399" s="360"/>
      <c r="P399" s="360"/>
      <c r="Q399" s="360"/>
      <c r="R399" s="360"/>
      <c r="S399" s="360"/>
      <c r="T399" s="360"/>
      <c r="U399" s="360"/>
      <c r="V399" s="360"/>
      <c r="W399" s="360"/>
      <c r="X399" s="360"/>
      <c r="Y399" s="360"/>
      <c r="Z399" s="360"/>
      <c r="AB399" s="360"/>
    </row>
    <row r="400">
      <c r="A400" s="360"/>
      <c r="B400" s="360"/>
      <c r="C400" s="360"/>
      <c r="D400" s="360"/>
      <c r="E400" s="360"/>
      <c r="F400" s="360"/>
      <c r="G400" s="360"/>
      <c r="H400" s="360"/>
      <c r="I400" s="360"/>
      <c r="J400" s="360"/>
      <c r="K400" s="360"/>
      <c r="L400" s="360"/>
      <c r="M400" s="360"/>
      <c r="N400" s="360"/>
      <c r="O400" s="360"/>
      <c r="P400" s="360"/>
      <c r="Q400" s="360"/>
      <c r="R400" s="360"/>
      <c r="S400" s="360"/>
      <c r="T400" s="360"/>
      <c r="U400" s="360"/>
      <c r="V400" s="360"/>
      <c r="W400" s="360"/>
      <c r="X400" s="360"/>
      <c r="Y400" s="360"/>
      <c r="Z400" s="360"/>
      <c r="AB400" s="360"/>
    </row>
    <row r="401">
      <c r="A401" s="360"/>
      <c r="B401" s="360"/>
      <c r="C401" s="360"/>
      <c r="D401" s="360"/>
      <c r="E401" s="360"/>
      <c r="F401" s="360"/>
      <c r="G401" s="360"/>
      <c r="H401" s="360"/>
      <c r="I401" s="360"/>
      <c r="J401" s="360"/>
      <c r="K401" s="360"/>
      <c r="L401" s="360"/>
      <c r="M401" s="360"/>
      <c r="N401" s="360"/>
      <c r="O401" s="360"/>
      <c r="P401" s="360"/>
      <c r="Q401" s="360"/>
      <c r="R401" s="360"/>
      <c r="S401" s="360"/>
      <c r="T401" s="360"/>
      <c r="U401" s="360"/>
      <c r="V401" s="360"/>
      <c r="W401" s="360"/>
      <c r="X401" s="360"/>
      <c r="Y401" s="360"/>
      <c r="Z401" s="360"/>
      <c r="AB401" s="360"/>
    </row>
    <row r="402">
      <c r="A402" s="360"/>
      <c r="B402" s="360"/>
      <c r="C402" s="360"/>
      <c r="D402" s="360"/>
      <c r="E402" s="360"/>
      <c r="F402" s="360"/>
      <c r="G402" s="360"/>
      <c r="H402" s="360"/>
      <c r="I402" s="360"/>
      <c r="J402" s="360"/>
      <c r="K402" s="360"/>
      <c r="L402" s="360"/>
      <c r="M402" s="360"/>
      <c r="N402" s="360"/>
      <c r="O402" s="360"/>
      <c r="P402" s="360"/>
      <c r="Q402" s="360"/>
      <c r="R402" s="360"/>
      <c r="S402" s="360"/>
      <c r="T402" s="360"/>
      <c r="U402" s="360"/>
      <c r="V402" s="360"/>
      <c r="W402" s="360"/>
      <c r="X402" s="360"/>
      <c r="Y402" s="360"/>
      <c r="Z402" s="360"/>
      <c r="AB402" s="360"/>
    </row>
    <row r="403">
      <c r="A403" s="360"/>
      <c r="B403" s="360"/>
      <c r="C403" s="360"/>
      <c r="D403" s="360"/>
      <c r="E403" s="360"/>
      <c r="F403" s="360"/>
      <c r="G403" s="360"/>
      <c r="H403" s="360"/>
      <c r="I403" s="360"/>
      <c r="J403" s="360"/>
      <c r="K403" s="360"/>
      <c r="L403" s="360"/>
      <c r="M403" s="360"/>
      <c r="N403" s="360"/>
      <c r="O403" s="360"/>
      <c r="P403" s="360"/>
      <c r="Q403" s="360"/>
      <c r="R403" s="360"/>
      <c r="S403" s="360"/>
      <c r="T403" s="360"/>
      <c r="U403" s="360"/>
      <c r="V403" s="360"/>
      <c r="W403" s="360"/>
      <c r="X403" s="360"/>
      <c r="Y403" s="360"/>
      <c r="Z403" s="360"/>
      <c r="AB403" s="360"/>
    </row>
    <row r="404">
      <c r="A404" s="360"/>
      <c r="B404" s="360"/>
      <c r="C404" s="360"/>
      <c r="D404" s="360"/>
      <c r="E404" s="360"/>
      <c r="F404" s="360"/>
      <c r="G404" s="360"/>
      <c r="H404" s="360"/>
      <c r="I404" s="360"/>
      <c r="J404" s="360"/>
      <c r="K404" s="360"/>
      <c r="L404" s="360"/>
      <c r="M404" s="360"/>
      <c r="N404" s="360"/>
      <c r="O404" s="360"/>
      <c r="P404" s="360"/>
      <c r="Q404" s="360"/>
      <c r="R404" s="360"/>
      <c r="S404" s="360"/>
      <c r="T404" s="360"/>
      <c r="U404" s="360"/>
      <c r="V404" s="360"/>
      <c r="W404" s="360"/>
      <c r="X404" s="360"/>
      <c r="Y404" s="360"/>
      <c r="Z404" s="360"/>
      <c r="AB404" s="360"/>
    </row>
    <row r="405">
      <c r="A405" s="360"/>
      <c r="B405" s="360"/>
      <c r="C405" s="360"/>
      <c r="D405" s="360"/>
      <c r="E405" s="360"/>
      <c r="F405" s="360"/>
      <c r="G405" s="360"/>
      <c r="H405" s="360"/>
      <c r="I405" s="360"/>
      <c r="J405" s="360"/>
      <c r="K405" s="360"/>
      <c r="L405" s="360"/>
      <c r="M405" s="360"/>
      <c r="N405" s="360"/>
      <c r="O405" s="360"/>
      <c r="P405" s="360"/>
      <c r="Q405" s="360"/>
      <c r="R405" s="360"/>
      <c r="S405" s="360"/>
      <c r="T405" s="360"/>
      <c r="U405" s="360"/>
      <c r="V405" s="360"/>
      <c r="W405" s="360"/>
      <c r="X405" s="360"/>
      <c r="Y405" s="360"/>
      <c r="Z405" s="360"/>
      <c r="AB405" s="360"/>
    </row>
    <row r="406">
      <c r="A406" s="360"/>
      <c r="B406" s="360"/>
      <c r="C406" s="360"/>
      <c r="D406" s="360"/>
      <c r="E406" s="360"/>
      <c r="F406" s="360"/>
      <c r="G406" s="360"/>
      <c r="H406" s="360"/>
      <c r="I406" s="360"/>
      <c r="J406" s="360"/>
      <c r="K406" s="360"/>
      <c r="L406" s="360"/>
      <c r="M406" s="360"/>
      <c r="N406" s="360"/>
      <c r="O406" s="360"/>
      <c r="P406" s="360"/>
      <c r="Q406" s="360"/>
      <c r="R406" s="360"/>
      <c r="S406" s="360"/>
      <c r="T406" s="360"/>
      <c r="U406" s="360"/>
      <c r="V406" s="360"/>
      <c r="W406" s="360"/>
      <c r="X406" s="360"/>
      <c r="Y406" s="360"/>
      <c r="Z406" s="360"/>
      <c r="AB406" s="360"/>
    </row>
    <row r="407">
      <c r="A407" s="360"/>
      <c r="B407" s="360"/>
      <c r="C407" s="360"/>
      <c r="D407" s="360"/>
      <c r="E407" s="360"/>
      <c r="F407" s="360"/>
      <c r="G407" s="360"/>
      <c r="H407" s="360"/>
      <c r="I407" s="360"/>
      <c r="J407" s="360"/>
      <c r="K407" s="360"/>
      <c r="L407" s="360"/>
      <c r="M407" s="360"/>
      <c r="N407" s="360"/>
      <c r="O407" s="360"/>
      <c r="P407" s="360"/>
      <c r="Q407" s="360"/>
      <c r="R407" s="360"/>
      <c r="S407" s="360"/>
      <c r="T407" s="360"/>
      <c r="U407" s="360"/>
      <c r="V407" s="360"/>
      <c r="W407" s="360"/>
      <c r="X407" s="360"/>
      <c r="Y407" s="360"/>
      <c r="Z407" s="360"/>
      <c r="AB407" s="360"/>
    </row>
    <row r="408">
      <c r="A408" s="360"/>
      <c r="B408" s="360"/>
      <c r="C408" s="360"/>
      <c r="D408" s="360"/>
      <c r="E408" s="360"/>
      <c r="F408" s="360"/>
      <c r="G408" s="360"/>
      <c r="H408" s="360"/>
      <c r="I408" s="360"/>
      <c r="J408" s="360"/>
      <c r="K408" s="360"/>
      <c r="L408" s="360"/>
      <c r="M408" s="360"/>
      <c r="N408" s="360"/>
      <c r="O408" s="360"/>
      <c r="P408" s="360"/>
      <c r="Q408" s="360"/>
      <c r="R408" s="360"/>
      <c r="S408" s="360"/>
      <c r="T408" s="360"/>
      <c r="U408" s="360"/>
      <c r="V408" s="360"/>
      <c r="W408" s="360"/>
      <c r="X408" s="360"/>
      <c r="Y408" s="360"/>
      <c r="Z408" s="360"/>
      <c r="AB408" s="360"/>
    </row>
    <row r="409">
      <c r="A409" s="360"/>
      <c r="B409" s="360"/>
      <c r="C409" s="360"/>
      <c r="D409" s="360"/>
      <c r="E409" s="360"/>
      <c r="F409" s="360"/>
      <c r="G409" s="360"/>
      <c r="H409" s="360"/>
      <c r="I409" s="360"/>
      <c r="J409" s="360"/>
      <c r="K409" s="360"/>
      <c r="L409" s="360"/>
      <c r="M409" s="360"/>
      <c r="N409" s="360"/>
      <c r="O409" s="360"/>
      <c r="P409" s="360"/>
      <c r="Q409" s="360"/>
      <c r="R409" s="360"/>
      <c r="S409" s="360"/>
      <c r="T409" s="360"/>
      <c r="U409" s="360"/>
      <c r="V409" s="360"/>
      <c r="W409" s="360"/>
      <c r="X409" s="360"/>
      <c r="Y409" s="360"/>
      <c r="Z409" s="360"/>
      <c r="AB409" s="360"/>
    </row>
    <row r="410">
      <c r="A410" s="360"/>
      <c r="B410" s="360"/>
      <c r="C410" s="360"/>
      <c r="D410" s="360"/>
      <c r="E410" s="360"/>
      <c r="F410" s="360"/>
      <c r="G410" s="360"/>
      <c r="H410" s="360"/>
      <c r="I410" s="360"/>
      <c r="J410" s="360"/>
      <c r="K410" s="360"/>
      <c r="L410" s="360"/>
      <c r="M410" s="360"/>
      <c r="N410" s="360"/>
      <c r="O410" s="360"/>
      <c r="P410" s="360"/>
      <c r="Q410" s="360"/>
      <c r="R410" s="360"/>
      <c r="S410" s="360"/>
      <c r="T410" s="360"/>
      <c r="U410" s="360"/>
      <c r="V410" s="360"/>
      <c r="W410" s="360"/>
      <c r="X410" s="360"/>
      <c r="Y410" s="360"/>
      <c r="Z410" s="360"/>
      <c r="AB410" s="360"/>
    </row>
    <row r="411">
      <c r="A411" s="360"/>
      <c r="B411" s="360"/>
      <c r="C411" s="360"/>
      <c r="D411" s="360"/>
      <c r="E411" s="360"/>
      <c r="F411" s="360"/>
      <c r="G411" s="360"/>
      <c r="H411" s="360"/>
      <c r="I411" s="360"/>
      <c r="J411" s="360"/>
      <c r="K411" s="360"/>
      <c r="L411" s="360"/>
      <c r="M411" s="360"/>
      <c r="N411" s="360"/>
      <c r="O411" s="360"/>
      <c r="P411" s="360"/>
      <c r="Q411" s="360"/>
      <c r="R411" s="360"/>
      <c r="S411" s="360"/>
      <c r="T411" s="360"/>
      <c r="U411" s="360"/>
      <c r="V411" s="360"/>
      <c r="W411" s="360"/>
      <c r="X411" s="360"/>
      <c r="Y411" s="360"/>
      <c r="Z411" s="360"/>
      <c r="AB411" s="360"/>
    </row>
    <row r="412">
      <c r="A412" s="360"/>
      <c r="B412" s="360"/>
      <c r="C412" s="360"/>
      <c r="D412" s="360"/>
      <c r="E412" s="360"/>
      <c r="F412" s="360"/>
      <c r="G412" s="360"/>
      <c r="H412" s="360"/>
      <c r="I412" s="360"/>
      <c r="J412" s="360"/>
      <c r="K412" s="360"/>
      <c r="L412" s="360"/>
      <c r="M412" s="360"/>
      <c r="N412" s="360"/>
      <c r="O412" s="360"/>
      <c r="P412" s="360"/>
      <c r="Q412" s="360"/>
      <c r="R412" s="360"/>
      <c r="S412" s="360"/>
      <c r="T412" s="360"/>
      <c r="U412" s="360"/>
      <c r="V412" s="360"/>
      <c r="W412" s="360"/>
      <c r="X412" s="360"/>
      <c r="Y412" s="360"/>
      <c r="Z412" s="360"/>
      <c r="AB412" s="360"/>
    </row>
    <row r="413">
      <c r="A413" s="360"/>
      <c r="B413" s="360"/>
      <c r="C413" s="360"/>
      <c r="D413" s="360"/>
      <c r="E413" s="360"/>
      <c r="F413" s="360"/>
      <c r="G413" s="360"/>
      <c r="H413" s="360"/>
      <c r="I413" s="360"/>
      <c r="J413" s="360"/>
      <c r="K413" s="360"/>
      <c r="L413" s="360"/>
      <c r="M413" s="360"/>
      <c r="N413" s="360"/>
      <c r="O413" s="360"/>
      <c r="P413" s="360"/>
      <c r="Q413" s="360"/>
      <c r="R413" s="360"/>
      <c r="S413" s="360"/>
      <c r="T413" s="360"/>
      <c r="U413" s="360"/>
      <c r="V413" s="360"/>
      <c r="W413" s="360"/>
      <c r="X413" s="360"/>
      <c r="Y413" s="360"/>
      <c r="Z413" s="360"/>
      <c r="AB413" s="360"/>
    </row>
    <row r="414">
      <c r="A414" s="360"/>
      <c r="B414" s="360"/>
      <c r="C414" s="360"/>
      <c r="D414" s="360"/>
      <c r="E414" s="360"/>
      <c r="F414" s="360"/>
      <c r="G414" s="360"/>
      <c r="H414" s="360"/>
      <c r="I414" s="360"/>
      <c r="J414" s="360"/>
      <c r="K414" s="360"/>
      <c r="L414" s="360"/>
      <c r="M414" s="360"/>
      <c r="N414" s="360"/>
      <c r="O414" s="360"/>
      <c r="P414" s="360"/>
      <c r="Q414" s="360"/>
      <c r="R414" s="360"/>
      <c r="S414" s="360"/>
      <c r="T414" s="360"/>
      <c r="U414" s="360"/>
      <c r="V414" s="360"/>
      <c r="W414" s="360"/>
      <c r="X414" s="360"/>
      <c r="Y414" s="360"/>
      <c r="Z414" s="360"/>
      <c r="AB414" s="360"/>
    </row>
    <row r="415">
      <c r="A415" s="360"/>
      <c r="B415" s="360"/>
      <c r="C415" s="360"/>
      <c r="D415" s="360"/>
      <c r="E415" s="360"/>
      <c r="F415" s="360"/>
      <c r="G415" s="360"/>
      <c r="H415" s="360"/>
      <c r="I415" s="360"/>
      <c r="J415" s="360"/>
      <c r="K415" s="360"/>
      <c r="L415" s="360"/>
      <c r="M415" s="360"/>
      <c r="N415" s="360"/>
      <c r="O415" s="360"/>
      <c r="P415" s="360"/>
      <c r="Q415" s="360"/>
      <c r="R415" s="360"/>
      <c r="S415" s="360"/>
      <c r="T415" s="360"/>
      <c r="U415" s="360"/>
      <c r="V415" s="360"/>
      <c r="W415" s="360"/>
      <c r="X415" s="360"/>
      <c r="Y415" s="360"/>
      <c r="Z415" s="360"/>
      <c r="AB415" s="360"/>
    </row>
    <row r="416">
      <c r="A416" s="360"/>
      <c r="B416" s="360"/>
      <c r="C416" s="360"/>
      <c r="D416" s="360"/>
      <c r="E416" s="360"/>
      <c r="F416" s="360"/>
      <c r="G416" s="360"/>
      <c r="H416" s="360"/>
      <c r="I416" s="360"/>
      <c r="J416" s="360"/>
      <c r="K416" s="360"/>
      <c r="L416" s="360"/>
      <c r="M416" s="360"/>
      <c r="N416" s="360"/>
      <c r="O416" s="360"/>
      <c r="P416" s="360"/>
      <c r="Q416" s="360"/>
      <c r="R416" s="360"/>
      <c r="S416" s="360"/>
      <c r="T416" s="360"/>
      <c r="U416" s="360"/>
      <c r="V416" s="360"/>
      <c r="W416" s="360"/>
      <c r="X416" s="360"/>
      <c r="Y416" s="360"/>
      <c r="Z416" s="360"/>
      <c r="AB416" s="360"/>
    </row>
    <row r="417">
      <c r="A417" s="360"/>
      <c r="B417" s="360"/>
      <c r="C417" s="360"/>
      <c r="D417" s="360"/>
      <c r="E417" s="360"/>
      <c r="F417" s="360"/>
      <c r="G417" s="360"/>
      <c r="H417" s="360"/>
      <c r="I417" s="360"/>
      <c r="J417" s="360"/>
      <c r="K417" s="360"/>
      <c r="L417" s="360"/>
      <c r="M417" s="360"/>
      <c r="N417" s="360"/>
      <c r="O417" s="360"/>
      <c r="P417" s="360"/>
      <c r="Q417" s="360"/>
      <c r="R417" s="360"/>
      <c r="S417" s="360"/>
      <c r="T417" s="360"/>
      <c r="U417" s="360"/>
      <c r="V417" s="360"/>
      <c r="W417" s="360"/>
      <c r="X417" s="360"/>
      <c r="Y417" s="360"/>
      <c r="Z417" s="360"/>
      <c r="AB417" s="360"/>
    </row>
    <row r="418">
      <c r="A418" s="360"/>
      <c r="B418" s="360"/>
      <c r="C418" s="360"/>
      <c r="D418" s="360"/>
      <c r="E418" s="360"/>
      <c r="F418" s="360"/>
      <c r="G418" s="360"/>
      <c r="H418" s="360"/>
      <c r="I418" s="360"/>
      <c r="J418" s="360"/>
      <c r="K418" s="360"/>
      <c r="L418" s="360"/>
      <c r="M418" s="360"/>
      <c r="N418" s="360"/>
      <c r="O418" s="360"/>
      <c r="P418" s="360"/>
      <c r="Q418" s="360"/>
      <c r="R418" s="360"/>
      <c r="S418" s="360"/>
      <c r="T418" s="360"/>
      <c r="U418" s="360"/>
      <c r="V418" s="360"/>
      <c r="W418" s="360"/>
      <c r="X418" s="360"/>
      <c r="Y418" s="360"/>
      <c r="Z418" s="360"/>
      <c r="AB418" s="360"/>
    </row>
    <row r="419">
      <c r="A419" s="360"/>
      <c r="B419" s="360"/>
      <c r="C419" s="360"/>
      <c r="D419" s="360"/>
      <c r="E419" s="360"/>
      <c r="F419" s="360"/>
      <c r="G419" s="360"/>
      <c r="H419" s="360"/>
      <c r="I419" s="360"/>
      <c r="J419" s="360"/>
      <c r="K419" s="360"/>
      <c r="L419" s="360"/>
      <c r="M419" s="360"/>
      <c r="N419" s="360"/>
      <c r="O419" s="360"/>
      <c r="P419" s="360"/>
      <c r="Q419" s="360"/>
      <c r="R419" s="360"/>
      <c r="S419" s="360"/>
      <c r="T419" s="360"/>
      <c r="U419" s="360"/>
      <c r="V419" s="360"/>
      <c r="W419" s="360"/>
      <c r="X419" s="360"/>
      <c r="Y419" s="360"/>
      <c r="Z419" s="360"/>
      <c r="AB419" s="360"/>
    </row>
    <row r="420">
      <c r="A420" s="360"/>
      <c r="B420" s="360"/>
      <c r="C420" s="360"/>
      <c r="D420" s="360"/>
      <c r="E420" s="360"/>
      <c r="F420" s="360"/>
      <c r="G420" s="360"/>
      <c r="H420" s="360"/>
      <c r="I420" s="360"/>
      <c r="J420" s="360"/>
      <c r="K420" s="360"/>
      <c r="L420" s="360"/>
      <c r="M420" s="360"/>
      <c r="N420" s="360"/>
      <c r="O420" s="360"/>
      <c r="P420" s="360"/>
      <c r="Q420" s="360"/>
      <c r="R420" s="360"/>
      <c r="S420" s="360"/>
      <c r="T420" s="360"/>
      <c r="U420" s="360"/>
      <c r="V420" s="360"/>
      <c r="W420" s="360"/>
      <c r="X420" s="360"/>
      <c r="Y420" s="360"/>
      <c r="Z420" s="360"/>
      <c r="AB420" s="360"/>
    </row>
    <row r="421">
      <c r="A421" s="360"/>
      <c r="B421" s="360"/>
      <c r="C421" s="360"/>
      <c r="D421" s="360"/>
      <c r="E421" s="360"/>
      <c r="F421" s="360"/>
      <c r="G421" s="360"/>
      <c r="H421" s="360"/>
      <c r="I421" s="360"/>
      <c r="J421" s="360"/>
      <c r="K421" s="360"/>
      <c r="L421" s="360"/>
      <c r="M421" s="360"/>
      <c r="N421" s="360"/>
      <c r="O421" s="360"/>
      <c r="P421" s="360"/>
      <c r="Q421" s="360"/>
      <c r="R421" s="360"/>
      <c r="S421" s="360"/>
      <c r="T421" s="360"/>
      <c r="U421" s="360"/>
      <c r="V421" s="360"/>
      <c r="W421" s="360"/>
      <c r="X421" s="360"/>
      <c r="Y421" s="360"/>
      <c r="Z421" s="360"/>
      <c r="AB421" s="360"/>
    </row>
    <row r="422">
      <c r="A422" s="360"/>
      <c r="B422" s="360"/>
      <c r="C422" s="360"/>
      <c r="D422" s="360"/>
      <c r="E422" s="360"/>
      <c r="F422" s="360"/>
      <c r="G422" s="360"/>
      <c r="H422" s="360"/>
      <c r="I422" s="360"/>
      <c r="J422" s="360"/>
      <c r="K422" s="360"/>
      <c r="L422" s="360"/>
      <c r="M422" s="360"/>
      <c r="N422" s="360"/>
      <c r="O422" s="360"/>
      <c r="P422" s="360"/>
      <c r="Q422" s="360"/>
      <c r="R422" s="360"/>
      <c r="S422" s="360"/>
      <c r="T422" s="360"/>
      <c r="U422" s="360"/>
      <c r="V422" s="360"/>
      <c r="W422" s="360"/>
      <c r="X422" s="360"/>
      <c r="Y422" s="360"/>
      <c r="Z422" s="360"/>
      <c r="AB422" s="360"/>
    </row>
    <row r="423">
      <c r="A423" s="360"/>
      <c r="B423" s="360"/>
      <c r="C423" s="360"/>
      <c r="D423" s="360"/>
      <c r="E423" s="360"/>
      <c r="F423" s="360"/>
      <c r="G423" s="360"/>
      <c r="H423" s="360"/>
      <c r="I423" s="360"/>
      <c r="J423" s="360"/>
      <c r="K423" s="360"/>
      <c r="L423" s="360"/>
      <c r="M423" s="360"/>
      <c r="N423" s="360"/>
      <c r="O423" s="360"/>
      <c r="P423" s="360"/>
      <c r="Q423" s="360"/>
      <c r="R423" s="360"/>
      <c r="S423" s="360"/>
      <c r="T423" s="360"/>
      <c r="U423" s="360"/>
      <c r="V423" s="360"/>
      <c r="W423" s="360"/>
      <c r="X423" s="360"/>
      <c r="Y423" s="360"/>
      <c r="Z423" s="360"/>
      <c r="AB423" s="360"/>
    </row>
    <row r="424">
      <c r="A424" s="360"/>
      <c r="B424" s="360"/>
      <c r="C424" s="360"/>
      <c r="D424" s="360"/>
      <c r="E424" s="360"/>
      <c r="F424" s="360"/>
      <c r="G424" s="360"/>
      <c r="H424" s="360"/>
      <c r="I424" s="360"/>
      <c r="J424" s="360"/>
      <c r="K424" s="360"/>
      <c r="L424" s="360"/>
      <c r="M424" s="360"/>
      <c r="N424" s="360"/>
      <c r="O424" s="360"/>
      <c r="P424" s="360"/>
      <c r="Q424" s="360"/>
      <c r="R424" s="360"/>
      <c r="S424" s="360"/>
      <c r="T424" s="360"/>
      <c r="U424" s="360"/>
      <c r="V424" s="360"/>
      <c r="W424" s="360"/>
      <c r="X424" s="360"/>
      <c r="Y424" s="360"/>
      <c r="Z424" s="360"/>
      <c r="AB424" s="360"/>
    </row>
    <row r="425">
      <c r="A425" s="360"/>
      <c r="B425" s="360"/>
      <c r="C425" s="360"/>
      <c r="D425" s="360"/>
      <c r="E425" s="360"/>
      <c r="F425" s="360"/>
      <c r="G425" s="360"/>
      <c r="H425" s="360"/>
      <c r="I425" s="360"/>
      <c r="J425" s="360"/>
      <c r="K425" s="360"/>
      <c r="L425" s="360"/>
      <c r="M425" s="360"/>
      <c r="N425" s="360"/>
      <c r="O425" s="360"/>
      <c r="P425" s="360"/>
      <c r="Q425" s="360"/>
      <c r="R425" s="360"/>
      <c r="S425" s="360"/>
      <c r="T425" s="360"/>
      <c r="U425" s="360"/>
      <c r="V425" s="360"/>
      <c r="W425" s="360"/>
      <c r="X425" s="360"/>
      <c r="Y425" s="360"/>
      <c r="Z425" s="360"/>
      <c r="AB425" s="360"/>
    </row>
    <row r="426">
      <c r="A426" s="360"/>
      <c r="B426" s="360"/>
      <c r="C426" s="360"/>
      <c r="D426" s="360"/>
      <c r="E426" s="360"/>
      <c r="F426" s="360"/>
      <c r="G426" s="360"/>
      <c r="H426" s="360"/>
      <c r="I426" s="360"/>
      <c r="J426" s="360"/>
      <c r="K426" s="360"/>
      <c r="L426" s="360"/>
      <c r="M426" s="360"/>
      <c r="N426" s="360"/>
      <c r="O426" s="360"/>
      <c r="P426" s="360"/>
      <c r="Q426" s="360"/>
      <c r="R426" s="360"/>
      <c r="S426" s="360"/>
      <c r="T426" s="360"/>
      <c r="U426" s="360"/>
      <c r="V426" s="360"/>
      <c r="W426" s="360"/>
      <c r="X426" s="360"/>
      <c r="Y426" s="360"/>
      <c r="Z426" s="360"/>
      <c r="AB426" s="360"/>
    </row>
    <row r="427">
      <c r="A427" s="360"/>
      <c r="B427" s="360"/>
      <c r="C427" s="360"/>
      <c r="D427" s="360"/>
      <c r="E427" s="360"/>
      <c r="F427" s="360"/>
      <c r="G427" s="360"/>
      <c r="H427" s="360"/>
      <c r="I427" s="360"/>
      <c r="J427" s="360"/>
      <c r="K427" s="360"/>
      <c r="L427" s="360"/>
      <c r="M427" s="360"/>
      <c r="N427" s="360"/>
      <c r="O427" s="360"/>
      <c r="P427" s="360"/>
      <c r="Q427" s="360"/>
      <c r="R427" s="360"/>
      <c r="S427" s="360"/>
      <c r="T427" s="360"/>
      <c r="U427" s="360"/>
      <c r="V427" s="360"/>
      <c r="W427" s="360"/>
      <c r="X427" s="360"/>
      <c r="Y427" s="360"/>
      <c r="Z427" s="360"/>
      <c r="AB427" s="360"/>
    </row>
    <row r="428">
      <c r="A428" s="360"/>
      <c r="B428" s="360"/>
      <c r="C428" s="360"/>
      <c r="D428" s="360"/>
      <c r="E428" s="360"/>
      <c r="F428" s="360"/>
      <c r="G428" s="360"/>
      <c r="H428" s="360"/>
      <c r="I428" s="360"/>
      <c r="J428" s="360"/>
      <c r="K428" s="360"/>
      <c r="L428" s="360"/>
      <c r="M428" s="360"/>
      <c r="N428" s="360"/>
      <c r="O428" s="360"/>
      <c r="P428" s="360"/>
      <c r="Q428" s="360"/>
      <c r="R428" s="360"/>
      <c r="S428" s="360"/>
      <c r="T428" s="360"/>
      <c r="U428" s="360"/>
      <c r="V428" s="360"/>
      <c r="W428" s="360"/>
      <c r="X428" s="360"/>
      <c r="Y428" s="360"/>
      <c r="Z428" s="360"/>
      <c r="AB428" s="360"/>
    </row>
    <row r="429">
      <c r="A429" s="360"/>
      <c r="B429" s="360"/>
      <c r="C429" s="360"/>
      <c r="D429" s="360"/>
      <c r="E429" s="360"/>
      <c r="F429" s="360"/>
      <c r="G429" s="360"/>
      <c r="H429" s="360"/>
      <c r="I429" s="360"/>
      <c r="J429" s="360"/>
      <c r="K429" s="360"/>
      <c r="L429" s="360"/>
      <c r="M429" s="360"/>
      <c r="N429" s="360"/>
      <c r="O429" s="360"/>
      <c r="P429" s="360"/>
      <c r="Q429" s="360"/>
      <c r="R429" s="360"/>
      <c r="S429" s="360"/>
      <c r="T429" s="360"/>
      <c r="U429" s="360"/>
      <c r="V429" s="360"/>
      <c r="W429" s="360"/>
      <c r="X429" s="360"/>
      <c r="Y429" s="360"/>
      <c r="Z429" s="360"/>
      <c r="AB429" s="360"/>
    </row>
    <row r="430">
      <c r="A430" s="360"/>
      <c r="B430" s="360"/>
      <c r="C430" s="360"/>
      <c r="D430" s="360"/>
      <c r="E430" s="360"/>
      <c r="F430" s="360"/>
      <c r="G430" s="360"/>
      <c r="H430" s="360"/>
      <c r="I430" s="360"/>
      <c r="J430" s="360"/>
      <c r="K430" s="360"/>
      <c r="L430" s="360"/>
      <c r="M430" s="360"/>
      <c r="N430" s="360"/>
      <c r="O430" s="360"/>
      <c r="P430" s="360"/>
      <c r="Q430" s="360"/>
      <c r="R430" s="360"/>
      <c r="S430" s="360"/>
      <c r="T430" s="360"/>
      <c r="U430" s="360"/>
      <c r="V430" s="360"/>
      <c r="W430" s="360"/>
      <c r="X430" s="360"/>
      <c r="Y430" s="360"/>
      <c r="Z430" s="360"/>
      <c r="AB430" s="360"/>
    </row>
    <row r="431">
      <c r="A431" s="360"/>
      <c r="B431" s="360"/>
      <c r="C431" s="360"/>
      <c r="D431" s="360"/>
      <c r="E431" s="360"/>
      <c r="F431" s="360"/>
      <c r="G431" s="360"/>
      <c r="H431" s="360"/>
      <c r="I431" s="360"/>
      <c r="J431" s="360"/>
      <c r="K431" s="360"/>
      <c r="L431" s="360"/>
      <c r="M431" s="360"/>
      <c r="N431" s="360"/>
      <c r="O431" s="360"/>
      <c r="P431" s="360"/>
      <c r="Q431" s="360"/>
      <c r="R431" s="360"/>
      <c r="S431" s="360"/>
      <c r="T431" s="360"/>
      <c r="U431" s="360"/>
      <c r="V431" s="360"/>
      <c r="W431" s="360"/>
      <c r="X431" s="360"/>
      <c r="Y431" s="360"/>
      <c r="Z431" s="360"/>
      <c r="AB431" s="360"/>
    </row>
    <row r="432">
      <c r="A432" s="360"/>
      <c r="B432" s="360"/>
      <c r="C432" s="360"/>
      <c r="D432" s="360"/>
      <c r="E432" s="360"/>
      <c r="F432" s="360"/>
      <c r="G432" s="360"/>
      <c r="H432" s="360"/>
      <c r="I432" s="360"/>
      <c r="J432" s="360"/>
      <c r="K432" s="360"/>
      <c r="L432" s="360"/>
      <c r="M432" s="360"/>
      <c r="N432" s="360"/>
      <c r="O432" s="360"/>
      <c r="P432" s="360"/>
      <c r="Q432" s="360"/>
      <c r="R432" s="360"/>
      <c r="S432" s="360"/>
      <c r="T432" s="360"/>
      <c r="U432" s="360"/>
      <c r="V432" s="360"/>
      <c r="W432" s="360"/>
      <c r="X432" s="360"/>
      <c r="Y432" s="360"/>
      <c r="Z432" s="360"/>
      <c r="AB432" s="360"/>
    </row>
    <row r="433">
      <c r="A433" s="360"/>
      <c r="B433" s="360"/>
      <c r="C433" s="360"/>
      <c r="D433" s="360"/>
      <c r="E433" s="360"/>
      <c r="F433" s="360"/>
      <c r="G433" s="360"/>
      <c r="H433" s="360"/>
      <c r="I433" s="360"/>
      <c r="J433" s="360"/>
      <c r="K433" s="360"/>
      <c r="L433" s="360"/>
      <c r="M433" s="360"/>
      <c r="N433" s="360"/>
      <c r="O433" s="360"/>
      <c r="P433" s="360"/>
      <c r="Q433" s="360"/>
      <c r="R433" s="360"/>
      <c r="S433" s="360"/>
      <c r="T433" s="360"/>
      <c r="U433" s="360"/>
      <c r="V433" s="360"/>
      <c r="W433" s="360"/>
      <c r="X433" s="360"/>
      <c r="Y433" s="360"/>
      <c r="Z433" s="360"/>
      <c r="AB433" s="360"/>
    </row>
    <row r="434">
      <c r="A434" s="360"/>
      <c r="B434" s="360"/>
      <c r="C434" s="360"/>
      <c r="D434" s="360"/>
      <c r="E434" s="360"/>
      <c r="F434" s="360"/>
      <c r="G434" s="360"/>
      <c r="H434" s="360"/>
      <c r="I434" s="360"/>
      <c r="J434" s="360"/>
      <c r="K434" s="360"/>
      <c r="L434" s="360"/>
      <c r="M434" s="360"/>
      <c r="N434" s="360"/>
      <c r="O434" s="360"/>
      <c r="P434" s="360"/>
      <c r="Q434" s="360"/>
      <c r="R434" s="360"/>
      <c r="S434" s="360"/>
      <c r="T434" s="360"/>
      <c r="U434" s="360"/>
      <c r="V434" s="360"/>
      <c r="W434" s="360"/>
      <c r="X434" s="360"/>
      <c r="Y434" s="360"/>
      <c r="Z434" s="360"/>
      <c r="AB434" s="360"/>
    </row>
    <row r="435">
      <c r="A435" s="360"/>
      <c r="B435" s="360"/>
      <c r="C435" s="360"/>
      <c r="D435" s="360"/>
      <c r="E435" s="360"/>
      <c r="F435" s="360"/>
      <c r="G435" s="360"/>
      <c r="H435" s="360"/>
      <c r="I435" s="360"/>
      <c r="J435" s="360"/>
      <c r="K435" s="360"/>
      <c r="L435" s="360"/>
      <c r="M435" s="360"/>
      <c r="N435" s="360"/>
      <c r="O435" s="360"/>
      <c r="P435" s="360"/>
      <c r="Q435" s="360"/>
      <c r="R435" s="360"/>
      <c r="S435" s="360"/>
      <c r="T435" s="360"/>
      <c r="U435" s="360"/>
      <c r="V435" s="360"/>
      <c r="W435" s="360"/>
      <c r="X435" s="360"/>
      <c r="Y435" s="360"/>
      <c r="Z435" s="360"/>
      <c r="AB435" s="360"/>
    </row>
    <row r="436">
      <c r="A436" s="360"/>
      <c r="B436" s="360"/>
      <c r="C436" s="360"/>
      <c r="D436" s="360"/>
      <c r="E436" s="360"/>
      <c r="F436" s="360"/>
      <c r="G436" s="360"/>
      <c r="H436" s="360"/>
      <c r="I436" s="360"/>
      <c r="J436" s="360"/>
      <c r="K436" s="360"/>
      <c r="L436" s="360"/>
      <c r="M436" s="360"/>
      <c r="N436" s="360"/>
      <c r="O436" s="360"/>
      <c r="P436" s="360"/>
      <c r="Q436" s="360"/>
      <c r="R436" s="360"/>
      <c r="S436" s="360"/>
      <c r="T436" s="360"/>
      <c r="U436" s="360"/>
      <c r="V436" s="360"/>
      <c r="W436" s="360"/>
      <c r="X436" s="360"/>
      <c r="Y436" s="360"/>
      <c r="Z436" s="360"/>
      <c r="AB436" s="360"/>
    </row>
    <row r="437">
      <c r="A437" s="360"/>
      <c r="B437" s="360"/>
      <c r="C437" s="360"/>
      <c r="D437" s="360"/>
      <c r="E437" s="360"/>
      <c r="F437" s="360"/>
      <c r="G437" s="360"/>
      <c r="H437" s="360"/>
      <c r="I437" s="360"/>
      <c r="J437" s="360"/>
      <c r="K437" s="360"/>
      <c r="L437" s="360"/>
      <c r="M437" s="360"/>
      <c r="N437" s="360"/>
      <c r="O437" s="360"/>
      <c r="P437" s="360"/>
      <c r="Q437" s="360"/>
      <c r="R437" s="360"/>
      <c r="S437" s="360"/>
      <c r="T437" s="360"/>
      <c r="U437" s="360"/>
      <c r="V437" s="360"/>
      <c r="W437" s="360"/>
      <c r="X437" s="360"/>
      <c r="Y437" s="360"/>
      <c r="Z437" s="360"/>
      <c r="AB437" s="360"/>
    </row>
    <row r="438">
      <c r="A438" s="360"/>
      <c r="B438" s="360"/>
      <c r="C438" s="360"/>
      <c r="D438" s="360"/>
      <c r="E438" s="360"/>
      <c r="F438" s="360"/>
      <c r="G438" s="360"/>
      <c r="H438" s="360"/>
      <c r="I438" s="360"/>
      <c r="J438" s="360"/>
      <c r="K438" s="360"/>
      <c r="L438" s="360"/>
      <c r="M438" s="360"/>
      <c r="N438" s="360"/>
      <c r="O438" s="360"/>
      <c r="P438" s="360"/>
      <c r="Q438" s="360"/>
      <c r="R438" s="360"/>
      <c r="S438" s="360"/>
      <c r="T438" s="360"/>
      <c r="U438" s="360"/>
      <c r="V438" s="360"/>
      <c r="W438" s="360"/>
      <c r="X438" s="360"/>
      <c r="Y438" s="360"/>
      <c r="Z438" s="360"/>
      <c r="AB438" s="360"/>
    </row>
    <row r="439">
      <c r="A439" s="360"/>
      <c r="B439" s="360"/>
      <c r="C439" s="360"/>
      <c r="D439" s="360"/>
      <c r="E439" s="360"/>
      <c r="F439" s="360"/>
      <c r="G439" s="360"/>
      <c r="H439" s="360"/>
      <c r="I439" s="360"/>
      <c r="J439" s="360"/>
      <c r="K439" s="360"/>
      <c r="L439" s="360"/>
      <c r="M439" s="360"/>
      <c r="N439" s="360"/>
      <c r="O439" s="360"/>
      <c r="P439" s="360"/>
      <c r="Q439" s="360"/>
      <c r="R439" s="360"/>
      <c r="S439" s="360"/>
      <c r="T439" s="360"/>
      <c r="U439" s="360"/>
      <c r="V439" s="360"/>
      <c r="W439" s="360"/>
      <c r="X439" s="360"/>
      <c r="Y439" s="360"/>
      <c r="Z439" s="360"/>
      <c r="AB439" s="360"/>
    </row>
    <row r="440">
      <c r="A440" s="360"/>
      <c r="B440" s="360"/>
      <c r="C440" s="360"/>
      <c r="D440" s="360"/>
      <c r="E440" s="360"/>
      <c r="F440" s="360"/>
      <c r="G440" s="360"/>
      <c r="H440" s="360"/>
      <c r="I440" s="360"/>
      <c r="J440" s="360"/>
      <c r="K440" s="360"/>
      <c r="L440" s="360"/>
      <c r="M440" s="360"/>
      <c r="N440" s="360"/>
      <c r="O440" s="360"/>
      <c r="P440" s="360"/>
      <c r="Q440" s="360"/>
      <c r="R440" s="360"/>
      <c r="S440" s="360"/>
      <c r="T440" s="360"/>
      <c r="U440" s="360"/>
      <c r="V440" s="360"/>
      <c r="W440" s="360"/>
      <c r="X440" s="360"/>
      <c r="Y440" s="360"/>
      <c r="Z440" s="360"/>
      <c r="AB440" s="360"/>
    </row>
    <row r="441">
      <c r="A441" s="360"/>
      <c r="B441" s="360"/>
      <c r="C441" s="360"/>
      <c r="D441" s="360"/>
      <c r="E441" s="360"/>
      <c r="F441" s="360"/>
      <c r="G441" s="360"/>
      <c r="H441" s="360"/>
      <c r="I441" s="360"/>
      <c r="J441" s="360"/>
      <c r="K441" s="360"/>
      <c r="L441" s="360"/>
      <c r="M441" s="360"/>
      <c r="N441" s="360"/>
      <c r="O441" s="360"/>
      <c r="P441" s="360"/>
      <c r="Q441" s="360"/>
      <c r="R441" s="360"/>
      <c r="S441" s="360"/>
      <c r="T441" s="360"/>
      <c r="U441" s="360"/>
      <c r="V441" s="360"/>
      <c r="W441" s="360"/>
      <c r="X441" s="360"/>
      <c r="Y441" s="360"/>
      <c r="Z441" s="360"/>
      <c r="AB441" s="360"/>
    </row>
    <row r="442">
      <c r="A442" s="360"/>
      <c r="B442" s="360"/>
      <c r="C442" s="360"/>
      <c r="D442" s="360"/>
      <c r="E442" s="360"/>
      <c r="F442" s="360"/>
      <c r="G442" s="360"/>
      <c r="H442" s="360"/>
      <c r="I442" s="360"/>
      <c r="J442" s="360"/>
      <c r="K442" s="360"/>
      <c r="L442" s="360"/>
      <c r="M442" s="360"/>
      <c r="N442" s="360"/>
      <c r="O442" s="360"/>
      <c r="P442" s="360"/>
      <c r="Q442" s="360"/>
      <c r="R442" s="360"/>
      <c r="S442" s="360"/>
      <c r="T442" s="360"/>
      <c r="U442" s="360"/>
      <c r="V442" s="360"/>
      <c r="W442" s="360"/>
      <c r="X442" s="360"/>
      <c r="Y442" s="360"/>
      <c r="Z442" s="360"/>
      <c r="AB442" s="360"/>
    </row>
    <row r="443">
      <c r="A443" s="360"/>
      <c r="B443" s="360"/>
      <c r="C443" s="360"/>
      <c r="D443" s="360"/>
      <c r="E443" s="360"/>
      <c r="F443" s="360"/>
      <c r="G443" s="360"/>
      <c r="H443" s="360"/>
      <c r="I443" s="360"/>
      <c r="J443" s="360"/>
      <c r="K443" s="360"/>
      <c r="L443" s="360"/>
      <c r="M443" s="360"/>
      <c r="N443" s="360"/>
      <c r="O443" s="360"/>
      <c r="P443" s="360"/>
      <c r="Q443" s="360"/>
      <c r="R443" s="360"/>
      <c r="S443" s="360"/>
      <c r="T443" s="360"/>
      <c r="U443" s="360"/>
      <c r="V443" s="360"/>
      <c r="W443" s="360"/>
      <c r="X443" s="360"/>
      <c r="Y443" s="360"/>
      <c r="Z443" s="360"/>
      <c r="AB443" s="360"/>
    </row>
    <row r="444">
      <c r="A444" s="360"/>
      <c r="B444" s="360"/>
      <c r="C444" s="360"/>
      <c r="D444" s="360"/>
      <c r="E444" s="360"/>
      <c r="F444" s="360"/>
      <c r="G444" s="360"/>
      <c r="H444" s="360"/>
      <c r="I444" s="360"/>
      <c r="J444" s="360"/>
      <c r="K444" s="360"/>
      <c r="L444" s="360"/>
      <c r="M444" s="360"/>
      <c r="N444" s="360"/>
      <c r="O444" s="360"/>
      <c r="P444" s="360"/>
      <c r="Q444" s="360"/>
      <c r="R444" s="360"/>
      <c r="S444" s="360"/>
      <c r="T444" s="360"/>
      <c r="U444" s="360"/>
      <c r="V444" s="360"/>
      <c r="W444" s="360"/>
      <c r="X444" s="360"/>
      <c r="Y444" s="360"/>
      <c r="Z444" s="360"/>
      <c r="AB444" s="360"/>
    </row>
    <row r="445">
      <c r="A445" s="360"/>
      <c r="B445" s="360"/>
      <c r="C445" s="360"/>
      <c r="D445" s="360"/>
      <c r="E445" s="360"/>
      <c r="F445" s="360"/>
      <c r="G445" s="360"/>
      <c r="H445" s="360"/>
      <c r="I445" s="360"/>
      <c r="J445" s="360"/>
      <c r="K445" s="360"/>
      <c r="L445" s="360"/>
      <c r="M445" s="360"/>
      <c r="N445" s="360"/>
      <c r="O445" s="360"/>
      <c r="P445" s="360"/>
      <c r="Q445" s="360"/>
      <c r="R445" s="360"/>
      <c r="S445" s="360"/>
      <c r="T445" s="360"/>
      <c r="U445" s="360"/>
      <c r="V445" s="360"/>
      <c r="W445" s="360"/>
      <c r="X445" s="360"/>
      <c r="Y445" s="360"/>
      <c r="Z445" s="360"/>
      <c r="AB445" s="360"/>
    </row>
    <row r="446">
      <c r="A446" s="360"/>
      <c r="B446" s="360"/>
      <c r="C446" s="360"/>
      <c r="D446" s="360"/>
      <c r="E446" s="360"/>
      <c r="F446" s="360"/>
      <c r="G446" s="360"/>
      <c r="H446" s="360"/>
      <c r="I446" s="360"/>
      <c r="J446" s="360"/>
      <c r="K446" s="360"/>
      <c r="L446" s="360"/>
      <c r="M446" s="360"/>
      <c r="N446" s="360"/>
      <c r="O446" s="360"/>
      <c r="P446" s="360"/>
      <c r="Q446" s="360"/>
      <c r="R446" s="360"/>
      <c r="S446" s="360"/>
      <c r="T446" s="360"/>
      <c r="U446" s="360"/>
      <c r="V446" s="360"/>
      <c r="W446" s="360"/>
      <c r="X446" s="360"/>
      <c r="Y446" s="360"/>
      <c r="Z446" s="360"/>
      <c r="AB446" s="360"/>
    </row>
    <row r="447">
      <c r="A447" s="360"/>
      <c r="B447" s="360"/>
      <c r="C447" s="360"/>
      <c r="D447" s="360"/>
      <c r="E447" s="360"/>
      <c r="F447" s="360"/>
      <c r="G447" s="360"/>
      <c r="H447" s="360"/>
      <c r="I447" s="360"/>
      <c r="J447" s="360"/>
      <c r="K447" s="360"/>
      <c r="L447" s="360"/>
      <c r="M447" s="360"/>
      <c r="N447" s="360"/>
      <c r="O447" s="360"/>
      <c r="P447" s="360"/>
      <c r="Q447" s="360"/>
      <c r="R447" s="360"/>
      <c r="S447" s="360"/>
      <c r="T447" s="360"/>
      <c r="U447" s="360"/>
      <c r="V447" s="360"/>
      <c r="W447" s="360"/>
      <c r="X447" s="360"/>
      <c r="Y447" s="360"/>
      <c r="Z447" s="360"/>
      <c r="AB447" s="360"/>
    </row>
    <row r="448">
      <c r="A448" s="360"/>
      <c r="B448" s="360"/>
      <c r="C448" s="360"/>
      <c r="D448" s="360"/>
      <c r="E448" s="360"/>
      <c r="F448" s="360"/>
      <c r="G448" s="360"/>
      <c r="H448" s="360"/>
      <c r="I448" s="360"/>
      <c r="J448" s="360"/>
      <c r="K448" s="360"/>
      <c r="L448" s="360"/>
      <c r="M448" s="360"/>
      <c r="N448" s="360"/>
      <c r="O448" s="360"/>
      <c r="P448" s="360"/>
      <c r="Q448" s="360"/>
      <c r="R448" s="360"/>
      <c r="S448" s="360"/>
      <c r="T448" s="360"/>
      <c r="U448" s="360"/>
      <c r="V448" s="360"/>
      <c r="W448" s="360"/>
      <c r="X448" s="360"/>
      <c r="Y448" s="360"/>
      <c r="Z448" s="360"/>
      <c r="AB448" s="360"/>
    </row>
    <row r="449">
      <c r="A449" s="360"/>
      <c r="B449" s="360"/>
      <c r="C449" s="360"/>
      <c r="D449" s="360"/>
      <c r="E449" s="360"/>
      <c r="F449" s="360"/>
      <c r="G449" s="360"/>
      <c r="H449" s="360"/>
      <c r="I449" s="360"/>
      <c r="J449" s="360"/>
      <c r="K449" s="360"/>
      <c r="L449" s="360"/>
      <c r="M449" s="360"/>
      <c r="N449" s="360"/>
      <c r="O449" s="360"/>
      <c r="P449" s="360"/>
      <c r="Q449" s="360"/>
      <c r="R449" s="360"/>
      <c r="S449" s="360"/>
      <c r="T449" s="360"/>
      <c r="U449" s="360"/>
      <c r="V449" s="360"/>
      <c r="W449" s="360"/>
      <c r="X449" s="360"/>
      <c r="Y449" s="360"/>
      <c r="Z449" s="360"/>
      <c r="AB449" s="360"/>
    </row>
    <row r="450">
      <c r="A450" s="360"/>
      <c r="B450" s="360"/>
      <c r="C450" s="360"/>
      <c r="D450" s="360"/>
      <c r="E450" s="360"/>
      <c r="F450" s="360"/>
      <c r="G450" s="360"/>
      <c r="H450" s="360"/>
      <c r="I450" s="360"/>
      <c r="J450" s="360"/>
      <c r="K450" s="360"/>
      <c r="L450" s="360"/>
      <c r="M450" s="360"/>
      <c r="N450" s="360"/>
      <c r="O450" s="360"/>
      <c r="P450" s="360"/>
      <c r="Q450" s="360"/>
      <c r="R450" s="360"/>
      <c r="S450" s="360"/>
      <c r="T450" s="360"/>
      <c r="U450" s="360"/>
      <c r="V450" s="360"/>
      <c r="W450" s="360"/>
      <c r="X450" s="360"/>
      <c r="Y450" s="360"/>
      <c r="Z450" s="360"/>
      <c r="AB450" s="360"/>
    </row>
    <row r="451">
      <c r="A451" s="360"/>
      <c r="B451" s="360"/>
      <c r="C451" s="360"/>
      <c r="D451" s="360"/>
      <c r="E451" s="360"/>
      <c r="F451" s="360"/>
      <c r="G451" s="360"/>
      <c r="H451" s="360"/>
      <c r="I451" s="360"/>
      <c r="J451" s="360"/>
      <c r="K451" s="360"/>
      <c r="L451" s="360"/>
      <c r="M451" s="360"/>
      <c r="N451" s="360"/>
      <c r="O451" s="360"/>
      <c r="P451" s="360"/>
      <c r="Q451" s="360"/>
      <c r="R451" s="360"/>
      <c r="S451" s="360"/>
      <c r="T451" s="360"/>
      <c r="U451" s="360"/>
      <c r="V451" s="360"/>
      <c r="W451" s="360"/>
      <c r="X451" s="360"/>
      <c r="Y451" s="360"/>
      <c r="Z451" s="360"/>
      <c r="AB451" s="360"/>
    </row>
    <row r="452">
      <c r="A452" s="360"/>
      <c r="B452" s="360"/>
      <c r="C452" s="360"/>
      <c r="D452" s="360"/>
      <c r="E452" s="360"/>
      <c r="F452" s="360"/>
      <c r="G452" s="360"/>
      <c r="H452" s="360"/>
      <c r="I452" s="360"/>
      <c r="J452" s="360"/>
      <c r="K452" s="360"/>
      <c r="L452" s="360"/>
      <c r="M452" s="360"/>
      <c r="N452" s="360"/>
      <c r="O452" s="360"/>
      <c r="P452" s="360"/>
      <c r="Q452" s="360"/>
      <c r="R452" s="360"/>
      <c r="S452" s="360"/>
      <c r="T452" s="360"/>
      <c r="U452" s="360"/>
      <c r="V452" s="360"/>
      <c r="W452" s="360"/>
      <c r="X452" s="360"/>
      <c r="Y452" s="360"/>
      <c r="Z452" s="360"/>
      <c r="AB452" s="360"/>
    </row>
    <row r="453">
      <c r="A453" s="360"/>
      <c r="B453" s="360"/>
      <c r="C453" s="360"/>
      <c r="D453" s="360"/>
      <c r="E453" s="360"/>
      <c r="F453" s="360"/>
      <c r="G453" s="360"/>
      <c r="H453" s="360"/>
      <c r="I453" s="360"/>
      <c r="J453" s="360"/>
      <c r="K453" s="360"/>
      <c r="L453" s="360"/>
      <c r="M453" s="360"/>
      <c r="N453" s="360"/>
      <c r="O453" s="360"/>
      <c r="P453" s="360"/>
      <c r="Q453" s="360"/>
      <c r="R453" s="360"/>
      <c r="S453" s="360"/>
      <c r="T453" s="360"/>
      <c r="U453" s="360"/>
      <c r="V453" s="360"/>
      <c r="W453" s="360"/>
      <c r="X453" s="360"/>
      <c r="Y453" s="360"/>
      <c r="Z453" s="360"/>
      <c r="AB453" s="360"/>
    </row>
    <row r="454">
      <c r="A454" s="360"/>
      <c r="B454" s="360"/>
      <c r="C454" s="360"/>
      <c r="D454" s="360"/>
      <c r="E454" s="360"/>
      <c r="F454" s="360"/>
      <c r="G454" s="360"/>
      <c r="H454" s="360"/>
      <c r="I454" s="360"/>
      <c r="J454" s="360"/>
      <c r="K454" s="360"/>
      <c r="L454" s="360"/>
      <c r="M454" s="360"/>
      <c r="N454" s="360"/>
      <c r="O454" s="360"/>
      <c r="P454" s="360"/>
      <c r="Q454" s="360"/>
      <c r="R454" s="360"/>
      <c r="S454" s="360"/>
      <c r="T454" s="360"/>
      <c r="U454" s="360"/>
      <c r="V454" s="360"/>
      <c r="W454" s="360"/>
      <c r="X454" s="360"/>
      <c r="Y454" s="360"/>
      <c r="Z454" s="360"/>
      <c r="AB454" s="360"/>
    </row>
    <row r="455">
      <c r="A455" s="360"/>
      <c r="B455" s="360"/>
      <c r="C455" s="360"/>
      <c r="D455" s="360"/>
      <c r="E455" s="360"/>
      <c r="F455" s="360"/>
      <c r="G455" s="360"/>
      <c r="H455" s="360"/>
      <c r="I455" s="360"/>
      <c r="J455" s="360"/>
      <c r="K455" s="360"/>
      <c r="L455" s="360"/>
      <c r="M455" s="360"/>
      <c r="N455" s="360"/>
      <c r="O455" s="360"/>
      <c r="P455" s="360"/>
      <c r="Q455" s="360"/>
      <c r="R455" s="360"/>
      <c r="S455" s="360"/>
      <c r="T455" s="360"/>
      <c r="U455" s="360"/>
      <c r="V455" s="360"/>
      <c r="W455" s="360"/>
      <c r="X455" s="360"/>
      <c r="Y455" s="360"/>
      <c r="Z455" s="360"/>
      <c r="AB455" s="360"/>
    </row>
    <row r="456">
      <c r="A456" s="360"/>
      <c r="B456" s="360"/>
      <c r="C456" s="360"/>
      <c r="D456" s="360"/>
      <c r="E456" s="360"/>
      <c r="F456" s="360"/>
      <c r="G456" s="360"/>
      <c r="H456" s="360"/>
      <c r="I456" s="360"/>
      <c r="J456" s="360"/>
      <c r="K456" s="360"/>
      <c r="L456" s="360"/>
      <c r="M456" s="360"/>
      <c r="N456" s="360"/>
      <c r="O456" s="360"/>
      <c r="P456" s="360"/>
      <c r="Q456" s="360"/>
      <c r="R456" s="360"/>
      <c r="S456" s="360"/>
      <c r="T456" s="360"/>
      <c r="U456" s="360"/>
      <c r="V456" s="360"/>
      <c r="W456" s="360"/>
      <c r="X456" s="360"/>
      <c r="Y456" s="360"/>
      <c r="Z456" s="360"/>
      <c r="AB456" s="360"/>
    </row>
    <row r="457">
      <c r="A457" s="360"/>
      <c r="B457" s="360"/>
      <c r="C457" s="360"/>
      <c r="D457" s="360"/>
      <c r="E457" s="360"/>
      <c r="F457" s="360"/>
      <c r="G457" s="360"/>
      <c r="H457" s="360"/>
      <c r="I457" s="360"/>
      <c r="J457" s="360"/>
      <c r="K457" s="360"/>
      <c r="L457" s="360"/>
      <c r="M457" s="360"/>
      <c r="N457" s="360"/>
      <c r="O457" s="360"/>
      <c r="P457" s="360"/>
      <c r="Q457" s="360"/>
      <c r="R457" s="360"/>
      <c r="S457" s="360"/>
      <c r="T457" s="360"/>
      <c r="U457" s="360"/>
      <c r="V457" s="360"/>
      <c r="W457" s="360"/>
      <c r="X457" s="360"/>
      <c r="Y457" s="360"/>
      <c r="Z457" s="360"/>
      <c r="AB457" s="360"/>
    </row>
    <row r="458">
      <c r="A458" s="360"/>
      <c r="B458" s="360"/>
      <c r="C458" s="360"/>
      <c r="D458" s="360"/>
      <c r="E458" s="360"/>
      <c r="F458" s="360"/>
      <c r="G458" s="360"/>
      <c r="H458" s="360"/>
      <c r="I458" s="360"/>
      <c r="J458" s="360"/>
      <c r="K458" s="360"/>
      <c r="L458" s="360"/>
      <c r="M458" s="360"/>
      <c r="N458" s="360"/>
      <c r="O458" s="360"/>
      <c r="P458" s="360"/>
      <c r="Q458" s="360"/>
      <c r="R458" s="360"/>
      <c r="S458" s="360"/>
      <c r="T458" s="360"/>
      <c r="U458" s="360"/>
      <c r="V458" s="360"/>
      <c r="W458" s="360"/>
      <c r="X458" s="360"/>
      <c r="Y458" s="360"/>
      <c r="Z458" s="360"/>
      <c r="AB458" s="360"/>
    </row>
    <row r="459">
      <c r="A459" s="360"/>
      <c r="B459" s="360"/>
      <c r="C459" s="360"/>
      <c r="D459" s="360"/>
      <c r="E459" s="360"/>
      <c r="F459" s="360"/>
      <c r="G459" s="360"/>
      <c r="H459" s="360"/>
      <c r="I459" s="360"/>
      <c r="J459" s="360"/>
      <c r="K459" s="360"/>
      <c r="L459" s="360"/>
      <c r="M459" s="360"/>
      <c r="N459" s="360"/>
      <c r="O459" s="360"/>
      <c r="P459" s="360"/>
      <c r="Q459" s="360"/>
      <c r="R459" s="360"/>
      <c r="S459" s="360"/>
      <c r="T459" s="360"/>
      <c r="U459" s="360"/>
      <c r="V459" s="360"/>
      <c r="W459" s="360"/>
      <c r="X459" s="360"/>
      <c r="Y459" s="360"/>
      <c r="Z459" s="360"/>
      <c r="AB459" s="360"/>
    </row>
    <row r="460">
      <c r="A460" s="360"/>
      <c r="B460" s="360"/>
      <c r="C460" s="360"/>
      <c r="D460" s="360"/>
      <c r="E460" s="360"/>
      <c r="F460" s="360"/>
      <c r="G460" s="360"/>
      <c r="H460" s="360"/>
      <c r="I460" s="360"/>
      <c r="J460" s="360"/>
      <c r="K460" s="360"/>
      <c r="L460" s="360"/>
      <c r="M460" s="360"/>
      <c r="N460" s="360"/>
      <c r="O460" s="360"/>
      <c r="P460" s="360"/>
      <c r="Q460" s="360"/>
      <c r="R460" s="360"/>
      <c r="S460" s="360"/>
      <c r="T460" s="360"/>
      <c r="U460" s="360"/>
      <c r="V460" s="360"/>
      <c r="W460" s="360"/>
      <c r="X460" s="360"/>
      <c r="Y460" s="360"/>
      <c r="Z460" s="360"/>
      <c r="AB460" s="360"/>
    </row>
    <row r="461">
      <c r="A461" s="360"/>
      <c r="B461" s="360"/>
      <c r="C461" s="360"/>
      <c r="D461" s="360"/>
      <c r="E461" s="360"/>
      <c r="F461" s="360"/>
      <c r="G461" s="360"/>
      <c r="H461" s="360"/>
      <c r="I461" s="360"/>
      <c r="J461" s="360"/>
      <c r="K461" s="360"/>
      <c r="L461" s="360"/>
      <c r="M461" s="360"/>
      <c r="N461" s="360"/>
      <c r="O461" s="360"/>
      <c r="P461" s="360"/>
      <c r="Q461" s="360"/>
      <c r="R461" s="360"/>
      <c r="S461" s="360"/>
      <c r="T461" s="360"/>
      <c r="U461" s="360"/>
      <c r="V461" s="360"/>
      <c r="W461" s="360"/>
      <c r="X461" s="360"/>
      <c r="Y461" s="360"/>
      <c r="Z461" s="360"/>
      <c r="AB461" s="360"/>
    </row>
    <row r="462">
      <c r="A462" s="360"/>
      <c r="B462" s="360"/>
      <c r="C462" s="360"/>
      <c r="D462" s="360"/>
      <c r="E462" s="360"/>
      <c r="F462" s="360"/>
      <c r="G462" s="360"/>
      <c r="H462" s="360"/>
      <c r="I462" s="360"/>
      <c r="J462" s="360"/>
      <c r="K462" s="360"/>
      <c r="L462" s="360"/>
      <c r="M462" s="360"/>
      <c r="N462" s="360"/>
      <c r="O462" s="360"/>
      <c r="P462" s="360"/>
      <c r="Q462" s="360"/>
      <c r="R462" s="360"/>
      <c r="S462" s="360"/>
      <c r="T462" s="360"/>
      <c r="U462" s="360"/>
      <c r="V462" s="360"/>
      <c r="W462" s="360"/>
      <c r="X462" s="360"/>
      <c r="Y462" s="360"/>
      <c r="Z462" s="360"/>
      <c r="AB462" s="360"/>
    </row>
    <row r="463">
      <c r="A463" s="360"/>
      <c r="B463" s="360"/>
      <c r="C463" s="360"/>
      <c r="D463" s="360"/>
      <c r="E463" s="360"/>
      <c r="F463" s="360"/>
      <c r="G463" s="360"/>
      <c r="H463" s="360"/>
      <c r="I463" s="360"/>
      <c r="J463" s="360"/>
      <c r="K463" s="360"/>
      <c r="L463" s="360"/>
      <c r="M463" s="360"/>
      <c r="N463" s="360"/>
      <c r="O463" s="360"/>
      <c r="P463" s="360"/>
      <c r="Q463" s="360"/>
      <c r="R463" s="360"/>
      <c r="S463" s="360"/>
      <c r="T463" s="360"/>
      <c r="U463" s="360"/>
      <c r="V463" s="360"/>
      <c r="W463" s="360"/>
      <c r="X463" s="360"/>
      <c r="Y463" s="360"/>
      <c r="Z463" s="360"/>
      <c r="AB463" s="360"/>
    </row>
    <row r="464">
      <c r="A464" s="360"/>
      <c r="B464" s="360"/>
      <c r="C464" s="360"/>
      <c r="D464" s="360"/>
      <c r="E464" s="360"/>
      <c r="F464" s="360"/>
      <c r="G464" s="360"/>
      <c r="H464" s="360"/>
      <c r="I464" s="360"/>
      <c r="J464" s="360"/>
      <c r="K464" s="360"/>
      <c r="L464" s="360"/>
      <c r="M464" s="360"/>
      <c r="N464" s="360"/>
      <c r="O464" s="360"/>
      <c r="P464" s="360"/>
      <c r="Q464" s="360"/>
      <c r="R464" s="360"/>
      <c r="S464" s="360"/>
      <c r="T464" s="360"/>
      <c r="U464" s="360"/>
      <c r="V464" s="360"/>
      <c r="W464" s="360"/>
      <c r="X464" s="360"/>
      <c r="Y464" s="360"/>
      <c r="Z464" s="360"/>
      <c r="AB464" s="360"/>
    </row>
    <row r="465">
      <c r="A465" s="360"/>
      <c r="B465" s="360"/>
      <c r="C465" s="360"/>
      <c r="D465" s="360"/>
      <c r="E465" s="360"/>
      <c r="F465" s="360"/>
      <c r="G465" s="360"/>
      <c r="H465" s="360"/>
      <c r="I465" s="360"/>
      <c r="J465" s="360"/>
      <c r="K465" s="360"/>
      <c r="L465" s="360"/>
      <c r="M465" s="360"/>
      <c r="N465" s="360"/>
      <c r="O465" s="360"/>
      <c r="P465" s="360"/>
      <c r="Q465" s="360"/>
      <c r="R465" s="360"/>
      <c r="S465" s="360"/>
      <c r="T465" s="360"/>
      <c r="U465" s="360"/>
      <c r="V465" s="360"/>
      <c r="W465" s="360"/>
      <c r="X465" s="360"/>
      <c r="Y465" s="360"/>
      <c r="Z465" s="360"/>
      <c r="AB465" s="360"/>
    </row>
    <row r="466">
      <c r="A466" s="360"/>
      <c r="B466" s="360"/>
      <c r="C466" s="360"/>
      <c r="D466" s="360"/>
      <c r="E466" s="360"/>
      <c r="F466" s="360"/>
      <c r="G466" s="360"/>
      <c r="H466" s="360"/>
      <c r="I466" s="360"/>
      <c r="J466" s="360"/>
      <c r="K466" s="360"/>
      <c r="L466" s="360"/>
      <c r="M466" s="360"/>
      <c r="N466" s="360"/>
      <c r="O466" s="360"/>
      <c r="P466" s="360"/>
      <c r="Q466" s="360"/>
      <c r="R466" s="360"/>
      <c r="S466" s="360"/>
      <c r="T466" s="360"/>
      <c r="U466" s="360"/>
      <c r="V466" s="360"/>
      <c r="W466" s="360"/>
      <c r="X466" s="360"/>
      <c r="Y466" s="360"/>
      <c r="Z466" s="360"/>
      <c r="AB466" s="360"/>
    </row>
    <row r="467">
      <c r="A467" s="360"/>
      <c r="B467" s="360"/>
      <c r="C467" s="360"/>
      <c r="D467" s="360"/>
      <c r="E467" s="360"/>
      <c r="F467" s="360"/>
      <c r="G467" s="360"/>
      <c r="H467" s="360"/>
      <c r="I467" s="360"/>
      <c r="J467" s="360"/>
      <c r="K467" s="360"/>
      <c r="L467" s="360"/>
      <c r="M467" s="360"/>
      <c r="N467" s="360"/>
      <c r="O467" s="360"/>
      <c r="P467" s="360"/>
      <c r="Q467" s="360"/>
      <c r="R467" s="360"/>
      <c r="S467" s="360"/>
      <c r="T467" s="360"/>
      <c r="U467" s="360"/>
      <c r="V467" s="360"/>
      <c r="W467" s="360"/>
      <c r="X467" s="360"/>
      <c r="Y467" s="360"/>
      <c r="Z467" s="360"/>
      <c r="AB467" s="360"/>
    </row>
    <row r="468">
      <c r="A468" s="360"/>
      <c r="B468" s="360"/>
      <c r="C468" s="360"/>
      <c r="D468" s="360"/>
      <c r="E468" s="360"/>
      <c r="F468" s="360"/>
      <c r="G468" s="360"/>
      <c r="H468" s="360"/>
      <c r="I468" s="360"/>
      <c r="J468" s="360"/>
      <c r="K468" s="360"/>
      <c r="L468" s="360"/>
      <c r="M468" s="360"/>
      <c r="N468" s="360"/>
      <c r="O468" s="360"/>
      <c r="P468" s="360"/>
      <c r="Q468" s="360"/>
      <c r="R468" s="360"/>
      <c r="S468" s="360"/>
      <c r="T468" s="360"/>
      <c r="U468" s="360"/>
      <c r="V468" s="360"/>
      <c r="W468" s="360"/>
      <c r="X468" s="360"/>
      <c r="Y468" s="360"/>
      <c r="Z468" s="360"/>
      <c r="AB468" s="360"/>
    </row>
    <row r="469">
      <c r="A469" s="360"/>
      <c r="B469" s="360"/>
      <c r="C469" s="360"/>
      <c r="D469" s="360"/>
      <c r="E469" s="360"/>
      <c r="F469" s="360"/>
      <c r="G469" s="360"/>
      <c r="H469" s="360"/>
      <c r="I469" s="360"/>
      <c r="J469" s="360"/>
      <c r="K469" s="360"/>
      <c r="L469" s="360"/>
      <c r="M469" s="360"/>
      <c r="N469" s="360"/>
      <c r="O469" s="360"/>
      <c r="P469" s="360"/>
      <c r="Q469" s="360"/>
      <c r="R469" s="360"/>
      <c r="S469" s="360"/>
      <c r="T469" s="360"/>
      <c r="U469" s="360"/>
      <c r="V469" s="360"/>
      <c r="W469" s="360"/>
      <c r="X469" s="360"/>
      <c r="Y469" s="360"/>
      <c r="Z469" s="360"/>
      <c r="AB469" s="360"/>
    </row>
    <row r="470">
      <c r="A470" s="360"/>
      <c r="B470" s="360"/>
      <c r="C470" s="360"/>
      <c r="D470" s="360"/>
      <c r="E470" s="360"/>
      <c r="F470" s="360"/>
      <c r="G470" s="360"/>
      <c r="H470" s="360"/>
      <c r="I470" s="360"/>
      <c r="J470" s="360"/>
      <c r="K470" s="360"/>
      <c r="L470" s="360"/>
      <c r="M470" s="360"/>
      <c r="N470" s="360"/>
      <c r="O470" s="360"/>
      <c r="P470" s="360"/>
      <c r="Q470" s="360"/>
      <c r="R470" s="360"/>
      <c r="S470" s="360"/>
      <c r="T470" s="360"/>
      <c r="U470" s="360"/>
      <c r="V470" s="360"/>
      <c r="W470" s="360"/>
      <c r="X470" s="360"/>
      <c r="Y470" s="360"/>
      <c r="Z470" s="360"/>
      <c r="AB470" s="360"/>
    </row>
    <row r="471">
      <c r="A471" s="360"/>
      <c r="B471" s="360"/>
      <c r="C471" s="360"/>
      <c r="D471" s="360"/>
      <c r="E471" s="360"/>
      <c r="F471" s="360"/>
      <c r="G471" s="360"/>
      <c r="H471" s="360"/>
      <c r="I471" s="360"/>
      <c r="J471" s="360"/>
      <c r="K471" s="360"/>
      <c r="L471" s="360"/>
      <c r="M471" s="360"/>
      <c r="N471" s="360"/>
      <c r="O471" s="360"/>
      <c r="P471" s="360"/>
      <c r="Q471" s="360"/>
      <c r="R471" s="360"/>
      <c r="S471" s="360"/>
      <c r="T471" s="360"/>
      <c r="U471" s="360"/>
      <c r="V471" s="360"/>
      <c r="W471" s="360"/>
      <c r="X471" s="360"/>
      <c r="Y471" s="360"/>
      <c r="Z471" s="360"/>
      <c r="AB471" s="360"/>
    </row>
    <row r="472">
      <c r="A472" s="360"/>
      <c r="B472" s="360"/>
      <c r="C472" s="360"/>
      <c r="D472" s="360"/>
      <c r="E472" s="360"/>
      <c r="F472" s="360"/>
      <c r="G472" s="360"/>
      <c r="H472" s="360"/>
      <c r="I472" s="360"/>
      <c r="J472" s="360"/>
      <c r="K472" s="360"/>
      <c r="L472" s="360"/>
      <c r="M472" s="360"/>
      <c r="N472" s="360"/>
      <c r="O472" s="360"/>
      <c r="P472" s="360"/>
      <c r="Q472" s="360"/>
      <c r="R472" s="360"/>
      <c r="S472" s="360"/>
      <c r="T472" s="360"/>
      <c r="U472" s="360"/>
      <c r="V472" s="360"/>
      <c r="W472" s="360"/>
      <c r="X472" s="360"/>
      <c r="Y472" s="360"/>
      <c r="Z472" s="360"/>
      <c r="AB472" s="360"/>
    </row>
    <row r="473">
      <c r="A473" s="360"/>
      <c r="B473" s="360"/>
      <c r="C473" s="360"/>
      <c r="D473" s="360"/>
      <c r="E473" s="360"/>
      <c r="F473" s="360"/>
      <c r="G473" s="360"/>
      <c r="H473" s="360"/>
      <c r="I473" s="360"/>
      <c r="J473" s="360"/>
      <c r="K473" s="360"/>
      <c r="L473" s="360"/>
      <c r="M473" s="360"/>
      <c r="N473" s="360"/>
      <c r="O473" s="360"/>
      <c r="P473" s="360"/>
      <c r="Q473" s="360"/>
      <c r="R473" s="360"/>
      <c r="S473" s="360"/>
      <c r="T473" s="360"/>
      <c r="U473" s="360"/>
      <c r="V473" s="360"/>
      <c r="W473" s="360"/>
      <c r="X473" s="360"/>
      <c r="Y473" s="360"/>
      <c r="Z473" s="360"/>
      <c r="AB473" s="360"/>
    </row>
    <row r="474">
      <c r="A474" s="360"/>
      <c r="B474" s="360"/>
      <c r="C474" s="360"/>
      <c r="D474" s="360"/>
      <c r="E474" s="360"/>
      <c r="F474" s="360"/>
      <c r="G474" s="360"/>
      <c r="H474" s="360"/>
      <c r="I474" s="360"/>
      <c r="J474" s="360"/>
      <c r="K474" s="360"/>
      <c r="L474" s="360"/>
      <c r="M474" s="360"/>
      <c r="N474" s="360"/>
      <c r="O474" s="360"/>
      <c r="P474" s="360"/>
      <c r="Q474" s="360"/>
      <c r="R474" s="360"/>
      <c r="S474" s="360"/>
      <c r="T474" s="360"/>
      <c r="U474" s="360"/>
      <c r="V474" s="360"/>
      <c r="W474" s="360"/>
      <c r="X474" s="360"/>
      <c r="Y474" s="360"/>
      <c r="Z474" s="360"/>
      <c r="AB474" s="360"/>
    </row>
    <row r="475">
      <c r="A475" s="360"/>
      <c r="B475" s="360"/>
      <c r="C475" s="360"/>
      <c r="D475" s="360"/>
      <c r="E475" s="360"/>
      <c r="F475" s="360"/>
      <c r="G475" s="360"/>
      <c r="H475" s="360"/>
      <c r="I475" s="360"/>
      <c r="J475" s="360"/>
      <c r="K475" s="360"/>
      <c r="L475" s="360"/>
      <c r="M475" s="360"/>
      <c r="N475" s="360"/>
      <c r="O475" s="360"/>
      <c r="P475" s="360"/>
      <c r="Q475" s="360"/>
      <c r="R475" s="360"/>
      <c r="S475" s="360"/>
      <c r="T475" s="360"/>
      <c r="U475" s="360"/>
      <c r="V475" s="360"/>
      <c r="W475" s="360"/>
      <c r="X475" s="360"/>
      <c r="Y475" s="360"/>
      <c r="Z475" s="360"/>
      <c r="AB475" s="360"/>
    </row>
    <row r="476">
      <c r="A476" s="360"/>
      <c r="B476" s="360"/>
      <c r="C476" s="360"/>
      <c r="D476" s="360"/>
      <c r="E476" s="360"/>
      <c r="F476" s="360"/>
      <c r="G476" s="360"/>
      <c r="H476" s="360"/>
      <c r="I476" s="360"/>
      <c r="J476" s="360"/>
      <c r="K476" s="360"/>
      <c r="L476" s="360"/>
      <c r="M476" s="360"/>
      <c r="N476" s="360"/>
      <c r="O476" s="360"/>
      <c r="P476" s="360"/>
      <c r="Q476" s="360"/>
      <c r="R476" s="360"/>
      <c r="S476" s="360"/>
      <c r="T476" s="360"/>
      <c r="U476" s="360"/>
      <c r="V476" s="360"/>
      <c r="W476" s="360"/>
      <c r="X476" s="360"/>
      <c r="Y476" s="360"/>
      <c r="Z476" s="360"/>
      <c r="AB476" s="360"/>
    </row>
    <row r="477">
      <c r="A477" s="360"/>
      <c r="B477" s="360"/>
      <c r="C477" s="360"/>
      <c r="D477" s="360"/>
      <c r="E477" s="360"/>
      <c r="F477" s="360"/>
      <c r="G477" s="360"/>
      <c r="H477" s="360"/>
      <c r="I477" s="360"/>
      <c r="J477" s="360"/>
      <c r="K477" s="360"/>
      <c r="L477" s="360"/>
      <c r="M477" s="360"/>
      <c r="N477" s="360"/>
      <c r="O477" s="360"/>
      <c r="P477" s="360"/>
      <c r="Q477" s="360"/>
      <c r="R477" s="360"/>
      <c r="S477" s="360"/>
      <c r="T477" s="360"/>
      <c r="U477" s="360"/>
      <c r="V477" s="360"/>
      <c r="W477" s="360"/>
      <c r="X477" s="360"/>
      <c r="Y477" s="360"/>
      <c r="Z477" s="360"/>
      <c r="AB477" s="360"/>
    </row>
    <row r="478">
      <c r="A478" s="360"/>
      <c r="B478" s="360"/>
      <c r="C478" s="360"/>
      <c r="D478" s="360"/>
      <c r="E478" s="360"/>
      <c r="F478" s="360"/>
      <c r="G478" s="360"/>
      <c r="H478" s="360"/>
      <c r="I478" s="360"/>
      <c r="J478" s="360"/>
      <c r="K478" s="360"/>
      <c r="L478" s="360"/>
      <c r="M478" s="360"/>
      <c r="N478" s="360"/>
      <c r="O478" s="360"/>
      <c r="P478" s="360"/>
      <c r="Q478" s="360"/>
      <c r="R478" s="360"/>
      <c r="S478" s="360"/>
      <c r="T478" s="360"/>
      <c r="U478" s="360"/>
      <c r="V478" s="360"/>
      <c r="W478" s="360"/>
      <c r="X478" s="360"/>
      <c r="Y478" s="360"/>
      <c r="Z478" s="360"/>
      <c r="AB478" s="360"/>
    </row>
    <row r="479">
      <c r="A479" s="360"/>
      <c r="B479" s="360"/>
      <c r="C479" s="360"/>
      <c r="D479" s="360"/>
      <c r="E479" s="360"/>
      <c r="F479" s="360"/>
      <c r="G479" s="360"/>
      <c r="H479" s="360"/>
      <c r="I479" s="360"/>
      <c r="J479" s="360"/>
      <c r="K479" s="360"/>
      <c r="L479" s="360"/>
      <c r="M479" s="360"/>
      <c r="N479" s="360"/>
      <c r="O479" s="360"/>
      <c r="P479" s="360"/>
      <c r="Q479" s="360"/>
      <c r="R479" s="360"/>
      <c r="S479" s="360"/>
      <c r="T479" s="360"/>
      <c r="U479" s="360"/>
      <c r="V479" s="360"/>
      <c r="W479" s="360"/>
      <c r="X479" s="360"/>
      <c r="Y479" s="360"/>
      <c r="Z479" s="360"/>
      <c r="AB479" s="360"/>
    </row>
    <row r="480">
      <c r="A480" s="360"/>
      <c r="B480" s="360"/>
      <c r="C480" s="360"/>
      <c r="D480" s="360"/>
      <c r="E480" s="360"/>
      <c r="F480" s="360"/>
      <c r="G480" s="360"/>
      <c r="H480" s="360"/>
      <c r="I480" s="360"/>
      <c r="J480" s="360"/>
      <c r="K480" s="360"/>
      <c r="L480" s="360"/>
      <c r="M480" s="360"/>
      <c r="N480" s="360"/>
      <c r="O480" s="360"/>
      <c r="P480" s="360"/>
      <c r="Q480" s="360"/>
      <c r="R480" s="360"/>
      <c r="S480" s="360"/>
      <c r="T480" s="360"/>
      <c r="U480" s="360"/>
      <c r="V480" s="360"/>
      <c r="W480" s="360"/>
      <c r="X480" s="360"/>
      <c r="Y480" s="360"/>
      <c r="Z480" s="360"/>
      <c r="AB480" s="360"/>
    </row>
    <row r="481">
      <c r="A481" s="360"/>
      <c r="B481" s="360"/>
      <c r="C481" s="360"/>
      <c r="D481" s="360"/>
      <c r="E481" s="360"/>
      <c r="F481" s="360"/>
      <c r="G481" s="360"/>
      <c r="H481" s="360"/>
      <c r="I481" s="360"/>
      <c r="J481" s="360"/>
      <c r="K481" s="360"/>
      <c r="L481" s="360"/>
      <c r="M481" s="360"/>
      <c r="N481" s="360"/>
      <c r="O481" s="360"/>
      <c r="P481" s="360"/>
      <c r="Q481" s="360"/>
      <c r="R481" s="360"/>
      <c r="S481" s="360"/>
      <c r="T481" s="360"/>
      <c r="U481" s="360"/>
      <c r="V481" s="360"/>
      <c r="W481" s="360"/>
      <c r="X481" s="360"/>
      <c r="Y481" s="360"/>
      <c r="Z481" s="360"/>
      <c r="AB481" s="360"/>
    </row>
    <row r="482">
      <c r="A482" s="360"/>
      <c r="B482" s="360"/>
      <c r="C482" s="360"/>
      <c r="D482" s="360"/>
      <c r="E482" s="360"/>
      <c r="F482" s="360"/>
      <c r="G482" s="360"/>
      <c r="H482" s="360"/>
      <c r="I482" s="360"/>
      <c r="J482" s="360"/>
      <c r="K482" s="360"/>
      <c r="L482" s="360"/>
      <c r="M482" s="360"/>
      <c r="N482" s="360"/>
      <c r="O482" s="360"/>
      <c r="P482" s="360"/>
      <c r="Q482" s="360"/>
      <c r="R482" s="360"/>
      <c r="S482" s="360"/>
      <c r="T482" s="360"/>
      <c r="U482" s="360"/>
      <c r="V482" s="360"/>
      <c r="W482" s="360"/>
      <c r="X482" s="360"/>
      <c r="Y482" s="360"/>
      <c r="Z482" s="360"/>
      <c r="AB482" s="360"/>
    </row>
    <row r="483">
      <c r="A483" s="360"/>
      <c r="B483" s="360"/>
      <c r="C483" s="360"/>
      <c r="D483" s="360"/>
      <c r="E483" s="360"/>
      <c r="F483" s="360"/>
      <c r="G483" s="360"/>
      <c r="H483" s="360"/>
      <c r="I483" s="360"/>
      <c r="J483" s="360"/>
      <c r="K483" s="360"/>
      <c r="L483" s="360"/>
      <c r="M483" s="360"/>
      <c r="N483" s="360"/>
      <c r="O483" s="360"/>
      <c r="P483" s="360"/>
      <c r="Q483" s="360"/>
      <c r="R483" s="360"/>
      <c r="S483" s="360"/>
      <c r="T483" s="360"/>
      <c r="U483" s="360"/>
      <c r="V483" s="360"/>
      <c r="W483" s="360"/>
      <c r="X483" s="360"/>
      <c r="Y483" s="360"/>
      <c r="Z483" s="360"/>
      <c r="AB483" s="360"/>
    </row>
    <row r="484">
      <c r="A484" s="360"/>
      <c r="B484" s="360"/>
      <c r="C484" s="360"/>
      <c r="D484" s="360"/>
      <c r="E484" s="360"/>
      <c r="F484" s="360"/>
      <c r="G484" s="360"/>
      <c r="H484" s="360"/>
      <c r="I484" s="360"/>
      <c r="J484" s="360"/>
      <c r="K484" s="360"/>
      <c r="L484" s="360"/>
      <c r="M484" s="360"/>
      <c r="N484" s="360"/>
      <c r="O484" s="360"/>
      <c r="P484" s="360"/>
      <c r="Q484" s="360"/>
      <c r="R484" s="360"/>
      <c r="S484" s="360"/>
      <c r="T484" s="360"/>
      <c r="U484" s="360"/>
      <c r="V484" s="360"/>
      <c r="W484" s="360"/>
      <c r="X484" s="360"/>
      <c r="Y484" s="360"/>
      <c r="Z484" s="360"/>
      <c r="AB484" s="360"/>
    </row>
    <row r="485">
      <c r="A485" s="360"/>
      <c r="B485" s="360"/>
      <c r="C485" s="360"/>
      <c r="D485" s="360"/>
      <c r="E485" s="360"/>
      <c r="F485" s="360"/>
      <c r="G485" s="360"/>
      <c r="H485" s="360"/>
      <c r="I485" s="360"/>
      <c r="J485" s="360"/>
      <c r="K485" s="360"/>
      <c r="L485" s="360"/>
      <c r="M485" s="360"/>
      <c r="N485" s="360"/>
      <c r="O485" s="360"/>
      <c r="P485" s="360"/>
      <c r="Q485" s="360"/>
      <c r="R485" s="360"/>
      <c r="S485" s="360"/>
      <c r="T485" s="360"/>
      <c r="U485" s="360"/>
      <c r="V485" s="360"/>
      <c r="W485" s="360"/>
      <c r="X485" s="360"/>
      <c r="Y485" s="360"/>
      <c r="Z485" s="360"/>
      <c r="AB485" s="360"/>
    </row>
    <row r="486">
      <c r="A486" s="360"/>
      <c r="B486" s="360"/>
      <c r="C486" s="360"/>
      <c r="D486" s="360"/>
      <c r="E486" s="360"/>
      <c r="F486" s="360"/>
      <c r="G486" s="360"/>
      <c r="H486" s="360"/>
      <c r="I486" s="360"/>
      <c r="J486" s="360"/>
      <c r="K486" s="360"/>
      <c r="L486" s="360"/>
      <c r="M486" s="360"/>
      <c r="N486" s="360"/>
      <c r="O486" s="360"/>
      <c r="P486" s="360"/>
      <c r="Q486" s="360"/>
      <c r="R486" s="360"/>
      <c r="S486" s="360"/>
      <c r="T486" s="360"/>
      <c r="U486" s="360"/>
      <c r="V486" s="360"/>
      <c r="W486" s="360"/>
      <c r="X486" s="360"/>
      <c r="Y486" s="360"/>
      <c r="Z486" s="360"/>
      <c r="AB486" s="360"/>
    </row>
    <row r="487">
      <c r="A487" s="360"/>
      <c r="B487" s="360"/>
      <c r="C487" s="360"/>
      <c r="D487" s="360"/>
      <c r="E487" s="360"/>
      <c r="F487" s="360"/>
      <c r="G487" s="360"/>
      <c r="H487" s="360"/>
      <c r="I487" s="360"/>
      <c r="J487" s="360"/>
      <c r="K487" s="360"/>
      <c r="L487" s="360"/>
      <c r="M487" s="360"/>
      <c r="N487" s="360"/>
      <c r="O487" s="360"/>
      <c r="P487" s="360"/>
      <c r="Q487" s="360"/>
      <c r="R487" s="360"/>
      <c r="S487" s="360"/>
      <c r="T487" s="360"/>
      <c r="U487" s="360"/>
      <c r="V487" s="360"/>
      <c r="W487" s="360"/>
      <c r="X487" s="360"/>
      <c r="Y487" s="360"/>
      <c r="Z487" s="360"/>
      <c r="AB487" s="360"/>
    </row>
    <row r="488">
      <c r="A488" s="360"/>
      <c r="B488" s="360"/>
      <c r="C488" s="360"/>
      <c r="D488" s="360"/>
      <c r="E488" s="360"/>
      <c r="F488" s="360"/>
      <c r="G488" s="360"/>
      <c r="H488" s="360"/>
      <c r="I488" s="360"/>
      <c r="J488" s="360"/>
      <c r="K488" s="360"/>
      <c r="L488" s="360"/>
      <c r="M488" s="360"/>
      <c r="N488" s="360"/>
      <c r="O488" s="360"/>
      <c r="P488" s="360"/>
      <c r="Q488" s="360"/>
      <c r="R488" s="360"/>
      <c r="S488" s="360"/>
      <c r="T488" s="360"/>
      <c r="U488" s="360"/>
      <c r="V488" s="360"/>
      <c r="W488" s="360"/>
      <c r="X488" s="360"/>
      <c r="Y488" s="360"/>
      <c r="Z488" s="360"/>
      <c r="AB488" s="360"/>
    </row>
    <row r="489">
      <c r="A489" s="360"/>
      <c r="B489" s="360"/>
      <c r="C489" s="360"/>
      <c r="D489" s="360"/>
      <c r="E489" s="360"/>
      <c r="F489" s="360"/>
      <c r="G489" s="360"/>
      <c r="H489" s="360"/>
      <c r="I489" s="360"/>
      <c r="J489" s="360"/>
      <c r="K489" s="360"/>
      <c r="L489" s="360"/>
      <c r="M489" s="360"/>
      <c r="N489" s="360"/>
      <c r="O489" s="360"/>
      <c r="P489" s="360"/>
      <c r="Q489" s="360"/>
      <c r="R489" s="360"/>
      <c r="S489" s="360"/>
      <c r="T489" s="360"/>
      <c r="U489" s="360"/>
      <c r="V489" s="360"/>
      <c r="W489" s="360"/>
      <c r="X489" s="360"/>
      <c r="Y489" s="360"/>
      <c r="Z489" s="360"/>
      <c r="AB489" s="360"/>
    </row>
    <row r="490">
      <c r="A490" s="360"/>
      <c r="B490" s="360"/>
      <c r="C490" s="360"/>
      <c r="D490" s="360"/>
      <c r="E490" s="360"/>
      <c r="F490" s="360"/>
      <c r="G490" s="360"/>
      <c r="H490" s="360"/>
      <c r="I490" s="360"/>
      <c r="J490" s="360"/>
      <c r="K490" s="360"/>
      <c r="L490" s="360"/>
      <c r="M490" s="360"/>
      <c r="N490" s="360"/>
      <c r="O490" s="360"/>
      <c r="P490" s="360"/>
      <c r="Q490" s="360"/>
      <c r="R490" s="360"/>
      <c r="S490" s="360"/>
      <c r="T490" s="360"/>
      <c r="U490" s="360"/>
      <c r="V490" s="360"/>
      <c r="W490" s="360"/>
      <c r="X490" s="360"/>
      <c r="Y490" s="360"/>
      <c r="Z490" s="360"/>
      <c r="AB490" s="360"/>
    </row>
    <row r="491">
      <c r="A491" s="360"/>
      <c r="B491" s="360"/>
      <c r="C491" s="360"/>
      <c r="D491" s="360"/>
      <c r="E491" s="360"/>
      <c r="F491" s="360"/>
      <c r="G491" s="360"/>
      <c r="H491" s="360"/>
      <c r="I491" s="360"/>
      <c r="J491" s="360"/>
      <c r="K491" s="360"/>
      <c r="L491" s="360"/>
      <c r="M491" s="360"/>
      <c r="N491" s="360"/>
      <c r="O491" s="360"/>
      <c r="P491" s="360"/>
      <c r="Q491" s="360"/>
      <c r="R491" s="360"/>
      <c r="S491" s="360"/>
      <c r="T491" s="360"/>
      <c r="U491" s="360"/>
      <c r="V491" s="360"/>
      <c r="W491" s="360"/>
      <c r="X491" s="360"/>
      <c r="Y491" s="360"/>
      <c r="Z491" s="360"/>
      <c r="AB491" s="360"/>
    </row>
    <row r="492">
      <c r="A492" s="360"/>
      <c r="B492" s="360"/>
      <c r="C492" s="360"/>
      <c r="D492" s="360"/>
      <c r="E492" s="360"/>
      <c r="F492" s="360"/>
      <c r="G492" s="360"/>
      <c r="H492" s="360"/>
      <c r="I492" s="360"/>
      <c r="J492" s="360"/>
      <c r="K492" s="360"/>
      <c r="L492" s="360"/>
      <c r="M492" s="360"/>
      <c r="N492" s="360"/>
      <c r="O492" s="360"/>
      <c r="P492" s="360"/>
      <c r="Q492" s="360"/>
      <c r="R492" s="360"/>
      <c r="S492" s="360"/>
      <c r="T492" s="360"/>
      <c r="U492" s="360"/>
      <c r="V492" s="360"/>
      <c r="W492" s="360"/>
      <c r="X492" s="360"/>
      <c r="Y492" s="360"/>
      <c r="Z492" s="360"/>
      <c r="AB492" s="360"/>
    </row>
    <row r="493">
      <c r="A493" s="360"/>
      <c r="B493" s="360"/>
      <c r="C493" s="360"/>
      <c r="D493" s="360"/>
      <c r="E493" s="360"/>
      <c r="F493" s="360"/>
      <c r="G493" s="360"/>
      <c r="H493" s="360"/>
      <c r="I493" s="360"/>
      <c r="J493" s="360"/>
      <c r="K493" s="360"/>
      <c r="L493" s="360"/>
      <c r="M493" s="360"/>
      <c r="N493" s="360"/>
      <c r="O493" s="360"/>
      <c r="P493" s="360"/>
      <c r="Q493" s="360"/>
      <c r="R493" s="360"/>
      <c r="S493" s="360"/>
      <c r="T493" s="360"/>
      <c r="U493" s="360"/>
      <c r="V493" s="360"/>
      <c r="W493" s="360"/>
      <c r="X493" s="360"/>
      <c r="Y493" s="360"/>
      <c r="Z493" s="360"/>
      <c r="AB493" s="360"/>
    </row>
    <row r="494">
      <c r="A494" s="360"/>
      <c r="B494" s="360"/>
      <c r="C494" s="360"/>
      <c r="D494" s="360"/>
      <c r="E494" s="360"/>
      <c r="F494" s="360"/>
      <c r="G494" s="360"/>
      <c r="H494" s="360"/>
      <c r="I494" s="360"/>
      <c r="J494" s="360"/>
      <c r="K494" s="360"/>
      <c r="L494" s="360"/>
      <c r="M494" s="360"/>
      <c r="N494" s="360"/>
      <c r="O494" s="360"/>
      <c r="P494" s="360"/>
      <c r="Q494" s="360"/>
      <c r="R494" s="360"/>
      <c r="S494" s="360"/>
      <c r="T494" s="360"/>
      <c r="U494" s="360"/>
      <c r="V494" s="360"/>
      <c r="W494" s="360"/>
      <c r="X494" s="360"/>
      <c r="Y494" s="360"/>
      <c r="Z494" s="360"/>
      <c r="AB494" s="360"/>
    </row>
    <row r="495">
      <c r="A495" s="360"/>
      <c r="B495" s="360"/>
      <c r="C495" s="360"/>
      <c r="D495" s="360"/>
      <c r="E495" s="360"/>
      <c r="F495" s="360"/>
      <c r="G495" s="360"/>
      <c r="H495" s="360"/>
      <c r="I495" s="360"/>
      <c r="J495" s="360"/>
      <c r="K495" s="360"/>
      <c r="L495" s="360"/>
      <c r="M495" s="360"/>
      <c r="N495" s="360"/>
      <c r="O495" s="360"/>
      <c r="P495" s="360"/>
      <c r="Q495" s="360"/>
      <c r="R495" s="360"/>
      <c r="S495" s="360"/>
      <c r="T495" s="360"/>
      <c r="U495" s="360"/>
      <c r="V495" s="360"/>
      <c r="W495" s="360"/>
      <c r="X495" s="360"/>
      <c r="Y495" s="360"/>
      <c r="Z495" s="360"/>
      <c r="AB495" s="360"/>
    </row>
    <row r="496">
      <c r="A496" s="360"/>
      <c r="B496" s="360"/>
      <c r="C496" s="360"/>
      <c r="D496" s="360"/>
      <c r="E496" s="360"/>
      <c r="F496" s="360"/>
      <c r="G496" s="360"/>
      <c r="H496" s="360"/>
      <c r="I496" s="360"/>
      <c r="J496" s="360"/>
      <c r="K496" s="360"/>
      <c r="L496" s="360"/>
      <c r="M496" s="360"/>
      <c r="N496" s="360"/>
      <c r="O496" s="360"/>
      <c r="P496" s="360"/>
      <c r="Q496" s="360"/>
      <c r="R496" s="360"/>
      <c r="S496" s="360"/>
      <c r="T496" s="360"/>
      <c r="U496" s="360"/>
      <c r="V496" s="360"/>
      <c r="W496" s="360"/>
      <c r="X496" s="360"/>
      <c r="Y496" s="360"/>
      <c r="Z496" s="360"/>
      <c r="AB496" s="360"/>
    </row>
    <row r="497">
      <c r="A497" s="360"/>
      <c r="B497" s="360"/>
      <c r="C497" s="360"/>
      <c r="D497" s="360"/>
      <c r="E497" s="360"/>
      <c r="F497" s="360"/>
      <c r="G497" s="360"/>
      <c r="H497" s="360"/>
      <c r="I497" s="360"/>
      <c r="J497" s="360"/>
      <c r="K497" s="360"/>
      <c r="L497" s="360"/>
      <c r="M497" s="360"/>
      <c r="N497" s="360"/>
      <c r="O497" s="360"/>
      <c r="P497" s="360"/>
      <c r="Q497" s="360"/>
      <c r="R497" s="360"/>
      <c r="S497" s="360"/>
      <c r="T497" s="360"/>
      <c r="U497" s="360"/>
      <c r="V497" s="360"/>
      <c r="W497" s="360"/>
      <c r="X497" s="360"/>
      <c r="Y497" s="360"/>
      <c r="Z497" s="360"/>
      <c r="AB497" s="360"/>
    </row>
    <row r="498">
      <c r="A498" s="360"/>
      <c r="B498" s="360"/>
      <c r="C498" s="360"/>
      <c r="D498" s="360"/>
      <c r="E498" s="360"/>
      <c r="F498" s="360"/>
      <c r="G498" s="360"/>
      <c r="H498" s="360"/>
      <c r="I498" s="360"/>
      <c r="J498" s="360"/>
      <c r="K498" s="360"/>
      <c r="L498" s="360"/>
      <c r="M498" s="360"/>
      <c r="N498" s="360"/>
      <c r="O498" s="360"/>
      <c r="P498" s="360"/>
      <c r="Q498" s="360"/>
      <c r="R498" s="360"/>
      <c r="S498" s="360"/>
      <c r="T498" s="360"/>
      <c r="U498" s="360"/>
      <c r="V498" s="360"/>
      <c r="W498" s="360"/>
      <c r="X498" s="360"/>
      <c r="Y498" s="360"/>
      <c r="Z498" s="360"/>
      <c r="AB498" s="360"/>
    </row>
    <row r="499">
      <c r="A499" s="360"/>
      <c r="B499" s="360"/>
      <c r="C499" s="360"/>
      <c r="D499" s="360"/>
      <c r="E499" s="360"/>
      <c r="F499" s="360"/>
      <c r="G499" s="360"/>
      <c r="H499" s="360"/>
      <c r="I499" s="360"/>
      <c r="J499" s="360"/>
      <c r="K499" s="360"/>
      <c r="L499" s="360"/>
      <c r="M499" s="360"/>
      <c r="N499" s="360"/>
      <c r="O499" s="360"/>
      <c r="P499" s="360"/>
      <c r="Q499" s="360"/>
      <c r="R499" s="360"/>
      <c r="S499" s="360"/>
      <c r="T499" s="360"/>
      <c r="U499" s="360"/>
      <c r="V499" s="360"/>
      <c r="W499" s="360"/>
      <c r="X499" s="360"/>
      <c r="Y499" s="360"/>
      <c r="Z499" s="360"/>
      <c r="AB499" s="360"/>
    </row>
    <row r="500">
      <c r="A500" s="360"/>
      <c r="B500" s="360"/>
      <c r="C500" s="360"/>
      <c r="D500" s="360"/>
      <c r="E500" s="360"/>
      <c r="F500" s="360"/>
      <c r="G500" s="360"/>
      <c r="H500" s="360"/>
      <c r="I500" s="360"/>
      <c r="J500" s="360"/>
      <c r="K500" s="360"/>
      <c r="L500" s="360"/>
      <c r="M500" s="360"/>
      <c r="N500" s="360"/>
      <c r="O500" s="360"/>
      <c r="P500" s="360"/>
      <c r="Q500" s="360"/>
      <c r="R500" s="360"/>
      <c r="S500" s="360"/>
      <c r="T500" s="360"/>
      <c r="U500" s="360"/>
      <c r="V500" s="360"/>
      <c r="W500" s="360"/>
      <c r="X500" s="360"/>
      <c r="Y500" s="360"/>
      <c r="Z500" s="360"/>
      <c r="AB500" s="360"/>
    </row>
    <row r="501">
      <c r="A501" s="360"/>
      <c r="B501" s="360"/>
      <c r="C501" s="360"/>
      <c r="D501" s="360"/>
      <c r="E501" s="360"/>
      <c r="F501" s="360"/>
      <c r="G501" s="360"/>
      <c r="H501" s="360"/>
      <c r="I501" s="360"/>
      <c r="J501" s="360"/>
      <c r="K501" s="360"/>
      <c r="L501" s="360"/>
      <c r="M501" s="360"/>
      <c r="N501" s="360"/>
      <c r="O501" s="360"/>
      <c r="P501" s="360"/>
      <c r="Q501" s="360"/>
      <c r="R501" s="360"/>
      <c r="S501" s="360"/>
      <c r="T501" s="360"/>
      <c r="U501" s="360"/>
      <c r="V501" s="360"/>
      <c r="W501" s="360"/>
      <c r="X501" s="360"/>
      <c r="Y501" s="360"/>
      <c r="Z501" s="360"/>
      <c r="AB501" s="360"/>
    </row>
    <row r="502">
      <c r="A502" s="360"/>
      <c r="B502" s="360"/>
      <c r="C502" s="360"/>
      <c r="D502" s="360"/>
      <c r="E502" s="360"/>
      <c r="F502" s="360"/>
      <c r="G502" s="360"/>
      <c r="H502" s="360"/>
      <c r="I502" s="360"/>
      <c r="J502" s="360"/>
      <c r="K502" s="360"/>
      <c r="L502" s="360"/>
      <c r="M502" s="360"/>
      <c r="N502" s="360"/>
      <c r="O502" s="360"/>
      <c r="P502" s="360"/>
      <c r="Q502" s="360"/>
      <c r="R502" s="360"/>
      <c r="S502" s="360"/>
      <c r="T502" s="360"/>
      <c r="U502" s="360"/>
      <c r="V502" s="360"/>
      <c r="W502" s="360"/>
      <c r="X502" s="360"/>
      <c r="Y502" s="360"/>
      <c r="Z502" s="360"/>
      <c r="AB502" s="360"/>
    </row>
    <row r="503">
      <c r="A503" s="360"/>
      <c r="B503" s="360"/>
      <c r="C503" s="360"/>
      <c r="D503" s="360"/>
      <c r="E503" s="360"/>
      <c r="F503" s="360"/>
      <c r="G503" s="360"/>
      <c r="H503" s="360"/>
      <c r="I503" s="360"/>
      <c r="J503" s="360"/>
      <c r="K503" s="360"/>
      <c r="L503" s="360"/>
      <c r="M503" s="360"/>
      <c r="N503" s="360"/>
      <c r="O503" s="360"/>
      <c r="P503" s="360"/>
      <c r="Q503" s="360"/>
      <c r="R503" s="360"/>
      <c r="S503" s="360"/>
      <c r="T503" s="360"/>
      <c r="U503" s="360"/>
      <c r="V503" s="360"/>
      <c r="W503" s="360"/>
      <c r="X503" s="360"/>
      <c r="Y503" s="360"/>
      <c r="Z503" s="360"/>
      <c r="AB503" s="360"/>
    </row>
    <row r="504">
      <c r="A504" s="360"/>
      <c r="B504" s="360"/>
      <c r="C504" s="360"/>
      <c r="D504" s="360"/>
      <c r="E504" s="360"/>
      <c r="F504" s="360"/>
      <c r="G504" s="360"/>
      <c r="H504" s="360"/>
      <c r="I504" s="360"/>
      <c r="J504" s="360"/>
      <c r="K504" s="360"/>
      <c r="L504" s="360"/>
      <c r="M504" s="360"/>
      <c r="N504" s="360"/>
      <c r="O504" s="360"/>
      <c r="P504" s="360"/>
      <c r="Q504" s="360"/>
      <c r="R504" s="360"/>
      <c r="S504" s="360"/>
      <c r="T504" s="360"/>
      <c r="U504" s="360"/>
      <c r="V504" s="360"/>
      <c r="W504" s="360"/>
      <c r="X504" s="360"/>
      <c r="Y504" s="360"/>
      <c r="Z504" s="360"/>
      <c r="AB504" s="360"/>
    </row>
    <row r="505">
      <c r="A505" s="360"/>
      <c r="B505" s="360"/>
      <c r="C505" s="360"/>
      <c r="D505" s="360"/>
      <c r="E505" s="360"/>
      <c r="F505" s="360"/>
      <c r="G505" s="360"/>
      <c r="H505" s="360"/>
      <c r="I505" s="360"/>
      <c r="J505" s="360"/>
      <c r="K505" s="360"/>
      <c r="L505" s="360"/>
      <c r="M505" s="360"/>
      <c r="N505" s="360"/>
      <c r="O505" s="360"/>
      <c r="P505" s="360"/>
      <c r="Q505" s="360"/>
      <c r="R505" s="360"/>
      <c r="S505" s="360"/>
      <c r="T505" s="360"/>
      <c r="U505" s="360"/>
      <c r="V505" s="360"/>
      <c r="W505" s="360"/>
      <c r="X505" s="360"/>
      <c r="Y505" s="360"/>
      <c r="Z505" s="360"/>
      <c r="AB505" s="360"/>
    </row>
    <row r="506">
      <c r="A506" s="360"/>
      <c r="B506" s="360"/>
      <c r="C506" s="360"/>
      <c r="D506" s="360"/>
      <c r="E506" s="360"/>
      <c r="F506" s="360"/>
      <c r="G506" s="360"/>
      <c r="H506" s="360"/>
      <c r="I506" s="360"/>
      <c r="J506" s="360"/>
      <c r="K506" s="360"/>
      <c r="L506" s="360"/>
      <c r="M506" s="360"/>
      <c r="N506" s="360"/>
      <c r="O506" s="360"/>
      <c r="P506" s="360"/>
      <c r="Q506" s="360"/>
      <c r="R506" s="360"/>
      <c r="S506" s="360"/>
      <c r="T506" s="360"/>
      <c r="U506" s="360"/>
      <c r="V506" s="360"/>
      <c r="W506" s="360"/>
      <c r="X506" s="360"/>
      <c r="Y506" s="360"/>
      <c r="Z506" s="360"/>
      <c r="AB506" s="360"/>
    </row>
    <row r="507">
      <c r="A507" s="360"/>
      <c r="B507" s="360"/>
      <c r="C507" s="360"/>
      <c r="D507" s="360"/>
      <c r="E507" s="360"/>
      <c r="F507" s="360"/>
      <c r="G507" s="360"/>
      <c r="H507" s="360"/>
      <c r="I507" s="360"/>
      <c r="J507" s="360"/>
      <c r="K507" s="360"/>
      <c r="L507" s="360"/>
      <c r="M507" s="360"/>
      <c r="N507" s="360"/>
      <c r="O507" s="360"/>
      <c r="P507" s="360"/>
      <c r="Q507" s="360"/>
      <c r="R507" s="360"/>
      <c r="S507" s="360"/>
      <c r="T507" s="360"/>
      <c r="U507" s="360"/>
      <c r="V507" s="360"/>
      <c r="W507" s="360"/>
      <c r="X507" s="360"/>
      <c r="Y507" s="360"/>
      <c r="Z507" s="360"/>
      <c r="AB507" s="360"/>
    </row>
    <row r="508">
      <c r="A508" s="360"/>
      <c r="B508" s="360"/>
      <c r="C508" s="360"/>
      <c r="D508" s="360"/>
      <c r="E508" s="360"/>
      <c r="F508" s="360"/>
      <c r="G508" s="360"/>
      <c r="H508" s="360"/>
      <c r="I508" s="360"/>
      <c r="J508" s="360"/>
      <c r="K508" s="360"/>
      <c r="L508" s="360"/>
      <c r="M508" s="360"/>
      <c r="N508" s="360"/>
      <c r="O508" s="360"/>
      <c r="P508" s="360"/>
      <c r="Q508" s="360"/>
      <c r="R508" s="360"/>
      <c r="S508" s="360"/>
      <c r="T508" s="360"/>
      <c r="U508" s="360"/>
      <c r="V508" s="360"/>
      <c r="W508" s="360"/>
      <c r="X508" s="360"/>
      <c r="Y508" s="360"/>
      <c r="Z508" s="360"/>
      <c r="AB508" s="360"/>
    </row>
    <row r="509">
      <c r="A509" s="360"/>
      <c r="B509" s="360"/>
      <c r="C509" s="360"/>
      <c r="D509" s="360"/>
      <c r="E509" s="360"/>
      <c r="F509" s="360"/>
      <c r="G509" s="360"/>
      <c r="H509" s="360"/>
      <c r="I509" s="360"/>
      <c r="J509" s="360"/>
      <c r="K509" s="360"/>
      <c r="L509" s="360"/>
      <c r="M509" s="360"/>
      <c r="N509" s="360"/>
      <c r="O509" s="360"/>
      <c r="P509" s="360"/>
      <c r="Q509" s="360"/>
      <c r="R509" s="360"/>
      <c r="S509" s="360"/>
      <c r="T509" s="360"/>
      <c r="U509" s="360"/>
      <c r="V509" s="360"/>
      <c r="W509" s="360"/>
      <c r="X509" s="360"/>
      <c r="Y509" s="360"/>
      <c r="Z509" s="360"/>
      <c r="AB509" s="360"/>
    </row>
    <row r="510">
      <c r="A510" s="360"/>
      <c r="B510" s="360"/>
      <c r="C510" s="360"/>
      <c r="D510" s="360"/>
      <c r="E510" s="360"/>
      <c r="F510" s="360"/>
      <c r="G510" s="360"/>
      <c r="H510" s="360"/>
      <c r="I510" s="360"/>
      <c r="J510" s="360"/>
      <c r="K510" s="360"/>
      <c r="L510" s="360"/>
      <c r="M510" s="360"/>
      <c r="N510" s="360"/>
      <c r="O510" s="360"/>
      <c r="P510" s="360"/>
      <c r="Q510" s="360"/>
      <c r="R510" s="360"/>
      <c r="S510" s="360"/>
      <c r="T510" s="360"/>
      <c r="U510" s="360"/>
      <c r="V510" s="360"/>
      <c r="W510" s="360"/>
      <c r="X510" s="360"/>
      <c r="Y510" s="360"/>
      <c r="Z510" s="360"/>
      <c r="AB510" s="360"/>
    </row>
    <row r="511">
      <c r="A511" s="360"/>
      <c r="B511" s="360"/>
      <c r="C511" s="360"/>
      <c r="D511" s="360"/>
      <c r="E511" s="360"/>
      <c r="F511" s="360"/>
      <c r="G511" s="360"/>
      <c r="H511" s="360"/>
      <c r="I511" s="360"/>
      <c r="J511" s="360"/>
      <c r="K511" s="360"/>
      <c r="L511" s="360"/>
      <c r="M511" s="360"/>
      <c r="N511" s="360"/>
      <c r="O511" s="360"/>
      <c r="P511" s="360"/>
      <c r="Q511" s="360"/>
      <c r="R511" s="360"/>
      <c r="S511" s="360"/>
      <c r="T511" s="360"/>
      <c r="U511" s="360"/>
      <c r="V511" s="360"/>
      <c r="W511" s="360"/>
      <c r="X511" s="360"/>
      <c r="Y511" s="360"/>
      <c r="Z511" s="360"/>
      <c r="AB511" s="360"/>
    </row>
    <row r="512">
      <c r="A512" s="360"/>
      <c r="B512" s="360"/>
      <c r="C512" s="360"/>
      <c r="D512" s="360"/>
      <c r="E512" s="360"/>
      <c r="F512" s="360"/>
      <c r="G512" s="360"/>
      <c r="H512" s="360"/>
      <c r="I512" s="360"/>
      <c r="J512" s="360"/>
      <c r="K512" s="360"/>
      <c r="L512" s="360"/>
      <c r="M512" s="360"/>
      <c r="N512" s="360"/>
      <c r="O512" s="360"/>
      <c r="P512" s="360"/>
      <c r="Q512" s="360"/>
      <c r="R512" s="360"/>
      <c r="S512" s="360"/>
      <c r="T512" s="360"/>
      <c r="U512" s="360"/>
      <c r="V512" s="360"/>
      <c r="W512" s="360"/>
      <c r="X512" s="360"/>
      <c r="Y512" s="360"/>
      <c r="Z512" s="360"/>
      <c r="AB512" s="360"/>
    </row>
    <row r="513">
      <c r="A513" s="360"/>
      <c r="B513" s="360"/>
      <c r="C513" s="360"/>
      <c r="D513" s="360"/>
      <c r="E513" s="360"/>
      <c r="F513" s="360"/>
      <c r="G513" s="360"/>
      <c r="H513" s="360"/>
      <c r="I513" s="360"/>
      <c r="J513" s="360"/>
      <c r="K513" s="360"/>
      <c r="L513" s="360"/>
      <c r="M513" s="360"/>
      <c r="N513" s="360"/>
      <c r="O513" s="360"/>
      <c r="P513" s="360"/>
      <c r="Q513" s="360"/>
      <c r="R513" s="360"/>
      <c r="S513" s="360"/>
      <c r="T513" s="360"/>
      <c r="U513" s="360"/>
      <c r="V513" s="360"/>
      <c r="W513" s="360"/>
      <c r="X513" s="360"/>
      <c r="Y513" s="360"/>
      <c r="Z513" s="360"/>
      <c r="AB513" s="360"/>
    </row>
    <row r="514">
      <c r="A514" s="360"/>
      <c r="B514" s="360"/>
      <c r="C514" s="360"/>
      <c r="D514" s="360"/>
      <c r="E514" s="360"/>
      <c r="F514" s="360"/>
      <c r="G514" s="360"/>
      <c r="H514" s="360"/>
      <c r="I514" s="360"/>
      <c r="J514" s="360"/>
      <c r="K514" s="360"/>
      <c r="L514" s="360"/>
      <c r="M514" s="360"/>
      <c r="N514" s="360"/>
      <c r="O514" s="360"/>
      <c r="P514" s="360"/>
      <c r="Q514" s="360"/>
      <c r="R514" s="360"/>
      <c r="S514" s="360"/>
      <c r="T514" s="360"/>
      <c r="U514" s="360"/>
      <c r="V514" s="360"/>
      <c r="W514" s="360"/>
      <c r="X514" s="360"/>
      <c r="Y514" s="360"/>
      <c r="Z514" s="360"/>
      <c r="AB514" s="360"/>
    </row>
    <row r="515">
      <c r="A515" s="360"/>
      <c r="B515" s="360"/>
      <c r="C515" s="360"/>
      <c r="D515" s="360"/>
      <c r="E515" s="360"/>
      <c r="F515" s="360"/>
      <c r="G515" s="360"/>
      <c r="H515" s="360"/>
      <c r="I515" s="360"/>
      <c r="J515" s="360"/>
      <c r="K515" s="360"/>
      <c r="L515" s="360"/>
      <c r="M515" s="360"/>
      <c r="N515" s="360"/>
      <c r="O515" s="360"/>
      <c r="P515" s="360"/>
      <c r="Q515" s="360"/>
      <c r="R515" s="360"/>
      <c r="S515" s="360"/>
      <c r="T515" s="360"/>
      <c r="U515" s="360"/>
      <c r="V515" s="360"/>
      <c r="W515" s="360"/>
      <c r="X515" s="360"/>
      <c r="Y515" s="360"/>
      <c r="Z515" s="360"/>
      <c r="AB515" s="360"/>
    </row>
    <row r="516">
      <c r="A516" s="360"/>
      <c r="B516" s="360"/>
      <c r="C516" s="360"/>
      <c r="D516" s="360"/>
      <c r="E516" s="360"/>
      <c r="F516" s="360"/>
      <c r="G516" s="360"/>
      <c r="H516" s="360"/>
      <c r="I516" s="360"/>
      <c r="J516" s="360"/>
      <c r="K516" s="360"/>
      <c r="L516" s="360"/>
      <c r="M516" s="360"/>
      <c r="N516" s="360"/>
      <c r="O516" s="360"/>
      <c r="P516" s="360"/>
      <c r="Q516" s="360"/>
      <c r="R516" s="360"/>
      <c r="S516" s="360"/>
      <c r="T516" s="360"/>
      <c r="U516" s="360"/>
      <c r="V516" s="360"/>
      <c r="W516" s="360"/>
      <c r="X516" s="360"/>
      <c r="Y516" s="360"/>
      <c r="Z516" s="360"/>
      <c r="AB516" s="360"/>
    </row>
    <row r="517">
      <c r="A517" s="360"/>
      <c r="B517" s="360"/>
      <c r="C517" s="360"/>
      <c r="D517" s="360"/>
      <c r="E517" s="360"/>
      <c r="F517" s="360"/>
      <c r="G517" s="360"/>
      <c r="H517" s="360"/>
      <c r="I517" s="360"/>
      <c r="J517" s="360"/>
      <c r="K517" s="360"/>
      <c r="L517" s="360"/>
      <c r="M517" s="360"/>
      <c r="N517" s="360"/>
      <c r="O517" s="360"/>
      <c r="P517" s="360"/>
      <c r="Q517" s="360"/>
      <c r="R517" s="360"/>
      <c r="S517" s="360"/>
      <c r="T517" s="360"/>
      <c r="U517" s="360"/>
      <c r="V517" s="360"/>
      <c r="W517" s="360"/>
      <c r="X517" s="360"/>
      <c r="Y517" s="360"/>
      <c r="Z517" s="360"/>
      <c r="AB517" s="360"/>
    </row>
    <row r="518">
      <c r="A518" s="360"/>
      <c r="B518" s="360"/>
      <c r="C518" s="360"/>
      <c r="D518" s="360"/>
      <c r="E518" s="360"/>
      <c r="F518" s="360"/>
      <c r="G518" s="360"/>
      <c r="H518" s="360"/>
      <c r="I518" s="360"/>
      <c r="J518" s="360"/>
      <c r="K518" s="360"/>
      <c r="L518" s="360"/>
      <c r="M518" s="360"/>
      <c r="N518" s="360"/>
      <c r="O518" s="360"/>
      <c r="P518" s="360"/>
      <c r="Q518" s="360"/>
      <c r="R518" s="360"/>
      <c r="S518" s="360"/>
      <c r="T518" s="360"/>
      <c r="U518" s="360"/>
      <c r="V518" s="360"/>
      <c r="W518" s="360"/>
      <c r="X518" s="360"/>
      <c r="Y518" s="360"/>
      <c r="Z518" s="360"/>
      <c r="AB518" s="360"/>
    </row>
    <row r="519">
      <c r="A519" s="360"/>
      <c r="B519" s="360"/>
      <c r="C519" s="360"/>
      <c r="D519" s="360"/>
      <c r="E519" s="360"/>
      <c r="F519" s="360"/>
      <c r="G519" s="360"/>
      <c r="H519" s="360"/>
      <c r="I519" s="360"/>
      <c r="J519" s="360"/>
      <c r="K519" s="360"/>
      <c r="L519" s="360"/>
      <c r="M519" s="360"/>
      <c r="N519" s="360"/>
      <c r="O519" s="360"/>
      <c r="P519" s="360"/>
      <c r="Q519" s="360"/>
      <c r="R519" s="360"/>
      <c r="S519" s="360"/>
      <c r="T519" s="360"/>
      <c r="U519" s="360"/>
      <c r="V519" s="360"/>
      <c r="W519" s="360"/>
      <c r="X519" s="360"/>
      <c r="Y519" s="360"/>
      <c r="Z519" s="360"/>
      <c r="AB519" s="360"/>
    </row>
    <row r="520">
      <c r="A520" s="360"/>
      <c r="B520" s="360"/>
      <c r="C520" s="360"/>
      <c r="D520" s="360"/>
      <c r="E520" s="360"/>
      <c r="F520" s="360"/>
      <c r="G520" s="360"/>
      <c r="H520" s="360"/>
      <c r="I520" s="360"/>
      <c r="J520" s="360"/>
      <c r="K520" s="360"/>
      <c r="L520" s="360"/>
      <c r="M520" s="360"/>
      <c r="N520" s="360"/>
      <c r="O520" s="360"/>
      <c r="P520" s="360"/>
      <c r="Q520" s="360"/>
      <c r="R520" s="360"/>
      <c r="S520" s="360"/>
      <c r="T520" s="360"/>
      <c r="U520" s="360"/>
      <c r="V520" s="360"/>
      <c r="W520" s="360"/>
      <c r="X520" s="360"/>
      <c r="Y520" s="360"/>
      <c r="Z520" s="360"/>
      <c r="AB520" s="360"/>
    </row>
    <row r="521">
      <c r="A521" s="360"/>
      <c r="B521" s="360"/>
      <c r="C521" s="360"/>
      <c r="D521" s="360"/>
      <c r="E521" s="360"/>
      <c r="F521" s="360"/>
      <c r="G521" s="360"/>
      <c r="H521" s="360"/>
      <c r="I521" s="360"/>
      <c r="J521" s="360"/>
      <c r="K521" s="360"/>
      <c r="L521" s="360"/>
      <c r="M521" s="360"/>
      <c r="N521" s="360"/>
      <c r="O521" s="360"/>
      <c r="P521" s="360"/>
      <c r="Q521" s="360"/>
      <c r="R521" s="360"/>
      <c r="S521" s="360"/>
      <c r="T521" s="360"/>
      <c r="U521" s="360"/>
      <c r="V521" s="360"/>
      <c r="W521" s="360"/>
      <c r="X521" s="360"/>
      <c r="Y521" s="360"/>
      <c r="Z521" s="360"/>
      <c r="AB521" s="360"/>
    </row>
    <row r="522">
      <c r="A522" s="360"/>
      <c r="B522" s="360"/>
      <c r="C522" s="360"/>
      <c r="D522" s="360"/>
      <c r="E522" s="360"/>
      <c r="F522" s="360"/>
      <c r="G522" s="360"/>
      <c r="H522" s="360"/>
      <c r="I522" s="360"/>
      <c r="J522" s="360"/>
      <c r="K522" s="360"/>
      <c r="L522" s="360"/>
      <c r="M522" s="360"/>
      <c r="N522" s="360"/>
      <c r="O522" s="360"/>
      <c r="P522" s="360"/>
      <c r="Q522" s="360"/>
      <c r="R522" s="360"/>
      <c r="S522" s="360"/>
      <c r="T522" s="360"/>
      <c r="U522" s="360"/>
      <c r="V522" s="360"/>
      <c r="W522" s="360"/>
      <c r="X522" s="360"/>
      <c r="Y522" s="360"/>
      <c r="Z522" s="360"/>
      <c r="AB522" s="360"/>
    </row>
    <row r="523">
      <c r="A523" s="360"/>
      <c r="B523" s="360"/>
      <c r="C523" s="360"/>
      <c r="D523" s="360"/>
      <c r="E523" s="360"/>
      <c r="F523" s="360"/>
      <c r="G523" s="360"/>
      <c r="H523" s="360"/>
      <c r="I523" s="360"/>
      <c r="J523" s="360"/>
      <c r="K523" s="360"/>
      <c r="L523" s="360"/>
      <c r="M523" s="360"/>
      <c r="N523" s="360"/>
      <c r="O523" s="360"/>
      <c r="P523" s="360"/>
      <c r="Q523" s="360"/>
      <c r="R523" s="360"/>
      <c r="S523" s="360"/>
      <c r="T523" s="360"/>
      <c r="U523" s="360"/>
      <c r="V523" s="360"/>
      <c r="W523" s="360"/>
      <c r="X523" s="360"/>
      <c r="Y523" s="360"/>
      <c r="Z523" s="360"/>
      <c r="AB523" s="360"/>
    </row>
    <row r="524">
      <c r="A524" s="360"/>
      <c r="B524" s="360"/>
      <c r="C524" s="360"/>
      <c r="D524" s="360"/>
      <c r="E524" s="360"/>
      <c r="F524" s="360"/>
      <c r="G524" s="360"/>
      <c r="H524" s="360"/>
      <c r="I524" s="360"/>
      <c r="J524" s="360"/>
      <c r="K524" s="360"/>
      <c r="L524" s="360"/>
      <c r="M524" s="360"/>
      <c r="N524" s="360"/>
      <c r="O524" s="360"/>
      <c r="P524" s="360"/>
      <c r="Q524" s="360"/>
      <c r="R524" s="360"/>
      <c r="S524" s="360"/>
      <c r="T524" s="360"/>
      <c r="U524" s="360"/>
      <c r="V524" s="360"/>
      <c r="W524" s="360"/>
      <c r="X524" s="360"/>
      <c r="Y524" s="360"/>
      <c r="Z524" s="360"/>
      <c r="AB524" s="360"/>
    </row>
    <row r="525">
      <c r="A525" s="360"/>
      <c r="B525" s="360"/>
      <c r="C525" s="360"/>
      <c r="D525" s="360"/>
      <c r="E525" s="360"/>
      <c r="F525" s="360"/>
      <c r="G525" s="360"/>
      <c r="H525" s="360"/>
      <c r="I525" s="360"/>
      <c r="J525" s="360"/>
      <c r="K525" s="360"/>
      <c r="L525" s="360"/>
      <c r="M525" s="360"/>
      <c r="N525" s="360"/>
      <c r="O525" s="360"/>
      <c r="P525" s="360"/>
      <c r="Q525" s="360"/>
      <c r="R525" s="360"/>
      <c r="S525" s="360"/>
      <c r="T525" s="360"/>
      <c r="U525" s="360"/>
      <c r="V525" s="360"/>
      <c r="W525" s="360"/>
      <c r="X525" s="360"/>
      <c r="Y525" s="360"/>
      <c r="Z525" s="360"/>
      <c r="AB525" s="360"/>
    </row>
    <row r="526">
      <c r="A526" s="360"/>
      <c r="B526" s="360"/>
      <c r="C526" s="360"/>
      <c r="D526" s="360"/>
      <c r="E526" s="360"/>
      <c r="F526" s="360"/>
      <c r="G526" s="360"/>
      <c r="H526" s="360"/>
      <c r="I526" s="360"/>
      <c r="J526" s="360"/>
      <c r="K526" s="360"/>
      <c r="L526" s="360"/>
      <c r="M526" s="360"/>
      <c r="N526" s="360"/>
      <c r="O526" s="360"/>
      <c r="P526" s="360"/>
      <c r="Q526" s="360"/>
      <c r="R526" s="360"/>
      <c r="S526" s="360"/>
      <c r="T526" s="360"/>
      <c r="U526" s="360"/>
      <c r="V526" s="360"/>
      <c r="W526" s="360"/>
      <c r="X526" s="360"/>
      <c r="Y526" s="360"/>
      <c r="Z526" s="360"/>
      <c r="AB526" s="360"/>
    </row>
    <row r="527">
      <c r="A527" s="360"/>
      <c r="B527" s="360"/>
      <c r="C527" s="360"/>
      <c r="D527" s="360"/>
      <c r="E527" s="360"/>
      <c r="F527" s="360"/>
      <c r="G527" s="360"/>
      <c r="H527" s="360"/>
      <c r="I527" s="360"/>
      <c r="J527" s="360"/>
      <c r="K527" s="360"/>
      <c r="L527" s="360"/>
      <c r="M527" s="360"/>
      <c r="N527" s="360"/>
      <c r="O527" s="360"/>
      <c r="P527" s="360"/>
      <c r="Q527" s="360"/>
      <c r="R527" s="360"/>
      <c r="S527" s="360"/>
      <c r="T527" s="360"/>
      <c r="U527" s="360"/>
      <c r="V527" s="360"/>
      <c r="W527" s="360"/>
      <c r="X527" s="360"/>
      <c r="Y527" s="360"/>
      <c r="Z527" s="360"/>
      <c r="AB527" s="360"/>
    </row>
    <row r="528">
      <c r="A528" s="360"/>
      <c r="B528" s="360"/>
      <c r="C528" s="360"/>
      <c r="D528" s="360"/>
      <c r="E528" s="360"/>
      <c r="F528" s="360"/>
      <c r="G528" s="360"/>
      <c r="H528" s="360"/>
      <c r="I528" s="360"/>
      <c r="J528" s="360"/>
      <c r="K528" s="360"/>
      <c r="L528" s="360"/>
      <c r="M528" s="360"/>
      <c r="N528" s="360"/>
      <c r="O528" s="360"/>
      <c r="P528" s="360"/>
      <c r="Q528" s="360"/>
      <c r="R528" s="360"/>
      <c r="S528" s="360"/>
      <c r="T528" s="360"/>
      <c r="U528" s="360"/>
      <c r="V528" s="360"/>
      <c r="W528" s="360"/>
      <c r="X528" s="360"/>
      <c r="Y528" s="360"/>
      <c r="Z528" s="360"/>
      <c r="AB528" s="360"/>
    </row>
    <row r="529">
      <c r="A529" s="360"/>
      <c r="B529" s="360"/>
      <c r="C529" s="360"/>
      <c r="D529" s="360"/>
      <c r="E529" s="360"/>
      <c r="F529" s="360"/>
      <c r="G529" s="360"/>
      <c r="H529" s="360"/>
      <c r="I529" s="360"/>
      <c r="J529" s="360"/>
      <c r="K529" s="360"/>
      <c r="L529" s="360"/>
      <c r="M529" s="360"/>
      <c r="N529" s="360"/>
      <c r="O529" s="360"/>
      <c r="P529" s="360"/>
      <c r="Q529" s="360"/>
      <c r="R529" s="360"/>
      <c r="S529" s="360"/>
      <c r="T529" s="360"/>
      <c r="U529" s="360"/>
      <c r="V529" s="360"/>
      <c r="W529" s="360"/>
      <c r="X529" s="360"/>
      <c r="Y529" s="360"/>
      <c r="Z529" s="360"/>
      <c r="AB529" s="360"/>
    </row>
    <row r="530">
      <c r="A530" s="360"/>
      <c r="B530" s="360"/>
      <c r="C530" s="360"/>
      <c r="D530" s="360"/>
      <c r="E530" s="360"/>
      <c r="F530" s="360"/>
      <c r="G530" s="360"/>
      <c r="H530" s="360"/>
      <c r="I530" s="360"/>
      <c r="J530" s="360"/>
      <c r="K530" s="360"/>
      <c r="L530" s="360"/>
      <c r="M530" s="360"/>
      <c r="N530" s="360"/>
      <c r="O530" s="360"/>
      <c r="P530" s="360"/>
      <c r="Q530" s="360"/>
      <c r="R530" s="360"/>
      <c r="S530" s="360"/>
      <c r="T530" s="360"/>
      <c r="U530" s="360"/>
      <c r="V530" s="360"/>
      <c r="W530" s="360"/>
      <c r="X530" s="360"/>
      <c r="Y530" s="360"/>
      <c r="Z530" s="360"/>
      <c r="AB530" s="360"/>
    </row>
    <row r="531">
      <c r="A531" s="360"/>
      <c r="B531" s="360"/>
      <c r="C531" s="360"/>
      <c r="D531" s="360"/>
      <c r="E531" s="360"/>
      <c r="F531" s="360"/>
      <c r="G531" s="360"/>
      <c r="H531" s="360"/>
      <c r="I531" s="360"/>
      <c r="J531" s="360"/>
      <c r="K531" s="360"/>
      <c r="L531" s="360"/>
      <c r="M531" s="360"/>
      <c r="N531" s="360"/>
      <c r="O531" s="360"/>
      <c r="P531" s="360"/>
      <c r="Q531" s="360"/>
      <c r="R531" s="360"/>
      <c r="S531" s="360"/>
      <c r="T531" s="360"/>
      <c r="U531" s="360"/>
      <c r="V531" s="360"/>
      <c r="W531" s="360"/>
      <c r="X531" s="360"/>
      <c r="Y531" s="360"/>
      <c r="Z531" s="360"/>
      <c r="AB531" s="360"/>
    </row>
    <row r="532">
      <c r="A532" s="360"/>
      <c r="B532" s="360"/>
      <c r="C532" s="360"/>
      <c r="D532" s="360"/>
      <c r="E532" s="360"/>
      <c r="F532" s="360"/>
      <c r="G532" s="360"/>
      <c r="H532" s="360"/>
      <c r="I532" s="360"/>
      <c r="J532" s="360"/>
      <c r="K532" s="360"/>
      <c r="L532" s="360"/>
      <c r="M532" s="360"/>
      <c r="N532" s="360"/>
      <c r="O532" s="360"/>
      <c r="P532" s="360"/>
      <c r="Q532" s="360"/>
      <c r="R532" s="360"/>
      <c r="S532" s="360"/>
      <c r="T532" s="360"/>
      <c r="U532" s="360"/>
      <c r="V532" s="360"/>
      <c r="W532" s="360"/>
      <c r="X532" s="360"/>
      <c r="Y532" s="360"/>
      <c r="Z532" s="360"/>
      <c r="AB532" s="360"/>
    </row>
    <row r="533">
      <c r="A533" s="360"/>
      <c r="B533" s="360"/>
      <c r="C533" s="360"/>
      <c r="D533" s="360"/>
      <c r="E533" s="360"/>
      <c r="F533" s="360"/>
      <c r="G533" s="360"/>
      <c r="H533" s="360"/>
      <c r="I533" s="360"/>
      <c r="J533" s="360"/>
      <c r="K533" s="360"/>
      <c r="L533" s="360"/>
      <c r="M533" s="360"/>
      <c r="N533" s="360"/>
      <c r="O533" s="360"/>
      <c r="P533" s="360"/>
      <c r="Q533" s="360"/>
      <c r="R533" s="360"/>
      <c r="S533" s="360"/>
      <c r="T533" s="360"/>
      <c r="U533" s="360"/>
      <c r="V533" s="360"/>
      <c r="W533" s="360"/>
      <c r="X533" s="360"/>
      <c r="Y533" s="360"/>
      <c r="Z533" s="360"/>
      <c r="AB533" s="360"/>
    </row>
    <row r="534">
      <c r="A534" s="360"/>
      <c r="B534" s="360"/>
      <c r="C534" s="360"/>
      <c r="D534" s="360"/>
      <c r="E534" s="360"/>
      <c r="F534" s="360"/>
      <c r="G534" s="360"/>
      <c r="H534" s="360"/>
      <c r="I534" s="360"/>
      <c r="J534" s="360"/>
      <c r="K534" s="360"/>
      <c r="L534" s="360"/>
      <c r="M534" s="360"/>
      <c r="N534" s="360"/>
      <c r="O534" s="360"/>
      <c r="P534" s="360"/>
      <c r="Q534" s="360"/>
      <c r="R534" s="360"/>
      <c r="S534" s="360"/>
      <c r="T534" s="360"/>
      <c r="U534" s="360"/>
      <c r="V534" s="360"/>
      <c r="W534" s="360"/>
      <c r="X534" s="360"/>
      <c r="Y534" s="360"/>
      <c r="Z534" s="360"/>
      <c r="AB534" s="360"/>
    </row>
    <row r="535">
      <c r="A535" s="360"/>
      <c r="B535" s="360"/>
      <c r="C535" s="360"/>
      <c r="D535" s="360"/>
      <c r="E535" s="360"/>
      <c r="F535" s="360"/>
      <c r="G535" s="360"/>
      <c r="H535" s="360"/>
      <c r="I535" s="360"/>
      <c r="J535" s="360"/>
      <c r="K535" s="360"/>
      <c r="L535" s="360"/>
      <c r="M535" s="360"/>
      <c r="N535" s="360"/>
      <c r="O535" s="360"/>
      <c r="P535" s="360"/>
      <c r="Q535" s="360"/>
      <c r="R535" s="360"/>
      <c r="S535" s="360"/>
      <c r="T535" s="360"/>
      <c r="U535" s="360"/>
      <c r="V535" s="360"/>
      <c r="W535" s="360"/>
      <c r="X535" s="360"/>
      <c r="Y535" s="360"/>
      <c r="Z535" s="360"/>
      <c r="AB535" s="360"/>
    </row>
    <row r="536">
      <c r="A536" s="360"/>
      <c r="B536" s="360"/>
      <c r="C536" s="360"/>
      <c r="D536" s="360"/>
      <c r="E536" s="360"/>
      <c r="F536" s="360"/>
      <c r="G536" s="360"/>
      <c r="H536" s="360"/>
      <c r="I536" s="360"/>
      <c r="J536" s="360"/>
      <c r="K536" s="360"/>
      <c r="L536" s="360"/>
      <c r="M536" s="360"/>
      <c r="N536" s="360"/>
      <c r="O536" s="360"/>
      <c r="P536" s="360"/>
      <c r="Q536" s="360"/>
      <c r="R536" s="360"/>
      <c r="S536" s="360"/>
      <c r="T536" s="360"/>
      <c r="U536" s="360"/>
      <c r="V536" s="360"/>
      <c r="W536" s="360"/>
      <c r="X536" s="360"/>
      <c r="Y536" s="360"/>
      <c r="Z536" s="360"/>
      <c r="AB536" s="360"/>
    </row>
    <row r="537">
      <c r="A537" s="360"/>
      <c r="B537" s="360"/>
      <c r="C537" s="360"/>
      <c r="D537" s="360"/>
      <c r="E537" s="360"/>
      <c r="F537" s="360"/>
      <c r="G537" s="360"/>
      <c r="H537" s="360"/>
      <c r="I537" s="360"/>
      <c r="J537" s="360"/>
      <c r="K537" s="360"/>
      <c r="L537" s="360"/>
      <c r="M537" s="360"/>
      <c r="N537" s="360"/>
      <c r="O537" s="360"/>
      <c r="P537" s="360"/>
      <c r="Q537" s="360"/>
      <c r="R537" s="360"/>
      <c r="S537" s="360"/>
      <c r="T537" s="360"/>
      <c r="U537" s="360"/>
      <c r="V537" s="360"/>
      <c r="W537" s="360"/>
      <c r="X537" s="360"/>
      <c r="Y537" s="360"/>
      <c r="Z537" s="360"/>
      <c r="AB537" s="360"/>
    </row>
    <row r="538">
      <c r="A538" s="360"/>
      <c r="B538" s="360"/>
      <c r="C538" s="360"/>
      <c r="D538" s="360"/>
      <c r="E538" s="360"/>
      <c r="F538" s="360"/>
      <c r="G538" s="360"/>
      <c r="H538" s="360"/>
      <c r="I538" s="360"/>
      <c r="J538" s="360"/>
      <c r="K538" s="360"/>
      <c r="L538" s="360"/>
      <c r="M538" s="360"/>
      <c r="N538" s="360"/>
      <c r="O538" s="360"/>
      <c r="P538" s="360"/>
      <c r="Q538" s="360"/>
      <c r="R538" s="360"/>
      <c r="S538" s="360"/>
      <c r="T538" s="360"/>
      <c r="U538" s="360"/>
      <c r="V538" s="360"/>
      <c r="W538" s="360"/>
      <c r="X538" s="360"/>
      <c r="Y538" s="360"/>
      <c r="Z538" s="360"/>
      <c r="AB538" s="360"/>
    </row>
    <row r="539">
      <c r="A539" s="360"/>
      <c r="B539" s="360"/>
      <c r="C539" s="360"/>
      <c r="D539" s="360"/>
      <c r="E539" s="360"/>
      <c r="F539" s="360"/>
      <c r="G539" s="360"/>
      <c r="H539" s="360"/>
      <c r="I539" s="360"/>
      <c r="J539" s="360"/>
      <c r="K539" s="360"/>
      <c r="L539" s="360"/>
      <c r="M539" s="360"/>
      <c r="N539" s="360"/>
      <c r="O539" s="360"/>
      <c r="P539" s="360"/>
      <c r="Q539" s="360"/>
      <c r="R539" s="360"/>
      <c r="S539" s="360"/>
      <c r="T539" s="360"/>
      <c r="U539" s="360"/>
      <c r="V539" s="360"/>
      <c r="W539" s="360"/>
      <c r="X539" s="360"/>
      <c r="Y539" s="360"/>
      <c r="Z539" s="360"/>
      <c r="AB539" s="360"/>
    </row>
    <row r="540">
      <c r="A540" s="360"/>
      <c r="B540" s="360"/>
      <c r="C540" s="360"/>
      <c r="D540" s="360"/>
      <c r="E540" s="360"/>
      <c r="F540" s="360"/>
      <c r="G540" s="360"/>
      <c r="H540" s="360"/>
      <c r="I540" s="360"/>
      <c r="J540" s="360"/>
      <c r="K540" s="360"/>
      <c r="L540" s="360"/>
      <c r="M540" s="360"/>
      <c r="N540" s="360"/>
      <c r="O540" s="360"/>
      <c r="P540" s="360"/>
      <c r="Q540" s="360"/>
      <c r="R540" s="360"/>
      <c r="S540" s="360"/>
      <c r="T540" s="360"/>
      <c r="U540" s="360"/>
      <c r="V540" s="360"/>
      <c r="W540" s="360"/>
      <c r="X540" s="360"/>
      <c r="Y540" s="360"/>
      <c r="Z540" s="360"/>
      <c r="AB540" s="360"/>
    </row>
    <row r="541">
      <c r="A541" s="360"/>
      <c r="B541" s="360"/>
      <c r="C541" s="360"/>
      <c r="D541" s="360"/>
      <c r="E541" s="360"/>
      <c r="F541" s="360"/>
      <c r="G541" s="360"/>
      <c r="H541" s="360"/>
      <c r="I541" s="360"/>
      <c r="J541" s="360"/>
      <c r="K541" s="360"/>
      <c r="L541" s="360"/>
      <c r="M541" s="360"/>
      <c r="N541" s="360"/>
      <c r="O541" s="360"/>
      <c r="P541" s="360"/>
      <c r="Q541" s="360"/>
      <c r="R541" s="360"/>
      <c r="S541" s="360"/>
      <c r="T541" s="360"/>
      <c r="U541" s="360"/>
      <c r="V541" s="360"/>
      <c r="W541" s="360"/>
      <c r="X541" s="360"/>
      <c r="Y541" s="360"/>
      <c r="Z541" s="360"/>
      <c r="AB541" s="360"/>
    </row>
    <row r="542">
      <c r="A542" s="360"/>
      <c r="B542" s="360"/>
      <c r="C542" s="360"/>
      <c r="D542" s="360"/>
      <c r="E542" s="360"/>
      <c r="F542" s="360"/>
      <c r="G542" s="360"/>
      <c r="H542" s="360"/>
      <c r="I542" s="360"/>
      <c r="J542" s="360"/>
      <c r="K542" s="360"/>
      <c r="L542" s="360"/>
      <c r="M542" s="360"/>
      <c r="N542" s="360"/>
      <c r="O542" s="360"/>
      <c r="P542" s="360"/>
      <c r="Q542" s="360"/>
      <c r="R542" s="360"/>
      <c r="S542" s="360"/>
      <c r="T542" s="360"/>
      <c r="U542" s="360"/>
      <c r="V542" s="360"/>
      <c r="W542" s="360"/>
      <c r="X542" s="360"/>
      <c r="Y542" s="360"/>
      <c r="Z542" s="360"/>
      <c r="AB542" s="360"/>
    </row>
    <row r="543">
      <c r="A543" s="360"/>
      <c r="B543" s="360"/>
      <c r="C543" s="360"/>
      <c r="D543" s="360"/>
      <c r="E543" s="360"/>
      <c r="F543" s="360"/>
      <c r="G543" s="360"/>
      <c r="H543" s="360"/>
      <c r="I543" s="360"/>
      <c r="J543" s="360"/>
      <c r="K543" s="360"/>
      <c r="L543" s="360"/>
      <c r="M543" s="360"/>
      <c r="N543" s="360"/>
      <c r="O543" s="360"/>
      <c r="P543" s="360"/>
      <c r="Q543" s="360"/>
      <c r="R543" s="360"/>
      <c r="S543" s="360"/>
      <c r="T543" s="360"/>
      <c r="U543" s="360"/>
      <c r="V543" s="360"/>
      <c r="W543" s="360"/>
      <c r="X543" s="360"/>
      <c r="Y543" s="360"/>
      <c r="Z543" s="360"/>
      <c r="AB543" s="360"/>
    </row>
    <row r="544">
      <c r="A544" s="360"/>
      <c r="B544" s="360"/>
      <c r="C544" s="360"/>
      <c r="D544" s="360"/>
      <c r="E544" s="360"/>
      <c r="F544" s="360"/>
      <c r="G544" s="360"/>
      <c r="H544" s="360"/>
      <c r="I544" s="360"/>
      <c r="J544" s="360"/>
      <c r="K544" s="360"/>
      <c r="L544" s="360"/>
      <c r="M544" s="360"/>
      <c r="N544" s="360"/>
      <c r="O544" s="360"/>
      <c r="P544" s="360"/>
      <c r="Q544" s="360"/>
      <c r="R544" s="360"/>
      <c r="S544" s="360"/>
      <c r="T544" s="360"/>
      <c r="U544" s="360"/>
      <c r="V544" s="360"/>
      <c r="W544" s="360"/>
      <c r="X544" s="360"/>
      <c r="Y544" s="360"/>
      <c r="Z544" s="360"/>
      <c r="AB544" s="360"/>
    </row>
    <row r="545">
      <c r="A545" s="360"/>
      <c r="B545" s="360"/>
      <c r="C545" s="360"/>
      <c r="D545" s="360"/>
      <c r="E545" s="360"/>
      <c r="F545" s="360"/>
      <c r="G545" s="360"/>
      <c r="H545" s="360"/>
      <c r="I545" s="360"/>
      <c r="J545" s="360"/>
      <c r="K545" s="360"/>
      <c r="L545" s="360"/>
      <c r="M545" s="360"/>
      <c r="N545" s="360"/>
      <c r="O545" s="360"/>
      <c r="P545" s="360"/>
      <c r="Q545" s="360"/>
      <c r="R545" s="360"/>
      <c r="S545" s="360"/>
      <c r="T545" s="360"/>
      <c r="U545" s="360"/>
      <c r="V545" s="360"/>
      <c r="W545" s="360"/>
      <c r="X545" s="360"/>
      <c r="Y545" s="360"/>
      <c r="Z545" s="360"/>
      <c r="AB545" s="360"/>
    </row>
    <row r="546">
      <c r="A546" s="360"/>
      <c r="B546" s="360"/>
      <c r="C546" s="360"/>
      <c r="D546" s="360"/>
      <c r="E546" s="360"/>
      <c r="F546" s="360"/>
      <c r="G546" s="360"/>
      <c r="H546" s="360"/>
      <c r="I546" s="360"/>
      <c r="J546" s="360"/>
      <c r="K546" s="360"/>
      <c r="L546" s="360"/>
      <c r="M546" s="360"/>
      <c r="N546" s="360"/>
      <c r="O546" s="360"/>
      <c r="P546" s="360"/>
      <c r="Q546" s="360"/>
      <c r="R546" s="360"/>
      <c r="S546" s="360"/>
      <c r="T546" s="360"/>
      <c r="U546" s="360"/>
      <c r="V546" s="360"/>
      <c r="W546" s="360"/>
      <c r="X546" s="360"/>
      <c r="Y546" s="360"/>
      <c r="Z546" s="360"/>
      <c r="AB546" s="360"/>
    </row>
    <row r="547">
      <c r="A547" s="360"/>
      <c r="B547" s="360"/>
      <c r="C547" s="360"/>
      <c r="D547" s="360"/>
      <c r="E547" s="360"/>
      <c r="F547" s="360"/>
      <c r="G547" s="360"/>
      <c r="H547" s="360"/>
      <c r="I547" s="360"/>
      <c r="J547" s="360"/>
      <c r="K547" s="360"/>
      <c r="L547" s="360"/>
      <c r="M547" s="360"/>
      <c r="N547" s="360"/>
      <c r="O547" s="360"/>
      <c r="P547" s="360"/>
      <c r="Q547" s="360"/>
      <c r="R547" s="360"/>
      <c r="S547" s="360"/>
      <c r="T547" s="360"/>
      <c r="U547" s="360"/>
      <c r="V547" s="360"/>
      <c r="W547" s="360"/>
      <c r="X547" s="360"/>
      <c r="Y547" s="360"/>
      <c r="Z547" s="360"/>
      <c r="AB547" s="360"/>
    </row>
    <row r="548">
      <c r="A548" s="360"/>
      <c r="B548" s="360"/>
      <c r="C548" s="360"/>
      <c r="D548" s="360"/>
      <c r="E548" s="360"/>
      <c r="F548" s="360"/>
      <c r="G548" s="360"/>
      <c r="H548" s="360"/>
      <c r="I548" s="360"/>
      <c r="J548" s="360"/>
      <c r="K548" s="360"/>
      <c r="L548" s="360"/>
      <c r="M548" s="360"/>
      <c r="N548" s="360"/>
      <c r="O548" s="360"/>
      <c r="P548" s="360"/>
      <c r="Q548" s="360"/>
      <c r="R548" s="360"/>
      <c r="S548" s="360"/>
      <c r="T548" s="360"/>
      <c r="U548" s="360"/>
      <c r="V548" s="360"/>
      <c r="W548" s="360"/>
      <c r="X548" s="360"/>
      <c r="Y548" s="360"/>
      <c r="Z548" s="360"/>
      <c r="AB548" s="360"/>
    </row>
    <row r="549">
      <c r="A549" s="360"/>
      <c r="B549" s="360"/>
      <c r="C549" s="360"/>
      <c r="D549" s="360"/>
      <c r="E549" s="360"/>
      <c r="F549" s="360"/>
      <c r="G549" s="360"/>
      <c r="H549" s="360"/>
      <c r="I549" s="360"/>
      <c r="J549" s="360"/>
      <c r="K549" s="360"/>
      <c r="L549" s="360"/>
      <c r="M549" s="360"/>
      <c r="N549" s="360"/>
      <c r="O549" s="360"/>
      <c r="P549" s="360"/>
      <c r="Q549" s="360"/>
      <c r="R549" s="360"/>
      <c r="S549" s="360"/>
      <c r="T549" s="360"/>
      <c r="U549" s="360"/>
      <c r="V549" s="360"/>
      <c r="W549" s="360"/>
      <c r="X549" s="360"/>
      <c r="Y549" s="360"/>
      <c r="Z549" s="360"/>
      <c r="AB549" s="360"/>
    </row>
    <row r="550">
      <c r="A550" s="360"/>
      <c r="B550" s="360"/>
      <c r="C550" s="360"/>
      <c r="D550" s="360"/>
      <c r="E550" s="360"/>
      <c r="F550" s="360"/>
      <c r="G550" s="360"/>
      <c r="H550" s="360"/>
      <c r="I550" s="360"/>
      <c r="J550" s="360"/>
      <c r="K550" s="360"/>
      <c r="L550" s="360"/>
      <c r="M550" s="360"/>
      <c r="N550" s="360"/>
      <c r="O550" s="360"/>
      <c r="P550" s="360"/>
      <c r="Q550" s="360"/>
      <c r="R550" s="360"/>
      <c r="S550" s="360"/>
      <c r="T550" s="360"/>
      <c r="U550" s="360"/>
      <c r="V550" s="360"/>
      <c r="W550" s="360"/>
      <c r="X550" s="360"/>
      <c r="Y550" s="360"/>
      <c r="Z550" s="360"/>
      <c r="AB550" s="360"/>
    </row>
    <row r="551">
      <c r="A551" s="360"/>
      <c r="B551" s="360"/>
      <c r="C551" s="360"/>
      <c r="D551" s="360"/>
      <c r="E551" s="360"/>
      <c r="F551" s="360"/>
      <c r="G551" s="360"/>
      <c r="H551" s="360"/>
      <c r="I551" s="360"/>
      <c r="J551" s="360"/>
      <c r="K551" s="360"/>
      <c r="L551" s="360"/>
      <c r="M551" s="360"/>
      <c r="N551" s="360"/>
      <c r="O551" s="360"/>
      <c r="P551" s="360"/>
      <c r="Q551" s="360"/>
      <c r="R551" s="360"/>
      <c r="S551" s="360"/>
      <c r="T551" s="360"/>
      <c r="U551" s="360"/>
      <c r="V551" s="360"/>
      <c r="W551" s="360"/>
      <c r="X551" s="360"/>
      <c r="Y551" s="360"/>
      <c r="Z551" s="360"/>
      <c r="AB551" s="360"/>
    </row>
    <row r="552">
      <c r="A552" s="360"/>
      <c r="B552" s="360"/>
      <c r="C552" s="360"/>
      <c r="D552" s="360"/>
      <c r="E552" s="360"/>
      <c r="F552" s="360"/>
      <c r="G552" s="360"/>
      <c r="H552" s="360"/>
      <c r="I552" s="360"/>
      <c r="J552" s="360"/>
      <c r="K552" s="360"/>
      <c r="L552" s="360"/>
      <c r="M552" s="360"/>
      <c r="N552" s="360"/>
      <c r="O552" s="360"/>
      <c r="P552" s="360"/>
      <c r="Q552" s="360"/>
      <c r="R552" s="360"/>
      <c r="S552" s="360"/>
      <c r="T552" s="360"/>
      <c r="U552" s="360"/>
      <c r="V552" s="360"/>
      <c r="W552" s="360"/>
      <c r="X552" s="360"/>
      <c r="Y552" s="360"/>
      <c r="Z552" s="360"/>
      <c r="AB552" s="360"/>
    </row>
    <row r="553">
      <c r="A553" s="360"/>
      <c r="B553" s="360"/>
      <c r="C553" s="360"/>
      <c r="D553" s="360"/>
      <c r="E553" s="360"/>
      <c r="F553" s="360"/>
      <c r="G553" s="360"/>
      <c r="H553" s="360"/>
      <c r="I553" s="360"/>
      <c r="J553" s="360"/>
      <c r="K553" s="360"/>
      <c r="L553" s="360"/>
      <c r="M553" s="360"/>
      <c r="N553" s="360"/>
      <c r="O553" s="360"/>
      <c r="P553" s="360"/>
      <c r="Q553" s="360"/>
      <c r="R553" s="360"/>
      <c r="S553" s="360"/>
      <c r="T553" s="360"/>
      <c r="U553" s="360"/>
      <c r="V553" s="360"/>
      <c r="W553" s="360"/>
      <c r="X553" s="360"/>
      <c r="Y553" s="360"/>
      <c r="Z553" s="360"/>
      <c r="AB553" s="360"/>
    </row>
    <row r="554">
      <c r="A554" s="360"/>
      <c r="B554" s="360"/>
      <c r="C554" s="360"/>
      <c r="D554" s="360"/>
      <c r="E554" s="360"/>
      <c r="F554" s="360"/>
      <c r="G554" s="360"/>
      <c r="H554" s="360"/>
      <c r="I554" s="360"/>
      <c r="J554" s="360"/>
      <c r="K554" s="360"/>
      <c r="L554" s="360"/>
      <c r="M554" s="360"/>
      <c r="N554" s="360"/>
      <c r="O554" s="360"/>
      <c r="P554" s="360"/>
      <c r="Q554" s="360"/>
      <c r="R554" s="360"/>
      <c r="S554" s="360"/>
      <c r="T554" s="360"/>
      <c r="U554" s="360"/>
      <c r="V554" s="360"/>
      <c r="W554" s="360"/>
      <c r="X554" s="360"/>
      <c r="Y554" s="360"/>
      <c r="Z554" s="360"/>
      <c r="AB554" s="360"/>
    </row>
    <row r="555">
      <c r="A555" s="360"/>
      <c r="B555" s="360"/>
      <c r="C555" s="360"/>
      <c r="D555" s="360"/>
      <c r="E555" s="360"/>
      <c r="F555" s="360"/>
      <c r="G555" s="360"/>
      <c r="H555" s="360"/>
      <c r="I555" s="360"/>
      <c r="J555" s="360"/>
      <c r="K555" s="360"/>
      <c r="L555" s="360"/>
      <c r="M555" s="360"/>
      <c r="N555" s="360"/>
      <c r="O555" s="360"/>
      <c r="P555" s="360"/>
      <c r="Q555" s="360"/>
      <c r="R555" s="360"/>
      <c r="S555" s="360"/>
      <c r="T555" s="360"/>
      <c r="U555" s="360"/>
      <c r="V555" s="360"/>
      <c r="W555" s="360"/>
      <c r="X555" s="360"/>
      <c r="Y555" s="360"/>
      <c r="Z555" s="360"/>
      <c r="AB555" s="360"/>
    </row>
    <row r="556">
      <c r="A556" s="360"/>
      <c r="B556" s="360"/>
      <c r="C556" s="360"/>
      <c r="D556" s="360"/>
      <c r="E556" s="360"/>
      <c r="F556" s="360"/>
      <c r="G556" s="360"/>
      <c r="H556" s="360"/>
      <c r="I556" s="360"/>
      <c r="J556" s="360"/>
      <c r="K556" s="360"/>
      <c r="L556" s="360"/>
      <c r="M556" s="360"/>
      <c r="N556" s="360"/>
      <c r="O556" s="360"/>
      <c r="P556" s="360"/>
      <c r="Q556" s="360"/>
      <c r="R556" s="360"/>
      <c r="S556" s="360"/>
      <c r="T556" s="360"/>
      <c r="U556" s="360"/>
      <c r="V556" s="360"/>
      <c r="W556" s="360"/>
      <c r="X556" s="360"/>
      <c r="Y556" s="360"/>
      <c r="Z556" s="360"/>
      <c r="AB556" s="360"/>
    </row>
    <row r="557">
      <c r="A557" s="360"/>
      <c r="B557" s="360"/>
      <c r="C557" s="360"/>
      <c r="D557" s="360"/>
      <c r="E557" s="360"/>
      <c r="F557" s="360"/>
      <c r="G557" s="360"/>
      <c r="H557" s="360"/>
      <c r="I557" s="360"/>
      <c r="J557" s="360"/>
      <c r="K557" s="360"/>
      <c r="L557" s="360"/>
      <c r="M557" s="360"/>
      <c r="N557" s="360"/>
      <c r="O557" s="360"/>
      <c r="P557" s="360"/>
      <c r="Q557" s="360"/>
      <c r="R557" s="360"/>
      <c r="S557" s="360"/>
      <c r="T557" s="360"/>
      <c r="U557" s="360"/>
      <c r="V557" s="360"/>
      <c r="W557" s="360"/>
      <c r="X557" s="360"/>
      <c r="Y557" s="360"/>
      <c r="Z557" s="360"/>
      <c r="AB557" s="360"/>
    </row>
    <row r="558">
      <c r="A558" s="360"/>
      <c r="B558" s="360"/>
      <c r="C558" s="360"/>
      <c r="D558" s="360"/>
      <c r="E558" s="360"/>
      <c r="F558" s="360"/>
      <c r="G558" s="360"/>
      <c r="H558" s="360"/>
      <c r="I558" s="360"/>
      <c r="J558" s="360"/>
      <c r="K558" s="360"/>
      <c r="L558" s="360"/>
      <c r="M558" s="360"/>
      <c r="N558" s="360"/>
      <c r="O558" s="360"/>
      <c r="P558" s="360"/>
      <c r="Q558" s="360"/>
      <c r="R558" s="360"/>
      <c r="S558" s="360"/>
      <c r="T558" s="360"/>
      <c r="U558" s="360"/>
      <c r="V558" s="360"/>
      <c r="W558" s="360"/>
      <c r="X558" s="360"/>
      <c r="Y558" s="360"/>
      <c r="Z558" s="360"/>
      <c r="AB558" s="360"/>
    </row>
    <row r="559">
      <c r="A559" s="360"/>
      <c r="B559" s="360"/>
      <c r="C559" s="360"/>
      <c r="D559" s="360"/>
      <c r="E559" s="360"/>
      <c r="F559" s="360"/>
      <c r="G559" s="360"/>
      <c r="H559" s="360"/>
      <c r="I559" s="360"/>
      <c r="J559" s="360"/>
      <c r="K559" s="360"/>
      <c r="L559" s="360"/>
      <c r="M559" s="360"/>
      <c r="N559" s="360"/>
      <c r="O559" s="360"/>
      <c r="P559" s="360"/>
      <c r="Q559" s="360"/>
      <c r="R559" s="360"/>
      <c r="S559" s="360"/>
      <c r="T559" s="360"/>
      <c r="U559" s="360"/>
      <c r="V559" s="360"/>
      <c r="W559" s="360"/>
      <c r="X559" s="360"/>
      <c r="Y559" s="360"/>
      <c r="Z559" s="360"/>
      <c r="AB559" s="360"/>
    </row>
    <row r="560">
      <c r="A560" s="360"/>
      <c r="B560" s="360"/>
      <c r="C560" s="360"/>
      <c r="D560" s="360"/>
      <c r="E560" s="360"/>
      <c r="F560" s="360"/>
      <c r="G560" s="360"/>
      <c r="H560" s="360"/>
      <c r="I560" s="360"/>
      <c r="J560" s="360"/>
      <c r="K560" s="360"/>
      <c r="L560" s="360"/>
      <c r="M560" s="360"/>
      <c r="N560" s="360"/>
      <c r="O560" s="360"/>
      <c r="P560" s="360"/>
      <c r="Q560" s="360"/>
      <c r="R560" s="360"/>
      <c r="S560" s="360"/>
      <c r="T560" s="360"/>
      <c r="U560" s="360"/>
      <c r="V560" s="360"/>
      <c r="W560" s="360"/>
      <c r="X560" s="360"/>
      <c r="Y560" s="360"/>
      <c r="Z560" s="360"/>
      <c r="AB560" s="360"/>
    </row>
    <row r="561">
      <c r="A561" s="360"/>
      <c r="B561" s="360"/>
      <c r="C561" s="360"/>
      <c r="D561" s="360"/>
      <c r="E561" s="360"/>
      <c r="F561" s="360"/>
      <c r="G561" s="360"/>
      <c r="H561" s="360"/>
      <c r="I561" s="360"/>
      <c r="J561" s="360"/>
      <c r="K561" s="360"/>
      <c r="L561" s="360"/>
      <c r="M561" s="360"/>
      <c r="N561" s="360"/>
      <c r="O561" s="360"/>
      <c r="P561" s="360"/>
      <c r="Q561" s="360"/>
      <c r="R561" s="360"/>
      <c r="S561" s="360"/>
      <c r="T561" s="360"/>
      <c r="U561" s="360"/>
      <c r="V561" s="360"/>
      <c r="W561" s="360"/>
      <c r="X561" s="360"/>
      <c r="Y561" s="360"/>
      <c r="Z561" s="360"/>
      <c r="AB561" s="360"/>
    </row>
    <row r="562">
      <c r="A562" s="360"/>
      <c r="B562" s="360"/>
      <c r="C562" s="360"/>
      <c r="D562" s="360"/>
      <c r="E562" s="360"/>
      <c r="F562" s="360"/>
      <c r="G562" s="360"/>
      <c r="H562" s="360"/>
      <c r="I562" s="360"/>
      <c r="J562" s="360"/>
      <c r="K562" s="360"/>
      <c r="L562" s="360"/>
      <c r="M562" s="360"/>
      <c r="N562" s="360"/>
      <c r="O562" s="360"/>
      <c r="P562" s="360"/>
      <c r="Q562" s="360"/>
      <c r="R562" s="360"/>
      <c r="S562" s="360"/>
      <c r="T562" s="360"/>
      <c r="U562" s="360"/>
      <c r="V562" s="360"/>
      <c r="W562" s="360"/>
      <c r="X562" s="360"/>
      <c r="Y562" s="360"/>
      <c r="Z562" s="360"/>
      <c r="AB562" s="360"/>
    </row>
    <row r="563">
      <c r="A563" s="360"/>
      <c r="B563" s="360"/>
      <c r="C563" s="360"/>
      <c r="D563" s="360"/>
      <c r="E563" s="360"/>
      <c r="F563" s="360"/>
      <c r="G563" s="360"/>
      <c r="H563" s="360"/>
      <c r="I563" s="360"/>
      <c r="J563" s="360"/>
      <c r="K563" s="360"/>
      <c r="L563" s="360"/>
      <c r="M563" s="360"/>
      <c r="N563" s="360"/>
      <c r="O563" s="360"/>
      <c r="P563" s="360"/>
      <c r="Q563" s="360"/>
      <c r="R563" s="360"/>
      <c r="S563" s="360"/>
      <c r="T563" s="360"/>
      <c r="U563" s="360"/>
      <c r="V563" s="360"/>
      <c r="W563" s="360"/>
      <c r="X563" s="360"/>
      <c r="Y563" s="360"/>
      <c r="Z563" s="360"/>
      <c r="AB563" s="360"/>
    </row>
    <row r="564">
      <c r="A564" s="360"/>
      <c r="B564" s="360"/>
      <c r="C564" s="360"/>
      <c r="D564" s="360"/>
      <c r="E564" s="360"/>
      <c r="F564" s="360"/>
      <c r="G564" s="360"/>
      <c r="H564" s="360"/>
      <c r="I564" s="360"/>
      <c r="J564" s="360"/>
      <c r="K564" s="360"/>
      <c r="L564" s="360"/>
      <c r="M564" s="360"/>
      <c r="N564" s="360"/>
      <c r="O564" s="360"/>
      <c r="P564" s="360"/>
      <c r="Q564" s="360"/>
      <c r="R564" s="360"/>
      <c r="S564" s="360"/>
      <c r="T564" s="360"/>
      <c r="U564" s="360"/>
      <c r="V564" s="360"/>
      <c r="W564" s="360"/>
      <c r="X564" s="360"/>
      <c r="Y564" s="360"/>
      <c r="Z564" s="360"/>
      <c r="AB564" s="360"/>
    </row>
    <row r="565">
      <c r="A565" s="360"/>
      <c r="B565" s="360"/>
      <c r="C565" s="360"/>
      <c r="D565" s="360"/>
      <c r="E565" s="360"/>
      <c r="F565" s="360"/>
      <c r="G565" s="360"/>
      <c r="H565" s="360"/>
      <c r="I565" s="360"/>
      <c r="J565" s="360"/>
      <c r="K565" s="360"/>
      <c r="L565" s="360"/>
      <c r="M565" s="360"/>
      <c r="N565" s="360"/>
      <c r="O565" s="360"/>
      <c r="P565" s="360"/>
      <c r="Q565" s="360"/>
      <c r="R565" s="360"/>
      <c r="S565" s="360"/>
      <c r="T565" s="360"/>
      <c r="U565" s="360"/>
      <c r="V565" s="360"/>
      <c r="W565" s="360"/>
      <c r="X565" s="360"/>
      <c r="Y565" s="360"/>
      <c r="Z565" s="360"/>
      <c r="AB565" s="360"/>
    </row>
    <row r="566">
      <c r="A566" s="360"/>
      <c r="B566" s="360"/>
      <c r="C566" s="360"/>
      <c r="D566" s="360"/>
      <c r="E566" s="360"/>
      <c r="F566" s="360"/>
      <c r="G566" s="360"/>
      <c r="H566" s="360"/>
      <c r="I566" s="360"/>
      <c r="J566" s="360"/>
      <c r="K566" s="360"/>
      <c r="L566" s="360"/>
      <c r="M566" s="360"/>
      <c r="N566" s="360"/>
      <c r="O566" s="360"/>
      <c r="P566" s="360"/>
      <c r="Q566" s="360"/>
      <c r="R566" s="360"/>
      <c r="S566" s="360"/>
      <c r="T566" s="360"/>
      <c r="U566" s="360"/>
      <c r="V566" s="360"/>
      <c r="W566" s="360"/>
      <c r="X566" s="360"/>
      <c r="Y566" s="360"/>
      <c r="Z566" s="360"/>
      <c r="AB566" s="360"/>
    </row>
    <row r="567">
      <c r="A567" s="360"/>
      <c r="B567" s="360"/>
      <c r="C567" s="360"/>
      <c r="D567" s="360"/>
      <c r="E567" s="360"/>
      <c r="F567" s="360"/>
      <c r="G567" s="360"/>
      <c r="H567" s="360"/>
      <c r="I567" s="360"/>
      <c r="J567" s="360"/>
      <c r="K567" s="360"/>
      <c r="L567" s="360"/>
      <c r="M567" s="360"/>
      <c r="N567" s="360"/>
      <c r="O567" s="360"/>
      <c r="P567" s="360"/>
      <c r="Q567" s="360"/>
      <c r="R567" s="360"/>
      <c r="S567" s="360"/>
      <c r="T567" s="360"/>
      <c r="U567" s="360"/>
      <c r="V567" s="360"/>
      <c r="W567" s="360"/>
      <c r="X567" s="360"/>
      <c r="Y567" s="360"/>
      <c r="Z567" s="360"/>
      <c r="AB567" s="360"/>
    </row>
    <row r="568">
      <c r="A568" s="360"/>
      <c r="B568" s="360"/>
      <c r="C568" s="360"/>
      <c r="D568" s="360"/>
      <c r="E568" s="360"/>
      <c r="F568" s="360"/>
      <c r="G568" s="360"/>
      <c r="H568" s="360"/>
      <c r="I568" s="360"/>
      <c r="J568" s="360"/>
      <c r="K568" s="360"/>
      <c r="L568" s="360"/>
      <c r="M568" s="360"/>
      <c r="N568" s="360"/>
      <c r="O568" s="360"/>
      <c r="P568" s="360"/>
      <c r="Q568" s="360"/>
      <c r="R568" s="360"/>
      <c r="S568" s="360"/>
      <c r="T568" s="360"/>
      <c r="U568" s="360"/>
      <c r="V568" s="360"/>
      <c r="W568" s="360"/>
      <c r="X568" s="360"/>
      <c r="Y568" s="360"/>
      <c r="Z568" s="360"/>
      <c r="AB568" s="360"/>
    </row>
    <row r="569">
      <c r="A569" s="360"/>
      <c r="B569" s="360"/>
      <c r="C569" s="360"/>
      <c r="D569" s="360"/>
      <c r="E569" s="360"/>
      <c r="F569" s="360"/>
      <c r="G569" s="360"/>
      <c r="H569" s="360"/>
      <c r="I569" s="360"/>
      <c r="J569" s="360"/>
      <c r="K569" s="360"/>
      <c r="L569" s="360"/>
      <c r="M569" s="360"/>
      <c r="N569" s="360"/>
      <c r="O569" s="360"/>
      <c r="P569" s="360"/>
      <c r="Q569" s="360"/>
      <c r="R569" s="360"/>
      <c r="S569" s="360"/>
      <c r="T569" s="360"/>
      <c r="U569" s="360"/>
      <c r="V569" s="360"/>
      <c r="W569" s="360"/>
      <c r="X569" s="360"/>
      <c r="Y569" s="360"/>
      <c r="Z569" s="360"/>
      <c r="AB569" s="360"/>
    </row>
    <row r="570">
      <c r="A570" s="360"/>
      <c r="B570" s="360"/>
      <c r="C570" s="360"/>
      <c r="D570" s="360"/>
      <c r="E570" s="360"/>
      <c r="F570" s="360"/>
      <c r="G570" s="360"/>
      <c r="H570" s="360"/>
      <c r="I570" s="360"/>
      <c r="J570" s="360"/>
      <c r="K570" s="360"/>
      <c r="L570" s="360"/>
      <c r="M570" s="360"/>
      <c r="N570" s="360"/>
      <c r="O570" s="360"/>
      <c r="P570" s="360"/>
      <c r="Q570" s="360"/>
      <c r="R570" s="360"/>
      <c r="S570" s="360"/>
      <c r="T570" s="360"/>
      <c r="U570" s="360"/>
      <c r="V570" s="360"/>
      <c r="W570" s="360"/>
      <c r="X570" s="360"/>
      <c r="Y570" s="360"/>
      <c r="Z570" s="360"/>
      <c r="AB570" s="360"/>
    </row>
    <row r="571">
      <c r="A571" s="360"/>
      <c r="B571" s="360"/>
      <c r="C571" s="360"/>
      <c r="D571" s="360"/>
      <c r="E571" s="360"/>
      <c r="F571" s="360"/>
      <c r="G571" s="360"/>
      <c r="H571" s="360"/>
      <c r="I571" s="360"/>
      <c r="J571" s="360"/>
      <c r="K571" s="360"/>
      <c r="L571" s="360"/>
      <c r="M571" s="360"/>
      <c r="N571" s="360"/>
      <c r="O571" s="360"/>
      <c r="P571" s="360"/>
      <c r="Q571" s="360"/>
      <c r="R571" s="360"/>
      <c r="S571" s="360"/>
      <c r="T571" s="360"/>
      <c r="U571" s="360"/>
      <c r="V571" s="360"/>
      <c r="W571" s="360"/>
      <c r="X571" s="360"/>
      <c r="Y571" s="360"/>
      <c r="Z571" s="360"/>
      <c r="AB571" s="360"/>
    </row>
    <row r="572">
      <c r="A572" s="360"/>
      <c r="B572" s="360"/>
      <c r="C572" s="360"/>
      <c r="D572" s="360"/>
      <c r="E572" s="360"/>
      <c r="F572" s="360"/>
      <c r="G572" s="360"/>
      <c r="H572" s="360"/>
      <c r="I572" s="360"/>
      <c r="J572" s="360"/>
      <c r="K572" s="360"/>
      <c r="L572" s="360"/>
      <c r="M572" s="360"/>
      <c r="N572" s="360"/>
      <c r="O572" s="360"/>
      <c r="P572" s="360"/>
      <c r="Q572" s="360"/>
      <c r="R572" s="360"/>
      <c r="S572" s="360"/>
      <c r="T572" s="360"/>
      <c r="U572" s="360"/>
      <c r="V572" s="360"/>
      <c r="W572" s="360"/>
      <c r="X572" s="360"/>
      <c r="Y572" s="360"/>
      <c r="Z572" s="360"/>
      <c r="AB572" s="360"/>
    </row>
    <row r="573">
      <c r="A573" s="360"/>
      <c r="B573" s="360"/>
      <c r="C573" s="360"/>
      <c r="D573" s="360"/>
      <c r="E573" s="360"/>
      <c r="F573" s="360"/>
      <c r="G573" s="360"/>
      <c r="H573" s="360"/>
      <c r="I573" s="360"/>
      <c r="J573" s="360"/>
      <c r="K573" s="360"/>
      <c r="L573" s="360"/>
      <c r="M573" s="360"/>
      <c r="N573" s="360"/>
      <c r="O573" s="360"/>
      <c r="P573" s="360"/>
      <c r="Q573" s="360"/>
      <c r="R573" s="360"/>
      <c r="S573" s="360"/>
      <c r="T573" s="360"/>
      <c r="U573" s="360"/>
      <c r="V573" s="360"/>
      <c r="W573" s="360"/>
      <c r="X573" s="360"/>
      <c r="Y573" s="360"/>
      <c r="Z573" s="360"/>
      <c r="AB573" s="360"/>
    </row>
    <row r="574">
      <c r="A574" s="360"/>
      <c r="B574" s="360"/>
      <c r="C574" s="360"/>
      <c r="D574" s="360"/>
      <c r="E574" s="360"/>
      <c r="F574" s="360"/>
      <c r="G574" s="360"/>
      <c r="H574" s="360"/>
      <c r="I574" s="360"/>
      <c r="J574" s="360"/>
      <c r="K574" s="360"/>
      <c r="L574" s="360"/>
      <c r="M574" s="360"/>
      <c r="N574" s="360"/>
      <c r="O574" s="360"/>
      <c r="P574" s="360"/>
      <c r="Q574" s="360"/>
      <c r="R574" s="360"/>
      <c r="S574" s="360"/>
      <c r="T574" s="360"/>
      <c r="U574" s="360"/>
      <c r="V574" s="360"/>
      <c r="W574" s="360"/>
      <c r="X574" s="360"/>
      <c r="Y574" s="360"/>
      <c r="Z574" s="360"/>
      <c r="AB574" s="360"/>
    </row>
    <row r="575">
      <c r="A575" s="360"/>
      <c r="B575" s="360"/>
      <c r="C575" s="360"/>
      <c r="D575" s="360"/>
      <c r="E575" s="360"/>
      <c r="F575" s="360"/>
      <c r="G575" s="360"/>
      <c r="H575" s="360"/>
      <c r="I575" s="360"/>
      <c r="J575" s="360"/>
      <c r="K575" s="360"/>
      <c r="L575" s="360"/>
      <c r="M575" s="360"/>
      <c r="N575" s="360"/>
      <c r="O575" s="360"/>
      <c r="P575" s="360"/>
      <c r="Q575" s="360"/>
      <c r="R575" s="360"/>
      <c r="S575" s="360"/>
      <c r="T575" s="360"/>
      <c r="U575" s="360"/>
      <c r="V575" s="360"/>
      <c r="W575" s="360"/>
      <c r="X575" s="360"/>
      <c r="Y575" s="360"/>
      <c r="Z575" s="360"/>
      <c r="AB575" s="360"/>
    </row>
    <row r="576">
      <c r="A576" s="360"/>
      <c r="B576" s="360"/>
      <c r="C576" s="360"/>
      <c r="D576" s="360"/>
      <c r="E576" s="360"/>
      <c r="F576" s="360"/>
      <c r="G576" s="360"/>
      <c r="H576" s="360"/>
      <c r="I576" s="360"/>
      <c r="J576" s="360"/>
      <c r="K576" s="360"/>
      <c r="L576" s="360"/>
      <c r="M576" s="360"/>
      <c r="N576" s="360"/>
      <c r="O576" s="360"/>
      <c r="P576" s="360"/>
      <c r="Q576" s="360"/>
      <c r="R576" s="360"/>
      <c r="S576" s="360"/>
      <c r="T576" s="360"/>
      <c r="U576" s="360"/>
      <c r="V576" s="360"/>
      <c r="W576" s="360"/>
      <c r="X576" s="360"/>
      <c r="Y576" s="360"/>
      <c r="Z576" s="360"/>
      <c r="AB576" s="360"/>
    </row>
    <row r="577">
      <c r="A577" s="360"/>
      <c r="B577" s="360"/>
      <c r="C577" s="360"/>
      <c r="D577" s="360"/>
      <c r="E577" s="360"/>
      <c r="F577" s="360"/>
      <c r="G577" s="360"/>
      <c r="H577" s="360"/>
      <c r="I577" s="360"/>
      <c r="J577" s="360"/>
      <c r="K577" s="360"/>
      <c r="L577" s="360"/>
      <c r="M577" s="360"/>
      <c r="N577" s="360"/>
      <c r="O577" s="360"/>
      <c r="P577" s="360"/>
      <c r="Q577" s="360"/>
      <c r="R577" s="360"/>
      <c r="S577" s="360"/>
      <c r="T577" s="360"/>
      <c r="U577" s="360"/>
      <c r="V577" s="360"/>
      <c r="W577" s="360"/>
      <c r="X577" s="360"/>
      <c r="Y577" s="360"/>
      <c r="Z577" s="360"/>
      <c r="AB577" s="360"/>
    </row>
    <row r="578">
      <c r="A578" s="360"/>
      <c r="B578" s="360"/>
      <c r="C578" s="360"/>
      <c r="D578" s="360"/>
      <c r="E578" s="360"/>
      <c r="F578" s="360"/>
      <c r="G578" s="360"/>
      <c r="H578" s="360"/>
      <c r="I578" s="360"/>
      <c r="J578" s="360"/>
      <c r="K578" s="360"/>
      <c r="L578" s="360"/>
      <c r="M578" s="360"/>
      <c r="N578" s="360"/>
      <c r="O578" s="360"/>
      <c r="P578" s="360"/>
      <c r="Q578" s="360"/>
      <c r="R578" s="360"/>
      <c r="S578" s="360"/>
      <c r="T578" s="360"/>
      <c r="U578" s="360"/>
      <c r="V578" s="360"/>
      <c r="W578" s="360"/>
      <c r="X578" s="360"/>
      <c r="Y578" s="360"/>
      <c r="Z578" s="360"/>
      <c r="AB578" s="360"/>
    </row>
    <row r="579">
      <c r="A579" s="360"/>
      <c r="B579" s="360"/>
      <c r="C579" s="360"/>
      <c r="D579" s="360"/>
      <c r="E579" s="360"/>
      <c r="F579" s="360"/>
      <c r="G579" s="360"/>
      <c r="H579" s="360"/>
      <c r="I579" s="360"/>
      <c r="J579" s="360"/>
      <c r="K579" s="360"/>
      <c r="L579" s="360"/>
      <c r="M579" s="360"/>
      <c r="N579" s="360"/>
      <c r="O579" s="360"/>
      <c r="P579" s="360"/>
      <c r="Q579" s="360"/>
      <c r="R579" s="360"/>
      <c r="S579" s="360"/>
      <c r="T579" s="360"/>
      <c r="U579" s="360"/>
      <c r="V579" s="360"/>
      <c r="W579" s="360"/>
      <c r="X579" s="360"/>
      <c r="Y579" s="360"/>
      <c r="Z579" s="360"/>
      <c r="AB579" s="360"/>
    </row>
    <row r="580">
      <c r="A580" s="360"/>
      <c r="B580" s="360"/>
      <c r="C580" s="360"/>
      <c r="D580" s="360"/>
      <c r="E580" s="360"/>
      <c r="F580" s="360"/>
      <c r="G580" s="360"/>
      <c r="H580" s="360"/>
      <c r="I580" s="360"/>
      <c r="J580" s="360"/>
      <c r="K580" s="360"/>
      <c r="L580" s="360"/>
      <c r="M580" s="360"/>
      <c r="N580" s="360"/>
      <c r="O580" s="360"/>
      <c r="P580" s="360"/>
      <c r="Q580" s="360"/>
      <c r="R580" s="360"/>
      <c r="S580" s="360"/>
      <c r="T580" s="360"/>
      <c r="U580" s="360"/>
      <c r="V580" s="360"/>
      <c r="W580" s="360"/>
      <c r="X580" s="360"/>
      <c r="Y580" s="360"/>
      <c r="Z580" s="360"/>
      <c r="AB580" s="360"/>
    </row>
    <row r="581">
      <c r="A581" s="360"/>
      <c r="B581" s="360"/>
      <c r="C581" s="360"/>
      <c r="D581" s="360"/>
      <c r="E581" s="360"/>
      <c r="F581" s="360"/>
      <c r="G581" s="360"/>
      <c r="H581" s="360"/>
      <c r="I581" s="360"/>
      <c r="J581" s="360"/>
      <c r="K581" s="360"/>
      <c r="L581" s="360"/>
      <c r="M581" s="360"/>
      <c r="N581" s="360"/>
      <c r="O581" s="360"/>
      <c r="P581" s="360"/>
      <c r="Q581" s="360"/>
      <c r="R581" s="360"/>
      <c r="S581" s="360"/>
      <c r="T581" s="360"/>
      <c r="U581" s="360"/>
      <c r="V581" s="360"/>
      <c r="W581" s="360"/>
      <c r="X581" s="360"/>
      <c r="Y581" s="360"/>
      <c r="Z581" s="360"/>
      <c r="AB581" s="360"/>
    </row>
    <row r="582">
      <c r="A582" s="360"/>
      <c r="B582" s="360"/>
      <c r="C582" s="360"/>
      <c r="D582" s="360"/>
      <c r="E582" s="360"/>
      <c r="F582" s="360"/>
      <c r="G582" s="360"/>
      <c r="H582" s="360"/>
      <c r="I582" s="360"/>
      <c r="J582" s="360"/>
      <c r="K582" s="360"/>
      <c r="L582" s="360"/>
      <c r="M582" s="360"/>
      <c r="N582" s="360"/>
      <c r="O582" s="360"/>
      <c r="P582" s="360"/>
      <c r="Q582" s="360"/>
      <c r="R582" s="360"/>
      <c r="S582" s="360"/>
      <c r="T582" s="360"/>
      <c r="U582" s="360"/>
      <c r="V582" s="360"/>
      <c r="W582" s="360"/>
      <c r="X582" s="360"/>
      <c r="Y582" s="360"/>
      <c r="Z582" s="360"/>
      <c r="AB582" s="360"/>
    </row>
    <row r="583">
      <c r="A583" s="360"/>
      <c r="B583" s="360"/>
      <c r="C583" s="360"/>
      <c r="D583" s="360"/>
      <c r="E583" s="360"/>
      <c r="F583" s="360"/>
      <c r="G583" s="360"/>
      <c r="H583" s="360"/>
      <c r="I583" s="360"/>
      <c r="J583" s="360"/>
      <c r="K583" s="360"/>
      <c r="L583" s="360"/>
      <c r="M583" s="360"/>
      <c r="N583" s="360"/>
      <c r="O583" s="360"/>
      <c r="P583" s="360"/>
      <c r="Q583" s="360"/>
      <c r="R583" s="360"/>
      <c r="S583" s="360"/>
      <c r="T583" s="360"/>
      <c r="U583" s="360"/>
      <c r="V583" s="360"/>
      <c r="W583" s="360"/>
      <c r="X583" s="360"/>
      <c r="Y583" s="360"/>
      <c r="Z583" s="360"/>
      <c r="AB583" s="360"/>
    </row>
    <row r="584">
      <c r="A584" s="360"/>
      <c r="B584" s="360"/>
      <c r="C584" s="360"/>
      <c r="D584" s="360"/>
      <c r="E584" s="360"/>
      <c r="F584" s="360"/>
      <c r="G584" s="360"/>
      <c r="H584" s="360"/>
      <c r="I584" s="360"/>
      <c r="J584" s="360"/>
      <c r="K584" s="360"/>
      <c r="L584" s="360"/>
      <c r="M584" s="360"/>
      <c r="N584" s="360"/>
      <c r="O584" s="360"/>
      <c r="P584" s="360"/>
      <c r="Q584" s="360"/>
      <c r="R584" s="360"/>
      <c r="S584" s="360"/>
      <c r="T584" s="360"/>
      <c r="U584" s="360"/>
      <c r="V584" s="360"/>
      <c r="W584" s="360"/>
      <c r="X584" s="360"/>
      <c r="Y584" s="360"/>
      <c r="Z584" s="360"/>
      <c r="AB584" s="360"/>
    </row>
    <row r="585">
      <c r="A585" s="360"/>
      <c r="B585" s="360"/>
      <c r="C585" s="360"/>
      <c r="D585" s="360"/>
      <c r="E585" s="360"/>
      <c r="F585" s="360"/>
      <c r="G585" s="360"/>
      <c r="H585" s="360"/>
      <c r="I585" s="360"/>
      <c r="J585" s="360"/>
      <c r="K585" s="360"/>
      <c r="L585" s="360"/>
      <c r="M585" s="360"/>
      <c r="N585" s="360"/>
      <c r="O585" s="360"/>
      <c r="P585" s="360"/>
      <c r="Q585" s="360"/>
      <c r="R585" s="360"/>
      <c r="S585" s="360"/>
      <c r="T585" s="360"/>
      <c r="U585" s="360"/>
      <c r="V585" s="360"/>
      <c r="W585" s="360"/>
      <c r="X585" s="360"/>
      <c r="Y585" s="360"/>
      <c r="Z585" s="360"/>
      <c r="AB585" s="360"/>
    </row>
    <row r="586">
      <c r="A586" s="360"/>
      <c r="B586" s="360"/>
      <c r="C586" s="360"/>
      <c r="D586" s="360"/>
      <c r="E586" s="360"/>
      <c r="F586" s="360"/>
      <c r="G586" s="360"/>
      <c r="H586" s="360"/>
      <c r="I586" s="360"/>
      <c r="J586" s="360"/>
      <c r="K586" s="360"/>
      <c r="L586" s="360"/>
      <c r="M586" s="360"/>
      <c r="N586" s="360"/>
      <c r="O586" s="360"/>
      <c r="P586" s="360"/>
      <c r="Q586" s="360"/>
      <c r="R586" s="360"/>
      <c r="S586" s="360"/>
      <c r="T586" s="360"/>
      <c r="U586" s="360"/>
      <c r="V586" s="360"/>
      <c r="W586" s="360"/>
      <c r="X586" s="360"/>
      <c r="Y586" s="360"/>
      <c r="Z586" s="360"/>
      <c r="AB586" s="360"/>
    </row>
    <row r="587">
      <c r="A587" s="360"/>
      <c r="B587" s="360"/>
      <c r="C587" s="360"/>
      <c r="D587" s="360"/>
      <c r="E587" s="360"/>
      <c r="F587" s="360"/>
      <c r="G587" s="360"/>
      <c r="H587" s="360"/>
      <c r="I587" s="360"/>
      <c r="J587" s="360"/>
      <c r="K587" s="360"/>
      <c r="L587" s="360"/>
      <c r="M587" s="360"/>
      <c r="N587" s="360"/>
      <c r="O587" s="360"/>
      <c r="P587" s="360"/>
      <c r="Q587" s="360"/>
      <c r="R587" s="360"/>
      <c r="S587" s="360"/>
      <c r="T587" s="360"/>
      <c r="U587" s="360"/>
      <c r="V587" s="360"/>
      <c r="W587" s="360"/>
      <c r="X587" s="360"/>
      <c r="Y587" s="360"/>
      <c r="Z587" s="360"/>
      <c r="AB587" s="360"/>
    </row>
    <row r="588">
      <c r="A588" s="360"/>
      <c r="B588" s="360"/>
      <c r="C588" s="360"/>
      <c r="D588" s="360"/>
      <c r="E588" s="360"/>
      <c r="F588" s="360"/>
      <c r="G588" s="360"/>
      <c r="H588" s="360"/>
      <c r="I588" s="360"/>
      <c r="J588" s="360"/>
      <c r="K588" s="360"/>
      <c r="L588" s="360"/>
      <c r="M588" s="360"/>
      <c r="N588" s="360"/>
      <c r="O588" s="360"/>
      <c r="P588" s="360"/>
      <c r="Q588" s="360"/>
      <c r="R588" s="360"/>
      <c r="S588" s="360"/>
      <c r="T588" s="360"/>
      <c r="U588" s="360"/>
      <c r="V588" s="360"/>
      <c r="W588" s="360"/>
      <c r="X588" s="360"/>
      <c r="Y588" s="360"/>
      <c r="Z588" s="360"/>
      <c r="AB588" s="360"/>
    </row>
    <row r="589">
      <c r="A589" s="360"/>
      <c r="B589" s="360"/>
      <c r="C589" s="360"/>
      <c r="D589" s="360"/>
      <c r="E589" s="360"/>
      <c r="F589" s="360"/>
      <c r="G589" s="360"/>
      <c r="H589" s="360"/>
      <c r="I589" s="360"/>
      <c r="J589" s="360"/>
      <c r="K589" s="360"/>
      <c r="L589" s="360"/>
      <c r="M589" s="360"/>
      <c r="N589" s="360"/>
      <c r="O589" s="360"/>
      <c r="P589" s="360"/>
      <c r="Q589" s="360"/>
      <c r="R589" s="360"/>
      <c r="S589" s="360"/>
      <c r="T589" s="360"/>
      <c r="U589" s="360"/>
      <c r="V589" s="360"/>
      <c r="W589" s="360"/>
      <c r="X589" s="360"/>
      <c r="Y589" s="360"/>
      <c r="Z589" s="360"/>
      <c r="AB589" s="360"/>
    </row>
    <row r="590">
      <c r="A590" s="360"/>
      <c r="B590" s="360"/>
      <c r="C590" s="360"/>
      <c r="D590" s="360"/>
      <c r="E590" s="360"/>
      <c r="F590" s="360"/>
      <c r="G590" s="360"/>
      <c r="H590" s="360"/>
      <c r="I590" s="360"/>
      <c r="J590" s="360"/>
      <c r="K590" s="360"/>
      <c r="L590" s="360"/>
      <c r="M590" s="360"/>
      <c r="N590" s="360"/>
      <c r="O590" s="360"/>
      <c r="P590" s="360"/>
      <c r="Q590" s="360"/>
      <c r="R590" s="360"/>
      <c r="S590" s="360"/>
      <c r="T590" s="360"/>
      <c r="U590" s="360"/>
      <c r="V590" s="360"/>
      <c r="W590" s="360"/>
      <c r="X590" s="360"/>
      <c r="Y590" s="360"/>
      <c r="Z590" s="360"/>
      <c r="AB590" s="360"/>
    </row>
    <row r="591">
      <c r="A591" s="360"/>
      <c r="B591" s="360"/>
      <c r="C591" s="360"/>
      <c r="D591" s="360"/>
      <c r="E591" s="360"/>
      <c r="F591" s="360"/>
      <c r="G591" s="360"/>
      <c r="H591" s="360"/>
      <c r="I591" s="360"/>
      <c r="J591" s="360"/>
      <c r="K591" s="360"/>
      <c r="L591" s="360"/>
      <c r="M591" s="360"/>
      <c r="N591" s="360"/>
      <c r="O591" s="360"/>
      <c r="P591" s="360"/>
      <c r="Q591" s="360"/>
      <c r="R591" s="360"/>
      <c r="S591" s="360"/>
      <c r="T591" s="360"/>
      <c r="U591" s="360"/>
      <c r="V591" s="360"/>
      <c r="W591" s="360"/>
      <c r="X591" s="360"/>
      <c r="Y591" s="360"/>
      <c r="Z591" s="360"/>
      <c r="AB591" s="360"/>
    </row>
    <row r="592">
      <c r="A592" s="360"/>
      <c r="B592" s="360"/>
      <c r="C592" s="360"/>
      <c r="D592" s="360"/>
      <c r="E592" s="360"/>
      <c r="F592" s="360"/>
      <c r="G592" s="360"/>
      <c r="H592" s="360"/>
      <c r="I592" s="360"/>
      <c r="J592" s="360"/>
      <c r="K592" s="360"/>
      <c r="L592" s="360"/>
      <c r="M592" s="360"/>
      <c r="N592" s="360"/>
      <c r="O592" s="360"/>
      <c r="P592" s="360"/>
      <c r="Q592" s="360"/>
      <c r="R592" s="360"/>
      <c r="S592" s="360"/>
      <c r="T592" s="360"/>
      <c r="U592" s="360"/>
      <c r="V592" s="360"/>
      <c r="W592" s="360"/>
      <c r="X592" s="360"/>
      <c r="Y592" s="360"/>
      <c r="Z592" s="360"/>
      <c r="AB592" s="360"/>
    </row>
    <row r="593">
      <c r="A593" s="360"/>
      <c r="B593" s="360"/>
      <c r="C593" s="360"/>
      <c r="D593" s="360"/>
      <c r="E593" s="360"/>
      <c r="F593" s="360"/>
      <c r="G593" s="360"/>
      <c r="H593" s="360"/>
      <c r="I593" s="360"/>
      <c r="J593" s="360"/>
      <c r="K593" s="360"/>
      <c r="L593" s="360"/>
      <c r="M593" s="360"/>
      <c r="N593" s="360"/>
      <c r="O593" s="360"/>
      <c r="P593" s="360"/>
      <c r="Q593" s="360"/>
      <c r="R593" s="360"/>
      <c r="S593" s="360"/>
      <c r="T593" s="360"/>
      <c r="U593" s="360"/>
      <c r="V593" s="360"/>
      <c r="W593" s="360"/>
      <c r="X593" s="360"/>
      <c r="Y593" s="360"/>
      <c r="Z593" s="360"/>
      <c r="AB593" s="360"/>
    </row>
    <row r="594">
      <c r="A594" s="360"/>
      <c r="B594" s="360"/>
      <c r="C594" s="360"/>
      <c r="D594" s="360"/>
      <c r="E594" s="360"/>
      <c r="F594" s="360"/>
      <c r="G594" s="360"/>
      <c r="H594" s="360"/>
      <c r="I594" s="360"/>
      <c r="J594" s="360"/>
      <c r="K594" s="360"/>
      <c r="L594" s="360"/>
      <c r="M594" s="360"/>
      <c r="N594" s="360"/>
      <c r="O594" s="360"/>
      <c r="P594" s="360"/>
      <c r="Q594" s="360"/>
      <c r="R594" s="360"/>
      <c r="S594" s="360"/>
      <c r="T594" s="360"/>
      <c r="U594" s="360"/>
      <c r="V594" s="360"/>
      <c r="W594" s="360"/>
      <c r="X594" s="360"/>
      <c r="Y594" s="360"/>
      <c r="Z594" s="360"/>
      <c r="AB594" s="360"/>
    </row>
    <row r="595">
      <c r="A595" s="360"/>
      <c r="B595" s="360"/>
      <c r="C595" s="360"/>
      <c r="D595" s="360"/>
      <c r="E595" s="360"/>
      <c r="F595" s="360"/>
      <c r="G595" s="360"/>
      <c r="H595" s="360"/>
      <c r="I595" s="360"/>
      <c r="J595" s="360"/>
      <c r="K595" s="360"/>
      <c r="L595" s="360"/>
      <c r="M595" s="360"/>
      <c r="N595" s="360"/>
      <c r="O595" s="360"/>
      <c r="P595" s="360"/>
      <c r="Q595" s="360"/>
      <c r="R595" s="360"/>
      <c r="S595" s="360"/>
      <c r="T595" s="360"/>
      <c r="U595" s="360"/>
      <c r="V595" s="360"/>
      <c r="W595" s="360"/>
      <c r="X595" s="360"/>
      <c r="Y595" s="360"/>
      <c r="Z595" s="360"/>
      <c r="AB595" s="360"/>
    </row>
    <row r="596">
      <c r="A596" s="360"/>
      <c r="B596" s="360"/>
      <c r="C596" s="360"/>
      <c r="D596" s="360"/>
      <c r="E596" s="360"/>
      <c r="F596" s="360"/>
      <c r="G596" s="360"/>
      <c r="H596" s="360"/>
      <c r="I596" s="360"/>
      <c r="J596" s="360"/>
      <c r="K596" s="360"/>
      <c r="L596" s="360"/>
      <c r="M596" s="360"/>
      <c r="N596" s="360"/>
      <c r="O596" s="360"/>
      <c r="P596" s="360"/>
      <c r="Q596" s="360"/>
      <c r="R596" s="360"/>
      <c r="S596" s="360"/>
      <c r="T596" s="360"/>
      <c r="U596" s="360"/>
      <c r="V596" s="360"/>
      <c r="W596" s="360"/>
      <c r="X596" s="360"/>
      <c r="Y596" s="360"/>
      <c r="Z596" s="360"/>
      <c r="AB596" s="360"/>
    </row>
    <row r="597">
      <c r="A597" s="360"/>
      <c r="B597" s="360"/>
      <c r="C597" s="360"/>
      <c r="D597" s="360"/>
      <c r="E597" s="360"/>
      <c r="F597" s="360"/>
      <c r="G597" s="360"/>
      <c r="H597" s="360"/>
      <c r="I597" s="360"/>
      <c r="J597" s="360"/>
      <c r="K597" s="360"/>
      <c r="L597" s="360"/>
      <c r="M597" s="360"/>
      <c r="N597" s="360"/>
      <c r="O597" s="360"/>
      <c r="P597" s="360"/>
      <c r="Q597" s="360"/>
      <c r="R597" s="360"/>
      <c r="S597" s="360"/>
      <c r="T597" s="360"/>
      <c r="U597" s="360"/>
      <c r="V597" s="360"/>
      <c r="W597" s="360"/>
      <c r="X597" s="360"/>
      <c r="Y597" s="360"/>
      <c r="Z597" s="360"/>
      <c r="AB597" s="360"/>
    </row>
    <row r="598">
      <c r="A598" s="360"/>
      <c r="B598" s="360"/>
      <c r="C598" s="360"/>
      <c r="D598" s="360"/>
      <c r="E598" s="360"/>
      <c r="F598" s="360"/>
      <c r="G598" s="360"/>
      <c r="H598" s="360"/>
      <c r="I598" s="360"/>
      <c r="J598" s="360"/>
      <c r="K598" s="360"/>
      <c r="L598" s="360"/>
      <c r="M598" s="360"/>
      <c r="N598" s="360"/>
      <c r="O598" s="360"/>
      <c r="P598" s="360"/>
      <c r="Q598" s="360"/>
      <c r="R598" s="360"/>
      <c r="S598" s="360"/>
      <c r="T598" s="360"/>
      <c r="U598" s="360"/>
      <c r="V598" s="360"/>
      <c r="W598" s="360"/>
      <c r="X598" s="360"/>
      <c r="Y598" s="360"/>
      <c r="Z598" s="360"/>
      <c r="AB598" s="360"/>
    </row>
    <row r="599">
      <c r="A599" s="360"/>
      <c r="B599" s="360"/>
      <c r="C599" s="360"/>
      <c r="D599" s="360"/>
      <c r="E599" s="360"/>
      <c r="F599" s="360"/>
      <c r="G599" s="360"/>
      <c r="H599" s="360"/>
      <c r="I599" s="360"/>
      <c r="J599" s="360"/>
      <c r="K599" s="360"/>
      <c r="L599" s="360"/>
      <c r="M599" s="360"/>
      <c r="N599" s="360"/>
      <c r="O599" s="360"/>
      <c r="P599" s="360"/>
      <c r="Q599" s="360"/>
      <c r="R599" s="360"/>
      <c r="S599" s="360"/>
      <c r="T599" s="360"/>
      <c r="U599" s="360"/>
      <c r="V599" s="360"/>
      <c r="W599" s="360"/>
      <c r="X599" s="360"/>
      <c r="Y599" s="360"/>
      <c r="Z599" s="360"/>
      <c r="AB599" s="360"/>
    </row>
    <row r="600">
      <c r="A600" s="360"/>
      <c r="B600" s="360"/>
      <c r="C600" s="360"/>
      <c r="D600" s="360"/>
      <c r="E600" s="360"/>
      <c r="F600" s="360"/>
      <c r="G600" s="360"/>
      <c r="H600" s="360"/>
      <c r="I600" s="360"/>
      <c r="J600" s="360"/>
      <c r="K600" s="360"/>
      <c r="L600" s="360"/>
      <c r="M600" s="360"/>
      <c r="N600" s="360"/>
      <c r="O600" s="360"/>
      <c r="P600" s="360"/>
      <c r="Q600" s="360"/>
      <c r="R600" s="360"/>
      <c r="S600" s="360"/>
      <c r="T600" s="360"/>
      <c r="U600" s="360"/>
      <c r="V600" s="360"/>
      <c r="W600" s="360"/>
      <c r="X600" s="360"/>
      <c r="Y600" s="360"/>
      <c r="Z600" s="360"/>
      <c r="AB600" s="360"/>
    </row>
    <row r="601">
      <c r="A601" s="360"/>
      <c r="B601" s="360"/>
      <c r="C601" s="360"/>
      <c r="D601" s="360"/>
      <c r="E601" s="360"/>
      <c r="F601" s="360"/>
      <c r="G601" s="360"/>
      <c r="H601" s="360"/>
      <c r="I601" s="360"/>
      <c r="J601" s="360"/>
      <c r="K601" s="360"/>
      <c r="L601" s="360"/>
      <c r="M601" s="360"/>
      <c r="N601" s="360"/>
      <c r="O601" s="360"/>
      <c r="P601" s="360"/>
      <c r="Q601" s="360"/>
      <c r="R601" s="360"/>
      <c r="S601" s="360"/>
      <c r="T601" s="360"/>
      <c r="U601" s="360"/>
      <c r="V601" s="360"/>
      <c r="W601" s="360"/>
      <c r="X601" s="360"/>
      <c r="Y601" s="360"/>
      <c r="Z601" s="360"/>
      <c r="AB601" s="360"/>
    </row>
    <row r="602">
      <c r="A602" s="360"/>
      <c r="B602" s="360"/>
      <c r="C602" s="360"/>
      <c r="D602" s="360"/>
      <c r="E602" s="360"/>
      <c r="F602" s="360"/>
      <c r="G602" s="360"/>
      <c r="H602" s="360"/>
      <c r="I602" s="360"/>
      <c r="J602" s="360"/>
      <c r="K602" s="360"/>
      <c r="L602" s="360"/>
      <c r="M602" s="360"/>
      <c r="N602" s="360"/>
      <c r="O602" s="360"/>
      <c r="P602" s="360"/>
      <c r="Q602" s="360"/>
      <c r="R602" s="360"/>
      <c r="S602" s="360"/>
      <c r="T602" s="360"/>
      <c r="U602" s="360"/>
      <c r="V602" s="360"/>
      <c r="W602" s="360"/>
      <c r="X602" s="360"/>
      <c r="Y602" s="360"/>
      <c r="Z602" s="360"/>
      <c r="AB602" s="360"/>
    </row>
    <row r="603">
      <c r="A603" s="360"/>
      <c r="B603" s="360"/>
      <c r="C603" s="360"/>
      <c r="D603" s="360"/>
      <c r="E603" s="360"/>
      <c r="F603" s="360"/>
      <c r="G603" s="360"/>
      <c r="H603" s="360"/>
      <c r="I603" s="360"/>
      <c r="J603" s="360"/>
      <c r="K603" s="360"/>
      <c r="L603" s="360"/>
      <c r="M603" s="360"/>
      <c r="N603" s="360"/>
      <c r="O603" s="360"/>
      <c r="P603" s="360"/>
      <c r="Q603" s="360"/>
      <c r="R603" s="360"/>
      <c r="S603" s="360"/>
      <c r="T603" s="360"/>
      <c r="U603" s="360"/>
      <c r="V603" s="360"/>
      <c r="W603" s="360"/>
      <c r="X603" s="360"/>
      <c r="Y603" s="360"/>
      <c r="Z603" s="360"/>
      <c r="AB603" s="360"/>
    </row>
    <row r="604">
      <c r="A604" s="360"/>
      <c r="B604" s="360"/>
      <c r="C604" s="360"/>
      <c r="D604" s="360"/>
      <c r="E604" s="360"/>
      <c r="F604" s="360"/>
      <c r="G604" s="360"/>
      <c r="H604" s="360"/>
      <c r="I604" s="360"/>
      <c r="J604" s="360"/>
      <c r="K604" s="360"/>
      <c r="L604" s="360"/>
      <c r="M604" s="360"/>
      <c r="N604" s="360"/>
      <c r="O604" s="360"/>
      <c r="P604" s="360"/>
      <c r="Q604" s="360"/>
      <c r="R604" s="360"/>
      <c r="S604" s="360"/>
      <c r="T604" s="360"/>
      <c r="U604" s="360"/>
      <c r="V604" s="360"/>
      <c r="W604" s="360"/>
      <c r="X604" s="360"/>
      <c r="Y604" s="360"/>
      <c r="Z604" s="360"/>
      <c r="AB604" s="360"/>
    </row>
    <row r="605">
      <c r="A605" s="360"/>
      <c r="B605" s="360"/>
      <c r="C605" s="360"/>
      <c r="D605" s="360"/>
      <c r="E605" s="360"/>
      <c r="F605" s="360"/>
      <c r="G605" s="360"/>
      <c r="H605" s="360"/>
      <c r="I605" s="360"/>
      <c r="J605" s="360"/>
      <c r="K605" s="360"/>
      <c r="L605" s="360"/>
      <c r="M605" s="360"/>
      <c r="N605" s="360"/>
      <c r="O605" s="360"/>
      <c r="P605" s="360"/>
      <c r="Q605" s="360"/>
      <c r="R605" s="360"/>
      <c r="S605" s="360"/>
      <c r="T605" s="360"/>
      <c r="U605" s="360"/>
      <c r="V605" s="360"/>
      <c r="W605" s="360"/>
      <c r="X605" s="360"/>
      <c r="Y605" s="360"/>
      <c r="Z605" s="360"/>
      <c r="AB605" s="360"/>
    </row>
    <row r="606">
      <c r="A606" s="360"/>
      <c r="B606" s="360"/>
      <c r="C606" s="360"/>
      <c r="D606" s="360"/>
      <c r="E606" s="360"/>
      <c r="F606" s="360"/>
      <c r="G606" s="360"/>
      <c r="H606" s="360"/>
      <c r="I606" s="360"/>
      <c r="J606" s="360"/>
      <c r="K606" s="360"/>
      <c r="L606" s="360"/>
      <c r="M606" s="360"/>
      <c r="N606" s="360"/>
      <c r="O606" s="360"/>
      <c r="P606" s="360"/>
      <c r="Q606" s="360"/>
      <c r="R606" s="360"/>
      <c r="S606" s="360"/>
      <c r="T606" s="360"/>
      <c r="U606" s="360"/>
      <c r="V606" s="360"/>
      <c r="W606" s="360"/>
      <c r="X606" s="360"/>
      <c r="Y606" s="360"/>
      <c r="Z606" s="360"/>
      <c r="AB606" s="360"/>
    </row>
    <row r="607">
      <c r="A607" s="360"/>
      <c r="B607" s="360"/>
      <c r="C607" s="360"/>
      <c r="D607" s="360"/>
      <c r="E607" s="360"/>
      <c r="F607" s="360"/>
      <c r="G607" s="360"/>
      <c r="H607" s="360"/>
      <c r="I607" s="360"/>
      <c r="J607" s="360"/>
      <c r="K607" s="360"/>
      <c r="L607" s="360"/>
      <c r="M607" s="360"/>
      <c r="N607" s="360"/>
      <c r="O607" s="360"/>
      <c r="P607" s="360"/>
      <c r="Q607" s="360"/>
      <c r="R607" s="360"/>
      <c r="S607" s="360"/>
      <c r="T607" s="360"/>
      <c r="U607" s="360"/>
      <c r="V607" s="360"/>
      <c r="W607" s="360"/>
      <c r="X607" s="360"/>
      <c r="Y607" s="360"/>
      <c r="Z607" s="360"/>
      <c r="AB607" s="360"/>
    </row>
    <row r="608">
      <c r="A608" s="360"/>
      <c r="B608" s="360"/>
      <c r="C608" s="360"/>
      <c r="D608" s="360"/>
      <c r="E608" s="360"/>
      <c r="F608" s="360"/>
      <c r="G608" s="360"/>
      <c r="H608" s="360"/>
      <c r="I608" s="360"/>
      <c r="J608" s="360"/>
      <c r="K608" s="360"/>
      <c r="L608" s="360"/>
      <c r="M608" s="360"/>
      <c r="N608" s="360"/>
      <c r="O608" s="360"/>
      <c r="P608" s="360"/>
      <c r="Q608" s="360"/>
      <c r="R608" s="360"/>
      <c r="S608" s="360"/>
      <c r="T608" s="360"/>
      <c r="U608" s="360"/>
      <c r="V608" s="360"/>
      <c r="W608" s="360"/>
      <c r="X608" s="360"/>
      <c r="Y608" s="360"/>
      <c r="Z608" s="360"/>
      <c r="AB608" s="360"/>
    </row>
    <row r="609">
      <c r="A609" s="360"/>
      <c r="B609" s="360"/>
      <c r="C609" s="360"/>
      <c r="D609" s="360"/>
      <c r="E609" s="360"/>
      <c r="F609" s="360"/>
      <c r="G609" s="360"/>
      <c r="H609" s="360"/>
      <c r="I609" s="360"/>
      <c r="J609" s="360"/>
      <c r="K609" s="360"/>
      <c r="L609" s="360"/>
      <c r="M609" s="360"/>
      <c r="N609" s="360"/>
      <c r="O609" s="360"/>
      <c r="P609" s="360"/>
      <c r="Q609" s="360"/>
      <c r="R609" s="360"/>
      <c r="S609" s="360"/>
      <c r="T609" s="360"/>
      <c r="U609" s="360"/>
      <c r="V609" s="360"/>
      <c r="W609" s="360"/>
      <c r="X609" s="360"/>
      <c r="Y609" s="360"/>
      <c r="Z609" s="360"/>
      <c r="AB609" s="360"/>
    </row>
    <row r="610">
      <c r="A610" s="360"/>
      <c r="B610" s="360"/>
      <c r="C610" s="360"/>
      <c r="D610" s="360"/>
      <c r="E610" s="360"/>
      <c r="F610" s="360"/>
      <c r="G610" s="360"/>
      <c r="H610" s="360"/>
      <c r="I610" s="360"/>
      <c r="J610" s="360"/>
      <c r="K610" s="360"/>
      <c r="L610" s="360"/>
      <c r="M610" s="360"/>
      <c r="N610" s="360"/>
      <c r="O610" s="360"/>
      <c r="P610" s="360"/>
      <c r="Q610" s="360"/>
      <c r="R610" s="360"/>
      <c r="S610" s="360"/>
      <c r="T610" s="360"/>
      <c r="U610" s="360"/>
      <c r="V610" s="360"/>
      <c r="W610" s="360"/>
      <c r="X610" s="360"/>
      <c r="Y610" s="360"/>
      <c r="Z610" s="360"/>
      <c r="AB610" s="360"/>
    </row>
    <row r="611">
      <c r="A611" s="360"/>
      <c r="B611" s="360"/>
      <c r="C611" s="360"/>
      <c r="D611" s="360"/>
      <c r="E611" s="360"/>
      <c r="F611" s="360"/>
      <c r="G611" s="360"/>
      <c r="H611" s="360"/>
      <c r="I611" s="360"/>
      <c r="J611" s="360"/>
      <c r="K611" s="360"/>
      <c r="L611" s="360"/>
      <c r="M611" s="360"/>
      <c r="N611" s="360"/>
      <c r="O611" s="360"/>
      <c r="P611" s="360"/>
      <c r="Q611" s="360"/>
      <c r="R611" s="360"/>
      <c r="S611" s="360"/>
      <c r="T611" s="360"/>
      <c r="U611" s="360"/>
      <c r="V611" s="360"/>
      <c r="W611" s="360"/>
      <c r="X611" s="360"/>
      <c r="Y611" s="360"/>
      <c r="Z611" s="360"/>
      <c r="AB611" s="360"/>
    </row>
    <row r="612">
      <c r="A612" s="360"/>
      <c r="B612" s="360"/>
      <c r="C612" s="360"/>
      <c r="D612" s="360"/>
      <c r="E612" s="360"/>
      <c r="F612" s="360"/>
      <c r="G612" s="360"/>
      <c r="H612" s="360"/>
      <c r="I612" s="360"/>
      <c r="J612" s="360"/>
      <c r="K612" s="360"/>
      <c r="L612" s="360"/>
      <c r="M612" s="360"/>
      <c r="N612" s="360"/>
      <c r="O612" s="360"/>
      <c r="P612" s="360"/>
      <c r="Q612" s="360"/>
      <c r="R612" s="360"/>
      <c r="S612" s="360"/>
      <c r="T612" s="360"/>
      <c r="U612" s="360"/>
      <c r="V612" s="360"/>
      <c r="W612" s="360"/>
      <c r="X612" s="360"/>
      <c r="Y612" s="360"/>
      <c r="Z612" s="360"/>
      <c r="AB612" s="360"/>
    </row>
    <row r="613">
      <c r="A613" s="360"/>
      <c r="B613" s="360"/>
      <c r="C613" s="360"/>
      <c r="D613" s="360"/>
      <c r="E613" s="360"/>
      <c r="F613" s="360"/>
      <c r="G613" s="360"/>
      <c r="H613" s="360"/>
      <c r="I613" s="360"/>
      <c r="J613" s="360"/>
      <c r="K613" s="360"/>
      <c r="L613" s="360"/>
      <c r="M613" s="360"/>
      <c r="N613" s="360"/>
      <c r="O613" s="360"/>
      <c r="P613" s="360"/>
      <c r="Q613" s="360"/>
      <c r="R613" s="360"/>
      <c r="S613" s="360"/>
      <c r="T613" s="360"/>
      <c r="U613" s="360"/>
      <c r="V613" s="360"/>
      <c r="W613" s="360"/>
      <c r="X613" s="360"/>
      <c r="Y613" s="360"/>
      <c r="Z613" s="360"/>
      <c r="AB613" s="360"/>
    </row>
    <row r="614">
      <c r="A614" s="360"/>
      <c r="B614" s="360"/>
      <c r="C614" s="360"/>
      <c r="D614" s="360"/>
      <c r="E614" s="360"/>
      <c r="F614" s="360"/>
      <c r="G614" s="360"/>
      <c r="H614" s="360"/>
      <c r="I614" s="360"/>
      <c r="J614" s="360"/>
      <c r="K614" s="360"/>
      <c r="L614" s="360"/>
      <c r="M614" s="360"/>
      <c r="N614" s="360"/>
      <c r="O614" s="360"/>
      <c r="P614" s="360"/>
      <c r="Q614" s="360"/>
      <c r="R614" s="360"/>
      <c r="S614" s="360"/>
      <c r="T614" s="360"/>
      <c r="U614" s="360"/>
      <c r="V614" s="360"/>
      <c r="W614" s="360"/>
      <c r="X614" s="360"/>
      <c r="Y614" s="360"/>
      <c r="Z614" s="360"/>
      <c r="AB614" s="360"/>
    </row>
    <row r="615">
      <c r="A615" s="360"/>
      <c r="B615" s="360"/>
      <c r="C615" s="360"/>
      <c r="D615" s="360"/>
      <c r="E615" s="360"/>
      <c r="F615" s="360"/>
      <c r="G615" s="360"/>
      <c r="H615" s="360"/>
      <c r="I615" s="360"/>
      <c r="J615" s="360"/>
      <c r="K615" s="360"/>
      <c r="L615" s="360"/>
      <c r="M615" s="360"/>
      <c r="N615" s="360"/>
      <c r="O615" s="360"/>
      <c r="P615" s="360"/>
      <c r="Q615" s="360"/>
      <c r="R615" s="360"/>
      <c r="S615" s="360"/>
      <c r="T615" s="360"/>
      <c r="U615" s="360"/>
      <c r="V615" s="360"/>
      <c r="W615" s="360"/>
      <c r="X615" s="360"/>
      <c r="Y615" s="360"/>
      <c r="Z615" s="360"/>
      <c r="AB615" s="360"/>
    </row>
    <row r="616">
      <c r="A616" s="360"/>
      <c r="B616" s="360"/>
      <c r="C616" s="360"/>
      <c r="D616" s="360"/>
      <c r="E616" s="360"/>
      <c r="F616" s="360"/>
      <c r="G616" s="360"/>
      <c r="H616" s="360"/>
      <c r="I616" s="360"/>
      <c r="J616" s="360"/>
      <c r="K616" s="360"/>
      <c r="L616" s="360"/>
      <c r="M616" s="360"/>
      <c r="N616" s="360"/>
      <c r="O616" s="360"/>
      <c r="P616" s="360"/>
      <c r="Q616" s="360"/>
      <c r="R616" s="360"/>
      <c r="S616" s="360"/>
      <c r="T616" s="360"/>
      <c r="U616" s="360"/>
      <c r="V616" s="360"/>
      <c r="W616" s="360"/>
      <c r="X616" s="360"/>
      <c r="Y616" s="360"/>
      <c r="Z616" s="360"/>
      <c r="AB616" s="360"/>
    </row>
    <row r="617">
      <c r="A617" s="360"/>
      <c r="B617" s="360"/>
      <c r="C617" s="360"/>
      <c r="D617" s="360"/>
      <c r="E617" s="360"/>
      <c r="F617" s="360"/>
      <c r="G617" s="360"/>
      <c r="H617" s="360"/>
      <c r="I617" s="360"/>
      <c r="J617" s="360"/>
      <c r="K617" s="360"/>
      <c r="L617" s="360"/>
      <c r="M617" s="360"/>
      <c r="N617" s="360"/>
      <c r="O617" s="360"/>
      <c r="P617" s="360"/>
      <c r="Q617" s="360"/>
      <c r="R617" s="360"/>
      <c r="S617" s="360"/>
      <c r="T617" s="360"/>
      <c r="U617" s="360"/>
      <c r="V617" s="360"/>
      <c r="W617" s="360"/>
      <c r="X617" s="360"/>
      <c r="Y617" s="360"/>
      <c r="Z617" s="360"/>
      <c r="AB617" s="360"/>
    </row>
    <row r="618">
      <c r="A618" s="360"/>
      <c r="B618" s="360"/>
      <c r="C618" s="360"/>
      <c r="D618" s="360"/>
      <c r="E618" s="360"/>
      <c r="F618" s="360"/>
      <c r="G618" s="360"/>
      <c r="H618" s="360"/>
      <c r="I618" s="360"/>
      <c r="J618" s="360"/>
      <c r="K618" s="360"/>
      <c r="L618" s="360"/>
      <c r="M618" s="360"/>
      <c r="N618" s="360"/>
      <c r="O618" s="360"/>
      <c r="P618" s="360"/>
      <c r="Q618" s="360"/>
      <c r="R618" s="360"/>
      <c r="S618" s="360"/>
      <c r="T618" s="360"/>
      <c r="U618" s="360"/>
      <c r="V618" s="360"/>
      <c r="W618" s="360"/>
      <c r="X618" s="360"/>
      <c r="Y618" s="360"/>
      <c r="Z618" s="360"/>
      <c r="AB618" s="360"/>
    </row>
    <row r="619">
      <c r="A619" s="360"/>
      <c r="B619" s="360"/>
      <c r="C619" s="360"/>
      <c r="D619" s="360"/>
      <c r="E619" s="360"/>
      <c r="F619" s="360"/>
      <c r="G619" s="360"/>
      <c r="H619" s="360"/>
      <c r="I619" s="360"/>
      <c r="J619" s="360"/>
      <c r="K619" s="360"/>
      <c r="L619" s="360"/>
      <c r="M619" s="360"/>
      <c r="N619" s="360"/>
      <c r="O619" s="360"/>
      <c r="P619" s="360"/>
      <c r="Q619" s="360"/>
      <c r="R619" s="360"/>
      <c r="S619" s="360"/>
      <c r="T619" s="360"/>
      <c r="U619" s="360"/>
      <c r="V619" s="360"/>
      <c r="W619" s="360"/>
      <c r="X619" s="360"/>
      <c r="Y619" s="360"/>
      <c r="Z619" s="360"/>
      <c r="AB619" s="360"/>
    </row>
    <row r="620">
      <c r="A620" s="360"/>
      <c r="B620" s="360"/>
      <c r="C620" s="360"/>
      <c r="D620" s="360"/>
      <c r="E620" s="360"/>
      <c r="F620" s="360"/>
      <c r="G620" s="360"/>
      <c r="H620" s="360"/>
      <c r="I620" s="360"/>
      <c r="J620" s="360"/>
      <c r="K620" s="360"/>
      <c r="L620" s="360"/>
      <c r="M620" s="360"/>
      <c r="N620" s="360"/>
      <c r="O620" s="360"/>
      <c r="P620" s="360"/>
      <c r="Q620" s="360"/>
      <c r="R620" s="360"/>
      <c r="S620" s="360"/>
      <c r="T620" s="360"/>
      <c r="U620" s="360"/>
      <c r="V620" s="360"/>
      <c r="W620" s="360"/>
      <c r="X620" s="360"/>
      <c r="Y620" s="360"/>
      <c r="Z620" s="360"/>
      <c r="AB620" s="360"/>
    </row>
    <row r="621">
      <c r="A621" s="360"/>
      <c r="B621" s="360"/>
      <c r="C621" s="360"/>
      <c r="D621" s="360"/>
      <c r="E621" s="360"/>
      <c r="F621" s="360"/>
      <c r="G621" s="360"/>
      <c r="H621" s="360"/>
      <c r="I621" s="360"/>
      <c r="J621" s="360"/>
      <c r="K621" s="360"/>
      <c r="L621" s="360"/>
      <c r="M621" s="360"/>
      <c r="N621" s="360"/>
      <c r="O621" s="360"/>
      <c r="P621" s="360"/>
      <c r="Q621" s="360"/>
      <c r="R621" s="360"/>
      <c r="S621" s="360"/>
      <c r="T621" s="360"/>
      <c r="U621" s="360"/>
      <c r="V621" s="360"/>
      <c r="W621" s="360"/>
      <c r="X621" s="360"/>
      <c r="Y621" s="360"/>
      <c r="Z621" s="360"/>
      <c r="AB621" s="360"/>
    </row>
    <row r="622">
      <c r="A622" s="360"/>
      <c r="B622" s="360"/>
      <c r="C622" s="360"/>
      <c r="D622" s="360"/>
      <c r="E622" s="360"/>
      <c r="F622" s="360"/>
      <c r="G622" s="360"/>
      <c r="H622" s="360"/>
      <c r="I622" s="360"/>
      <c r="J622" s="360"/>
      <c r="K622" s="360"/>
      <c r="L622" s="360"/>
      <c r="M622" s="360"/>
      <c r="N622" s="360"/>
      <c r="O622" s="360"/>
      <c r="P622" s="360"/>
      <c r="Q622" s="360"/>
      <c r="R622" s="360"/>
      <c r="S622" s="360"/>
      <c r="T622" s="360"/>
      <c r="U622" s="360"/>
      <c r="V622" s="360"/>
      <c r="W622" s="360"/>
      <c r="X622" s="360"/>
      <c r="Y622" s="360"/>
      <c r="Z622" s="360"/>
      <c r="AB622" s="360"/>
    </row>
    <row r="623">
      <c r="A623" s="360"/>
      <c r="B623" s="360"/>
      <c r="C623" s="360"/>
      <c r="D623" s="360"/>
      <c r="E623" s="360"/>
      <c r="F623" s="360"/>
      <c r="G623" s="360"/>
      <c r="H623" s="360"/>
      <c r="I623" s="360"/>
      <c r="J623" s="360"/>
      <c r="K623" s="360"/>
      <c r="L623" s="360"/>
      <c r="M623" s="360"/>
      <c r="N623" s="360"/>
      <c r="O623" s="360"/>
      <c r="P623" s="360"/>
      <c r="Q623" s="360"/>
      <c r="R623" s="360"/>
      <c r="S623" s="360"/>
      <c r="T623" s="360"/>
      <c r="U623" s="360"/>
      <c r="V623" s="360"/>
      <c r="W623" s="360"/>
      <c r="X623" s="360"/>
      <c r="Y623" s="360"/>
      <c r="Z623" s="360"/>
      <c r="AB623" s="360"/>
    </row>
    <row r="624">
      <c r="A624" s="360"/>
      <c r="B624" s="360"/>
      <c r="C624" s="360"/>
      <c r="D624" s="360"/>
      <c r="E624" s="360"/>
      <c r="F624" s="360"/>
      <c r="G624" s="360"/>
      <c r="H624" s="360"/>
      <c r="I624" s="360"/>
      <c r="J624" s="360"/>
      <c r="K624" s="360"/>
      <c r="L624" s="360"/>
      <c r="M624" s="360"/>
      <c r="N624" s="360"/>
      <c r="O624" s="360"/>
      <c r="P624" s="360"/>
      <c r="Q624" s="360"/>
      <c r="R624" s="360"/>
      <c r="S624" s="360"/>
      <c r="T624" s="360"/>
      <c r="U624" s="360"/>
      <c r="V624" s="360"/>
      <c r="W624" s="360"/>
      <c r="X624" s="360"/>
      <c r="Y624" s="360"/>
      <c r="Z624" s="360"/>
      <c r="AB624" s="360"/>
    </row>
    <row r="625">
      <c r="A625" s="360"/>
      <c r="B625" s="360"/>
      <c r="C625" s="360"/>
      <c r="D625" s="360"/>
      <c r="E625" s="360"/>
      <c r="F625" s="360"/>
      <c r="G625" s="360"/>
      <c r="H625" s="360"/>
      <c r="I625" s="360"/>
      <c r="J625" s="360"/>
      <c r="K625" s="360"/>
      <c r="L625" s="360"/>
      <c r="M625" s="360"/>
      <c r="N625" s="360"/>
      <c r="O625" s="360"/>
      <c r="P625" s="360"/>
      <c r="Q625" s="360"/>
      <c r="R625" s="360"/>
      <c r="S625" s="360"/>
      <c r="T625" s="360"/>
      <c r="U625" s="360"/>
      <c r="V625" s="360"/>
      <c r="W625" s="360"/>
      <c r="X625" s="360"/>
      <c r="Y625" s="360"/>
      <c r="Z625" s="360"/>
      <c r="AB625" s="360"/>
    </row>
    <row r="626">
      <c r="A626" s="360"/>
      <c r="B626" s="360"/>
      <c r="C626" s="360"/>
      <c r="D626" s="360"/>
      <c r="E626" s="360"/>
      <c r="F626" s="360"/>
      <c r="G626" s="360"/>
      <c r="H626" s="360"/>
      <c r="I626" s="360"/>
      <c r="J626" s="360"/>
      <c r="K626" s="360"/>
      <c r="L626" s="360"/>
      <c r="M626" s="360"/>
      <c r="N626" s="360"/>
      <c r="O626" s="360"/>
      <c r="P626" s="360"/>
      <c r="Q626" s="360"/>
      <c r="R626" s="360"/>
      <c r="S626" s="360"/>
      <c r="T626" s="360"/>
      <c r="U626" s="360"/>
      <c r="V626" s="360"/>
      <c r="W626" s="360"/>
      <c r="X626" s="360"/>
      <c r="Y626" s="360"/>
      <c r="Z626" s="360"/>
      <c r="AB626" s="360"/>
    </row>
    <row r="627">
      <c r="A627" s="360"/>
      <c r="B627" s="360"/>
      <c r="C627" s="360"/>
      <c r="D627" s="360"/>
      <c r="E627" s="360"/>
      <c r="F627" s="360"/>
      <c r="G627" s="360"/>
      <c r="H627" s="360"/>
      <c r="I627" s="360"/>
      <c r="J627" s="360"/>
      <c r="K627" s="360"/>
      <c r="L627" s="360"/>
      <c r="M627" s="360"/>
      <c r="N627" s="360"/>
      <c r="O627" s="360"/>
      <c r="P627" s="360"/>
      <c r="Q627" s="360"/>
      <c r="R627" s="360"/>
      <c r="S627" s="360"/>
      <c r="T627" s="360"/>
      <c r="U627" s="360"/>
      <c r="V627" s="360"/>
      <c r="W627" s="360"/>
      <c r="X627" s="360"/>
      <c r="Y627" s="360"/>
      <c r="Z627" s="360"/>
      <c r="AB627" s="360"/>
    </row>
    <row r="628">
      <c r="A628" s="360"/>
      <c r="B628" s="360"/>
      <c r="C628" s="360"/>
      <c r="D628" s="360"/>
      <c r="E628" s="360"/>
      <c r="F628" s="360"/>
      <c r="G628" s="360"/>
      <c r="H628" s="360"/>
      <c r="I628" s="360"/>
      <c r="J628" s="360"/>
      <c r="K628" s="360"/>
      <c r="L628" s="360"/>
      <c r="M628" s="360"/>
      <c r="N628" s="360"/>
      <c r="O628" s="360"/>
      <c r="P628" s="360"/>
      <c r="Q628" s="360"/>
      <c r="R628" s="360"/>
      <c r="S628" s="360"/>
      <c r="T628" s="360"/>
      <c r="U628" s="360"/>
      <c r="V628" s="360"/>
      <c r="W628" s="360"/>
      <c r="X628" s="360"/>
      <c r="Y628" s="360"/>
      <c r="Z628" s="360"/>
      <c r="AB628" s="360"/>
    </row>
    <row r="629">
      <c r="A629" s="360"/>
      <c r="B629" s="360"/>
      <c r="C629" s="360"/>
      <c r="D629" s="360"/>
      <c r="E629" s="360"/>
      <c r="F629" s="360"/>
      <c r="G629" s="360"/>
      <c r="H629" s="360"/>
      <c r="I629" s="360"/>
      <c r="J629" s="360"/>
      <c r="K629" s="360"/>
      <c r="L629" s="360"/>
      <c r="M629" s="360"/>
      <c r="N629" s="360"/>
      <c r="O629" s="360"/>
      <c r="P629" s="360"/>
      <c r="Q629" s="360"/>
      <c r="R629" s="360"/>
      <c r="S629" s="360"/>
      <c r="T629" s="360"/>
      <c r="U629" s="360"/>
      <c r="V629" s="360"/>
      <c r="W629" s="360"/>
      <c r="X629" s="360"/>
      <c r="Y629" s="360"/>
      <c r="Z629" s="360"/>
      <c r="AB629" s="360"/>
    </row>
    <row r="630">
      <c r="A630" s="360"/>
      <c r="B630" s="360"/>
      <c r="C630" s="360"/>
      <c r="D630" s="360"/>
      <c r="E630" s="360"/>
      <c r="F630" s="360"/>
      <c r="G630" s="360"/>
      <c r="H630" s="360"/>
      <c r="I630" s="360"/>
      <c r="J630" s="360"/>
      <c r="K630" s="360"/>
      <c r="L630" s="360"/>
      <c r="M630" s="360"/>
      <c r="N630" s="360"/>
      <c r="O630" s="360"/>
      <c r="P630" s="360"/>
      <c r="Q630" s="360"/>
      <c r="R630" s="360"/>
      <c r="S630" s="360"/>
      <c r="T630" s="360"/>
      <c r="U630" s="360"/>
      <c r="V630" s="360"/>
      <c r="W630" s="360"/>
      <c r="X630" s="360"/>
      <c r="Y630" s="360"/>
      <c r="Z630" s="360"/>
      <c r="AB630" s="360"/>
    </row>
    <row r="631">
      <c r="A631" s="360"/>
      <c r="B631" s="360"/>
      <c r="C631" s="360"/>
      <c r="D631" s="360"/>
      <c r="E631" s="360"/>
      <c r="F631" s="360"/>
      <c r="G631" s="360"/>
      <c r="H631" s="360"/>
      <c r="I631" s="360"/>
      <c r="J631" s="360"/>
      <c r="K631" s="360"/>
      <c r="L631" s="360"/>
      <c r="M631" s="360"/>
      <c r="N631" s="360"/>
      <c r="O631" s="360"/>
      <c r="P631" s="360"/>
      <c r="Q631" s="360"/>
      <c r="R631" s="360"/>
      <c r="S631" s="360"/>
      <c r="T631" s="360"/>
      <c r="U631" s="360"/>
      <c r="V631" s="360"/>
      <c r="W631" s="360"/>
      <c r="X631" s="360"/>
      <c r="Y631" s="360"/>
      <c r="Z631" s="360"/>
      <c r="AB631" s="360"/>
    </row>
    <row r="632">
      <c r="A632" s="360"/>
      <c r="B632" s="360"/>
      <c r="C632" s="360"/>
      <c r="D632" s="360"/>
      <c r="E632" s="360"/>
      <c r="F632" s="360"/>
      <c r="G632" s="360"/>
      <c r="H632" s="360"/>
      <c r="I632" s="360"/>
      <c r="J632" s="360"/>
      <c r="K632" s="360"/>
      <c r="L632" s="360"/>
      <c r="M632" s="360"/>
      <c r="N632" s="360"/>
      <c r="O632" s="360"/>
      <c r="P632" s="360"/>
      <c r="Q632" s="360"/>
      <c r="R632" s="360"/>
      <c r="S632" s="360"/>
      <c r="T632" s="360"/>
      <c r="U632" s="360"/>
      <c r="V632" s="360"/>
      <c r="W632" s="360"/>
      <c r="X632" s="360"/>
      <c r="Y632" s="360"/>
      <c r="Z632" s="360"/>
      <c r="AB632" s="360"/>
    </row>
    <row r="633">
      <c r="A633" s="360"/>
      <c r="B633" s="360"/>
      <c r="C633" s="360"/>
      <c r="D633" s="360"/>
      <c r="E633" s="360"/>
      <c r="F633" s="360"/>
      <c r="G633" s="360"/>
      <c r="H633" s="360"/>
      <c r="I633" s="360"/>
      <c r="J633" s="360"/>
      <c r="K633" s="360"/>
      <c r="L633" s="360"/>
      <c r="M633" s="360"/>
      <c r="N633" s="360"/>
      <c r="O633" s="360"/>
      <c r="P633" s="360"/>
      <c r="Q633" s="360"/>
      <c r="R633" s="360"/>
      <c r="S633" s="360"/>
      <c r="T633" s="360"/>
      <c r="U633" s="360"/>
      <c r="V633" s="360"/>
      <c r="W633" s="360"/>
      <c r="X633" s="360"/>
      <c r="Y633" s="360"/>
      <c r="Z633" s="360"/>
      <c r="AB633" s="360"/>
    </row>
    <row r="634">
      <c r="A634" s="360"/>
      <c r="B634" s="360"/>
      <c r="C634" s="360"/>
      <c r="D634" s="360"/>
      <c r="E634" s="360"/>
      <c r="F634" s="360"/>
      <c r="G634" s="360"/>
      <c r="H634" s="360"/>
      <c r="I634" s="360"/>
      <c r="J634" s="360"/>
      <c r="K634" s="360"/>
      <c r="L634" s="360"/>
      <c r="M634" s="360"/>
      <c r="N634" s="360"/>
      <c r="O634" s="360"/>
      <c r="P634" s="360"/>
      <c r="Q634" s="360"/>
      <c r="R634" s="360"/>
      <c r="S634" s="360"/>
      <c r="T634" s="360"/>
      <c r="U634" s="360"/>
      <c r="V634" s="360"/>
      <c r="W634" s="360"/>
      <c r="X634" s="360"/>
      <c r="Y634" s="360"/>
      <c r="Z634" s="360"/>
      <c r="AB634" s="360"/>
    </row>
    <row r="635">
      <c r="A635" s="360"/>
      <c r="B635" s="360"/>
      <c r="C635" s="360"/>
      <c r="D635" s="360"/>
      <c r="E635" s="360"/>
      <c r="F635" s="360"/>
      <c r="G635" s="360"/>
      <c r="H635" s="360"/>
      <c r="I635" s="360"/>
      <c r="J635" s="360"/>
      <c r="K635" s="360"/>
      <c r="L635" s="360"/>
      <c r="M635" s="360"/>
      <c r="N635" s="360"/>
      <c r="O635" s="360"/>
      <c r="P635" s="360"/>
      <c r="Q635" s="360"/>
      <c r="R635" s="360"/>
      <c r="S635" s="360"/>
      <c r="T635" s="360"/>
      <c r="U635" s="360"/>
      <c r="V635" s="360"/>
      <c r="W635" s="360"/>
      <c r="X635" s="360"/>
      <c r="Y635" s="360"/>
      <c r="Z635" s="360"/>
      <c r="AB635" s="360"/>
    </row>
    <row r="636">
      <c r="A636" s="360"/>
      <c r="B636" s="360"/>
      <c r="C636" s="360"/>
      <c r="D636" s="360"/>
      <c r="E636" s="360"/>
      <c r="F636" s="360"/>
      <c r="G636" s="360"/>
      <c r="H636" s="360"/>
      <c r="I636" s="360"/>
      <c r="J636" s="360"/>
      <c r="K636" s="360"/>
      <c r="L636" s="360"/>
      <c r="M636" s="360"/>
      <c r="N636" s="360"/>
      <c r="O636" s="360"/>
      <c r="P636" s="360"/>
      <c r="Q636" s="360"/>
      <c r="R636" s="360"/>
      <c r="S636" s="360"/>
      <c r="T636" s="360"/>
      <c r="U636" s="360"/>
      <c r="V636" s="360"/>
      <c r="W636" s="360"/>
      <c r="X636" s="360"/>
      <c r="Y636" s="360"/>
      <c r="Z636" s="360"/>
      <c r="AB636" s="360"/>
    </row>
    <row r="637">
      <c r="A637" s="360"/>
      <c r="B637" s="360"/>
      <c r="C637" s="360"/>
      <c r="D637" s="360"/>
      <c r="E637" s="360"/>
      <c r="F637" s="360"/>
      <c r="G637" s="360"/>
      <c r="H637" s="360"/>
      <c r="I637" s="360"/>
      <c r="J637" s="360"/>
      <c r="K637" s="360"/>
      <c r="L637" s="360"/>
      <c r="M637" s="360"/>
      <c r="N637" s="360"/>
      <c r="O637" s="360"/>
      <c r="P637" s="360"/>
      <c r="Q637" s="360"/>
      <c r="R637" s="360"/>
      <c r="S637" s="360"/>
      <c r="T637" s="360"/>
      <c r="U637" s="360"/>
      <c r="V637" s="360"/>
      <c r="W637" s="360"/>
      <c r="X637" s="360"/>
      <c r="Y637" s="360"/>
      <c r="Z637" s="360"/>
      <c r="AB637" s="360"/>
    </row>
    <row r="638">
      <c r="A638" s="360"/>
      <c r="B638" s="360"/>
      <c r="C638" s="360"/>
      <c r="D638" s="360"/>
      <c r="E638" s="360"/>
      <c r="F638" s="360"/>
      <c r="G638" s="360"/>
      <c r="H638" s="360"/>
      <c r="I638" s="360"/>
      <c r="J638" s="360"/>
      <c r="K638" s="360"/>
      <c r="L638" s="360"/>
      <c r="M638" s="360"/>
      <c r="N638" s="360"/>
      <c r="O638" s="360"/>
      <c r="P638" s="360"/>
      <c r="Q638" s="360"/>
      <c r="R638" s="360"/>
      <c r="S638" s="360"/>
      <c r="T638" s="360"/>
      <c r="U638" s="360"/>
      <c r="V638" s="360"/>
      <c r="W638" s="360"/>
      <c r="X638" s="360"/>
      <c r="Y638" s="360"/>
      <c r="Z638" s="360"/>
      <c r="AB638" s="360"/>
    </row>
    <row r="639">
      <c r="A639" s="360"/>
      <c r="B639" s="360"/>
      <c r="C639" s="360"/>
      <c r="D639" s="360"/>
      <c r="E639" s="360"/>
      <c r="F639" s="360"/>
      <c r="G639" s="360"/>
      <c r="H639" s="360"/>
      <c r="I639" s="360"/>
      <c r="J639" s="360"/>
      <c r="K639" s="360"/>
      <c r="L639" s="360"/>
      <c r="M639" s="360"/>
      <c r="N639" s="360"/>
      <c r="O639" s="360"/>
      <c r="P639" s="360"/>
      <c r="Q639" s="360"/>
      <c r="R639" s="360"/>
      <c r="S639" s="360"/>
      <c r="T639" s="360"/>
      <c r="U639" s="360"/>
      <c r="V639" s="360"/>
      <c r="W639" s="360"/>
      <c r="X639" s="360"/>
      <c r="Y639" s="360"/>
      <c r="Z639" s="360"/>
      <c r="AB639" s="360"/>
    </row>
    <row r="640">
      <c r="A640" s="360"/>
      <c r="B640" s="360"/>
      <c r="C640" s="360"/>
      <c r="D640" s="360"/>
      <c r="E640" s="360"/>
      <c r="F640" s="360"/>
      <c r="G640" s="360"/>
      <c r="H640" s="360"/>
      <c r="I640" s="360"/>
      <c r="J640" s="360"/>
      <c r="K640" s="360"/>
      <c r="L640" s="360"/>
      <c r="M640" s="360"/>
      <c r="N640" s="360"/>
      <c r="O640" s="360"/>
      <c r="P640" s="360"/>
      <c r="Q640" s="360"/>
      <c r="R640" s="360"/>
      <c r="S640" s="360"/>
      <c r="T640" s="360"/>
      <c r="U640" s="360"/>
      <c r="V640" s="360"/>
      <c r="W640" s="360"/>
      <c r="X640" s="360"/>
      <c r="Y640" s="360"/>
      <c r="Z640" s="360"/>
      <c r="AB640" s="360"/>
    </row>
    <row r="641">
      <c r="A641" s="360"/>
      <c r="B641" s="360"/>
      <c r="C641" s="360"/>
      <c r="D641" s="360"/>
      <c r="E641" s="360"/>
      <c r="F641" s="360"/>
      <c r="G641" s="360"/>
      <c r="H641" s="360"/>
      <c r="I641" s="360"/>
      <c r="J641" s="360"/>
      <c r="K641" s="360"/>
      <c r="L641" s="360"/>
      <c r="M641" s="360"/>
      <c r="N641" s="360"/>
      <c r="O641" s="360"/>
      <c r="P641" s="360"/>
      <c r="Q641" s="360"/>
      <c r="R641" s="360"/>
      <c r="S641" s="360"/>
      <c r="T641" s="360"/>
      <c r="U641" s="360"/>
      <c r="V641" s="360"/>
      <c r="W641" s="360"/>
      <c r="X641" s="360"/>
      <c r="Y641" s="360"/>
      <c r="Z641" s="360"/>
      <c r="AB641" s="360"/>
    </row>
    <row r="642">
      <c r="A642" s="360"/>
      <c r="B642" s="360"/>
      <c r="C642" s="360"/>
      <c r="D642" s="360"/>
      <c r="E642" s="360"/>
      <c r="F642" s="360"/>
      <c r="G642" s="360"/>
      <c r="H642" s="360"/>
      <c r="I642" s="360"/>
      <c r="J642" s="360"/>
      <c r="K642" s="360"/>
      <c r="L642" s="360"/>
      <c r="M642" s="360"/>
      <c r="N642" s="360"/>
      <c r="O642" s="360"/>
      <c r="P642" s="360"/>
      <c r="Q642" s="360"/>
      <c r="R642" s="360"/>
      <c r="S642" s="360"/>
      <c r="T642" s="360"/>
      <c r="U642" s="360"/>
      <c r="V642" s="360"/>
      <c r="W642" s="360"/>
      <c r="X642" s="360"/>
      <c r="Y642" s="360"/>
      <c r="Z642" s="360"/>
      <c r="AB642" s="360"/>
    </row>
    <row r="643">
      <c r="A643" s="360"/>
      <c r="B643" s="360"/>
      <c r="C643" s="360"/>
      <c r="D643" s="360"/>
      <c r="E643" s="360"/>
      <c r="F643" s="360"/>
      <c r="G643" s="360"/>
      <c r="H643" s="360"/>
      <c r="I643" s="360"/>
      <c r="J643" s="360"/>
      <c r="K643" s="360"/>
      <c r="L643" s="360"/>
      <c r="M643" s="360"/>
      <c r="N643" s="360"/>
      <c r="O643" s="360"/>
      <c r="P643" s="360"/>
      <c r="Q643" s="360"/>
      <c r="R643" s="360"/>
      <c r="S643" s="360"/>
      <c r="T643" s="360"/>
      <c r="U643" s="360"/>
      <c r="V643" s="360"/>
      <c r="W643" s="360"/>
      <c r="X643" s="360"/>
      <c r="Y643" s="360"/>
      <c r="Z643" s="360"/>
      <c r="AB643" s="360"/>
    </row>
    <row r="644">
      <c r="A644" s="360"/>
      <c r="B644" s="360"/>
      <c r="C644" s="360"/>
      <c r="D644" s="360"/>
      <c r="E644" s="360"/>
      <c r="F644" s="360"/>
      <c r="G644" s="360"/>
      <c r="H644" s="360"/>
      <c r="I644" s="360"/>
      <c r="J644" s="360"/>
      <c r="K644" s="360"/>
      <c r="L644" s="360"/>
      <c r="M644" s="360"/>
      <c r="N644" s="360"/>
      <c r="O644" s="360"/>
      <c r="P644" s="360"/>
      <c r="Q644" s="360"/>
      <c r="R644" s="360"/>
      <c r="S644" s="360"/>
      <c r="T644" s="360"/>
      <c r="U644" s="360"/>
      <c r="V644" s="360"/>
      <c r="W644" s="360"/>
      <c r="X644" s="360"/>
      <c r="Y644" s="360"/>
      <c r="Z644" s="360"/>
      <c r="AB644" s="360"/>
    </row>
    <row r="645">
      <c r="A645" s="360"/>
      <c r="B645" s="360"/>
      <c r="C645" s="360"/>
      <c r="D645" s="360"/>
      <c r="E645" s="360"/>
      <c r="F645" s="360"/>
      <c r="G645" s="360"/>
      <c r="H645" s="360"/>
      <c r="I645" s="360"/>
      <c r="J645" s="360"/>
      <c r="K645" s="360"/>
      <c r="L645" s="360"/>
      <c r="M645" s="360"/>
      <c r="N645" s="360"/>
      <c r="O645" s="360"/>
      <c r="P645" s="360"/>
      <c r="Q645" s="360"/>
      <c r="R645" s="360"/>
      <c r="S645" s="360"/>
      <c r="T645" s="360"/>
      <c r="U645" s="360"/>
      <c r="V645" s="360"/>
      <c r="W645" s="360"/>
      <c r="X645" s="360"/>
      <c r="Y645" s="360"/>
      <c r="Z645" s="360"/>
      <c r="AB645" s="360"/>
    </row>
    <row r="646">
      <c r="A646" s="360"/>
      <c r="B646" s="360"/>
      <c r="C646" s="360"/>
      <c r="D646" s="360"/>
      <c r="E646" s="360"/>
      <c r="F646" s="360"/>
      <c r="G646" s="360"/>
      <c r="H646" s="360"/>
      <c r="I646" s="360"/>
      <c r="J646" s="360"/>
      <c r="K646" s="360"/>
      <c r="L646" s="360"/>
      <c r="M646" s="360"/>
      <c r="N646" s="360"/>
      <c r="O646" s="360"/>
      <c r="P646" s="360"/>
      <c r="Q646" s="360"/>
      <c r="R646" s="360"/>
      <c r="S646" s="360"/>
      <c r="T646" s="360"/>
      <c r="U646" s="360"/>
      <c r="V646" s="360"/>
      <c r="W646" s="360"/>
      <c r="X646" s="360"/>
      <c r="Y646" s="360"/>
      <c r="Z646" s="360"/>
      <c r="AB646" s="360"/>
    </row>
    <row r="647">
      <c r="A647" s="360"/>
      <c r="B647" s="360"/>
      <c r="C647" s="360"/>
      <c r="D647" s="360"/>
      <c r="E647" s="360"/>
      <c r="F647" s="360"/>
      <c r="G647" s="360"/>
      <c r="H647" s="360"/>
      <c r="I647" s="360"/>
      <c r="J647" s="360"/>
      <c r="K647" s="360"/>
      <c r="L647" s="360"/>
      <c r="M647" s="360"/>
      <c r="N647" s="360"/>
      <c r="O647" s="360"/>
      <c r="P647" s="360"/>
      <c r="Q647" s="360"/>
      <c r="R647" s="360"/>
      <c r="S647" s="360"/>
      <c r="T647" s="360"/>
      <c r="U647" s="360"/>
      <c r="V647" s="360"/>
      <c r="W647" s="360"/>
      <c r="X647" s="360"/>
      <c r="Y647" s="360"/>
      <c r="Z647" s="360"/>
      <c r="AB647" s="360"/>
    </row>
    <row r="648">
      <c r="A648" s="360"/>
      <c r="B648" s="360"/>
      <c r="C648" s="360"/>
      <c r="D648" s="360"/>
      <c r="E648" s="360"/>
      <c r="F648" s="360"/>
      <c r="G648" s="360"/>
      <c r="H648" s="360"/>
      <c r="I648" s="360"/>
      <c r="J648" s="360"/>
      <c r="K648" s="360"/>
      <c r="L648" s="360"/>
      <c r="M648" s="360"/>
      <c r="N648" s="360"/>
      <c r="O648" s="360"/>
      <c r="P648" s="360"/>
      <c r="Q648" s="360"/>
      <c r="R648" s="360"/>
      <c r="S648" s="360"/>
      <c r="T648" s="360"/>
      <c r="U648" s="360"/>
      <c r="V648" s="360"/>
      <c r="W648" s="360"/>
      <c r="X648" s="360"/>
      <c r="Y648" s="360"/>
      <c r="Z648" s="360"/>
      <c r="AB648" s="360"/>
    </row>
    <row r="649">
      <c r="A649" s="360"/>
      <c r="B649" s="360"/>
      <c r="C649" s="360"/>
      <c r="D649" s="360"/>
      <c r="E649" s="360"/>
      <c r="F649" s="360"/>
      <c r="G649" s="360"/>
      <c r="H649" s="360"/>
      <c r="I649" s="360"/>
      <c r="J649" s="360"/>
      <c r="K649" s="360"/>
      <c r="L649" s="360"/>
      <c r="M649" s="360"/>
      <c r="N649" s="360"/>
      <c r="O649" s="360"/>
      <c r="P649" s="360"/>
      <c r="Q649" s="360"/>
      <c r="R649" s="360"/>
      <c r="S649" s="360"/>
      <c r="T649" s="360"/>
      <c r="U649" s="360"/>
      <c r="V649" s="360"/>
      <c r="W649" s="360"/>
      <c r="X649" s="360"/>
      <c r="Y649" s="360"/>
      <c r="Z649" s="360"/>
      <c r="AB649" s="360"/>
    </row>
    <row r="650">
      <c r="A650" s="360"/>
      <c r="B650" s="360"/>
      <c r="C650" s="360"/>
      <c r="D650" s="360"/>
      <c r="E650" s="360"/>
      <c r="F650" s="360"/>
      <c r="G650" s="360"/>
      <c r="H650" s="360"/>
      <c r="I650" s="360"/>
      <c r="J650" s="360"/>
      <c r="K650" s="360"/>
      <c r="L650" s="360"/>
      <c r="M650" s="360"/>
      <c r="N650" s="360"/>
      <c r="O650" s="360"/>
      <c r="P650" s="360"/>
      <c r="Q650" s="360"/>
      <c r="R650" s="360"/>
      <c r="S650" s="360"/>
      <c r="T650" s="360"/>
      <c r="U650" s="360"/>
      <c r="V650" s="360"/>
      <c r="W650" s="360"/>
      <c r="X650" s="360"/>
      <c r="Y650" s="360"/>
      <c r="Z650" s="360"/>
      <c r="AB650" s="360"/>
    </row>
    <row r="651">
      <c r="A651" s="360"/>
      <c r="B651" s="360"/>
      <c r="C651" s="360"/>
      <c r="D651" s="360"/>
      <c r="E651" s="360"/>
      <c r="F651" s="360"/>
      <c r="G651" s="360"/>
      <c r="H651" s="360"/>
      <c r="I651" s="360"/>
      <c r="J651" s="360"/>
      <c r="K651" s="360"/>
      <c r="L651" s="360"/>
      <c r="M651" s="360"/>
      <c r="N651" s="360"/>
      <c r="O651" s="360"/>
      <c r="P651" s="360"/>
      <c r="Q651" s="360"/>
      <c r="R651" s="360"/>
      <c r="S651" s="360"/>
      <c r="T651" s="360"/>
      <c r="U651" s="360"/>
      <c r="V651" s="360"/>
      <c r="W651" s="360"/>
      <c r="X651" s="360"/>
      <c r="Y651" s="360"/>
      <c r="Z651" s="360"/>
      <c r="AB651" s="360"/>
    </row>
    <row r="652">
      <c r="A652" s="360"/>
      <c r="B652" s="360"/>
      <c r="C652" s="360"/>
      <c r="D652" s="360"/>
      <c r="E652" s="360"/>
      <c r="F652" s="360"/>
      <c r="G652" s="360"/>
      <c r="H652" s="360"/>
      <c r="I652" s="360"/>
      <c r="J652" s="360"/>
      <c r="K652" s="360"/>
      <c r="L652" s="360"/>
      <c r="M652" s="360"/>
      <c r="N652" s="360"/>
      <c r="O652" s="360"/>
      <c r="P652" s="360"/>
      <c r="Q652" s="360"/>
      <c r="R652" s="360"/>
      <c r="S652" s="360"/>
      <c r="T652" s="360"/>
      <c r="U652" s="360"/>
      <c r="V652" s="360"/>
      <c r="W652" s="360"/>
      <c r="X652" s="360"/>
      <c r="Y652" s="360"/>
      <c r="Z652" s="360"/>
      <c r="AB652" s="360"/>
    </row>
    <row r="653">
      <c r="A653" s="360"/>
      <c r="B653" s="360"/>
      <c r="C653" s="360"/>
      <c r="D653" s="360"/>
      <c r="E653" s="360"/>
      <c r="F653" s="360"/>
      <c r="G653" s="360"/>
      <c r="H653" s="360"/>
      <c r="I653" s="360"/>
      <c r="J653" s="360"/>
      <c r="K653" s="360"/>
      <c r="L653" s="360"/>
      <c r="M653" s="360"/>
      <c r="N653" s="360"/>
      <c r="O653" s="360"/>
      <c r="P653" s="360"/>
      <c r="Q653" s="360"/>
      <c r="R653" s="360"/>
      <c r="S653" s="360"/>
      <c r="T653" s="360"/>
      <c r="U653" s="360"/>
      <c r="V653" s="360"/>
      <c r="W653" s="360"/>
      <c r="X653" s="360"/>
      <c r="Y653" s="360"/>
      <c r="Z653" s="360"/>
      <c r="AB653" s="360"/>
    </row>
    <row r="654">
      <c r="A654" s="360"/>
      <c r="B654" s="360"/>
      <c r="C654" s="360"/>
      <c r="D654" s="360"/>
      <c r="E654" s="360"/>
      <c r="F654" s="360"/>
      <c r="G654" s="360"/>
      <c r="H654" s="360"/>
      <c r="I654" s="360"/>
      <c r="J654" s="360"/>
      <c r="K654" s="360"/>
      <c r="L654" s="360"/>
      <c r="M654" s="360"/>
      <c r="N654" s="360"/>
      <c r="O654" s="360"/>
      <c r="P654" s="360"/>
      <c r="Q654" s="360"/>
      <c r="R654" s="360"/>
      <c r="S654" s="360"/>
      <c r="T654" s="360"/>
      <c r="U654" s="360"/>
      <c r="V654" s="360"/>
      <c r="W654" s="360"/>
      <c r="X654" s="360"/>
      <c r="Y654" s="360"/>
      <c r="Z654" s="360"/>
      <c r="AB654" s="360"/>
    </row>
    <row r="655">
      <c r="A655" s="360"/>
      <c r="B655" s="360"/>
      <c r="C655" s="360"/>
      <c r="D655" s="360"/>
      <c r="E655" s="360"/>
      <c r="F655" s="360"/>
      <c r="G655" s="360"/>
      <c r="H655" s="360"/>
      <c r="I655" s="360"/>
      <c r="J655" s="360"/>
      <c r="K655" s="360"/>
      <c r="L655" s="360"/>
      <c r="M655" s="360"/>
      <c r="N655" s="360"/>
      <c r="O655" s="360"/>
      <c r="P655" s="360"/>
      <c r="Q655" s="360"/>
      <c r="R655" s="360"/>
      <c r="S655" s="360"/>
      <c r="T655" s="360"/>
      <c r="U655" s="360"/>
      <c r="V655" s="360"/>
      <c r="W655" s="360"/>
      <c r="X655" s="360"/>
      <c r="Y655" s="360"/>
      <c r="Z655" s="360"/>
      <c r="AB655" s="360"/>
    </row>
    <row r="656">
      <c r="A656" s="360"/>
      <c r="B656" s="360"/>
      <c r="C656" s="360"/>
      <c r="D656" s="360"/>
      <c r="E656" s="360"/>
      <c r="F656" s="360"/>
      <c r="G656" s="360"/>
      <c r="H656" s="360"/>
      <c r="I656" s="360"/>
      <c r="J656" s="360"/>
      <c r="K656" s="360"/>
      <c r="L656" s="360"/>
      <c r="M656" s="360"/>
      <c r="N656" s="360"/>
      <c r="O656" s="360"/>
      <c r="P656" s="360"/>
      <c r="Q656" s="360"/>
      <c r="R656" s="360"/>
      <c r="S656" s="360"/>
      <c r="T656" s="360"/>
      <c r="U656" s="360"/>
      <c r="V656" s="360"/>
      <c r="W656" s="360"/>
      <c r="X656" s="360"/>
      <c r="Y656" s="360"/>
      <c r="Z656" s="360"/>
      <c r="AB656" s="360"/>
    </row>
    <row r="657">
      <c r="A657" s="360"/>
      <c r="B657" s="360"/>
      <c r="C657" s="360"/>
      <c r="D657" s="360"/>
      <c r="E657" s="360"/>
      <c r="F657" s="360"/>
      <c r="G657" s="360"/>
      <c r="H657" s="360"/>
      <c r="I657" s="360"/>
      <c r="J657" s="360"/>
      <c r="K657" s="360"/>
      <c r="L657" s="360"/>
      <c r="M657" s="360"/>
      <c r="N657" s="360"/>
      <c r="O657" s="360"/>
      <c r="P657" s="360"/>
      <c r="Q657" s="360"/>
      <c r="R657" s="360"/>
      <c r="S657" s="360"/>
      <c r="T657" s="360"/>
      <c r="U657" s="360"/>
      <c r="V657" s="360"/>
      <c r="W657" s="360"/>
      <c r="X657" s="360"/>
      <c r="Y657" s="360"/>
      <c r="Z657" s="360"/>
      <c r="AB657" s="360"/>
    </row>
    <row r="658">
      <c r="A658" s="360"/>
      <c r="B658" s="360"/>
      <c r="C658" s="360"/>
      <c r="D658" s="360"/>
      <c r="E658" s="360"/>
      <c r="F658" s="360"/>
      <c r="G658" s="360"/>
      <c r="H658" s="360"/>
      <c r="I658" s="360"/>
      <c r="J658" s="360"/>
      <c r="K658" s="360"/>
      <c r="L658" s="360"/>
      <c r="M658" s="360"/>
      <c r="N658" s="360"/>
      <c r="O658" s="360"/>
      <c r="P658" s="360"/>
      <c r="Q658" s="360"/>
      <c r="R658" s="360"/>
      <c r="S658" s="360"/>
      <c r="T658" s="360"/>
      <c r="U658" s="360"/>
      <c r="V658" s="360"/>
      <c r="W658" s="360"/>
      <c r="X658" s="360"/>
      <c r="Y658" s="360"/>
      <c r="Z658" s="360"/>
      <c r="AB658" s="360"/>
    </row>
    <row r="659">
      <c r="A659" s="360"/>
      <c r="B659" s="360"/>
      <c r="C659" s="360"/>
      <c r="D659" s="360"/>
      <c r="E659" s="360"/>
      <c r="F659" s="360"/>
      <c r="G659" s="360"/>
      <c r="H659" s="360"/>
      <c r="I659" s="360"/>
      <c r="J659" s="360"/>
      <c r="K659" s="360"/>
      <c r="L659" s="360"/>
      <c r="M659" s="360"/>
      <c r="N659" s="360"/>
      <c r="O659" s="360"/>
      <c r="P659" s="360"/>
      <c r="Q659" s="360"/>
      <c r="R659" s="360"/>
      <c r="S659" s="360"/>
      <c r="T659" s="360"/>
      <c r="U659" s="360"/>
      <c r="V659" s="360"/>
      <c r="W659" s="360"/>
      <c r="X659" s="360"/>
      <c r="Y659" s="360"/>
      <c r="Z659" s="360"/>
      <c r="AB659" s="360"/>
    </row>
    <row r="660">
      <c r="A660" s="360"/>
      <c r="B660" s="360"/>
      <c r="C660" s="360"/>
      <c r="D660" s="360"/>
      <c r="E660" s="360"/>
      <c r="F660" s="360"/>
      <c r="G660" s="360"/>
      <c r="H660" s="360"/>
      <c r="I660" s="360"/>
      <c r="J660" s="360"/>
      <c r="K660" s="360"/>
      <c r="L660" s="360"/>
      <c r="M660" s="360"/>
      <c r="N660" s="360"/>
      <c r="O660" s="360"/>
      <c r="P660" s="360"/>
      <c r="Q660" s="360"/>
      <c r="R660" s="360"/>
      <c r="S660" s="360"/>
      <c r="T660" s="360"/>
      <c r="U660" s="360"/>
      <c r="V660" s="360"/>
      <c r="W660" s="360"/>
      <c r="X660" s="360"/>
      <c r="Y660" s="360"/>
      <c r="Z660" s="360"/>
      <c r="AB660" s="360"/>
    </row>
    <row r="661">
      <c r="A661" s="360"/>
      <c r="B661" s="360"/>
      <c r="C661" s="360"/>
      <c r="D661" s="360"/>
      <c r="E661" s="360"/>
      <c r="F661" s="360"/>
      <c r="G661" s="360"/>
      <c r="H661" s="360"/>
      <c r="I661" s="360"/>
      <c r="J661" s="360"/>
      <c r="K661" s="360"/>
      <c r="L661" s="360"/>
      <c r="M661" s="360"/>
      <c r="N661" s="360"/>
      <c r="O661" s="360"/>
      <c r="P661" s="360"/>
      <c r="Q661" s="360"/>
      <c r="R661" s="360"/>
      <c r="S661" s="360"/>
      <c r="T661" s="360"/>
      <c r="U661" s="360"/>
      <c r="V661" s="360"/>
      <c r="W661" s="360"/>
      <c r="X661" s="360"/>
      <c r="Y661" s="360"/>
      <c r="Z661" s="360"/>
      <c r="AB661" s="360"/>
    </row>
    <row r="662">
      <c r="A662" s="360"/>
      <c r="B662" s="360"/>
      <c r="C662" s="360"/>
      <c r="D662" s="360"/>
      <c r="E662" s="360"/>
      <c r="F662" s="360"/>
      <c r="G662" s="360"/>
      <c r="H662" s="360"/>
      <c r="I662" s="360"/>
      <c r="J662" s="360"/>
      <c r="K662" s="360"/>
      <c r="L662" s="360"/>
      <c r="M662" s="360"/>
      <c r="N662" s="360"/>
      <c r="O662" s="360"/>
      <c r="P662" s="360"/>
      <c r="Q662" s="360"/>
      <c r="R662" s="360"/>
      <c r="S662" s="360"/>
      <c r="T662" s="360"/>
      <c r="U662" s="360"/>
      <c r="V662" s="360"/>
      <c r="W662" s="360"/>
      <c r="X662" s="360"/>
      <c r="Y662" s="360"/>
      <c r="Z662" s="360"/>
      <c r="AB662" s="360"/>
    </row>
    <row r="663">
      <c r="A663" s="360"/>
      <c r="B663" s="360"/>
      <c r="C663" s="360"/>
      <c r="D663" s="360"/>
      <c r="E663" s="360"/>
      <c r="F663" s="360"/>
      <c r="G663" s="360"/>
      <c r="H663" s="360"/>
      <c r="I663" s="360"/>
      <c r="J663" s="360"/>
      <c r="K663" s="360"/>
      <c r="L663" s="360"/>
      <c r="M663" s="360"/>
      <c r="N663" s="360"/>
      <c r="O663" s="360"/>
      <c r="P663" s="360"/>
      <c r="Q663" s="360"/>
      <c r="R663" s="360"/>
      <c r="S663" s="360"/>
      <c r="T663" s="360"/>
      <c r="U663" s="360"/>
      <c r="V663" s="360"/>
      <c r="W663" s="360"/>
      <c r="X663" s="360"/>
      <c r="Y663" s="360"/>
      <c r="Z663" s="360"/>
      <c r="AB663" s="360"/>
    </row>
    <row r="664">
      <c r="A664" s="360"/>
      <c r="B664" s="360"/>
      <c r="C664" s="360"/>
      <c r="D664" s="360"/>
      <c r="E664" s="360"/>
      <c r="F664" s="360"/>
      <c r="G664" s="360"/>
      <c r="H664" s="360"/>
      <c r="I664" s="360"/>
      <c r="J664" s="360"/>
      <c r="K664" s="360"/>
      <c r="L664" s="360"/>
      <c r="M664" s="360"/>
      <c r="N664" s="360"/>
      <c r="O664" s="360"/>
      <c r="P664" s="360"/>
      <c r="Q664" s="360"/>
      <c r="R664" s="360"/>
      <c r="S664" s="360"/>
      <c r="T664" s="360"/>
      <c r="U664" s="360"/>
      <c r="V664" s="360"/>
      <c r="W664" s="360"/>
      <c r="X664" s="360"/>
      <c r="Y664" s="360"/>
      <c r="Z664" s="360"/>
      <c r="AB664" s="360"/>
    </row>
    <row r="665">
      <c r="A665" s="360"/>
      <c r="B665" s="360"/>
      <c r="C665" s="360"/>
      <c r="D665" s="360"/>
      <c r="E665" s="360"/>
      <c r="F665" s="360"/>
      <c r="G665" s="360"/>
      <c r="H665" s="360"/>
      <c r="I665" s="360"/>
      <c r="J665" s="360"/>
      <c r="K665" s="360"/>
      <c r="L665" s="360"/>
      <c r="M665" s="360"/>
      <c r="N665" s="360"/>
      <c r="O665" s="360"/>
      <c r="P665" s="360"/>
      <c r="Q665" s="360"/>
      <c r="R665" s="360"/>
      <c r="S665" s="360"/>
      <c r="T665" s="360"/>
      <c r="U665" s="360"/>
      <c r="V665" s="360"/>
      <c r="W665" s="360"/>
      <c r="X665" s="360"/>
      <c r="Y665" s="360"/>
      <c r="Z665" s="360"/>
      <c r="AB665" s="360"/>
    </row>
    <row r="666">
      <c r="A666" s="360"/>
      <c r="B666" s="360"/>
      <c r="C666" s="360"/>
      <c r="D666" s="360"/>
      <c r="E666" s="360"/>
      <c r="F666" s="360"/>
      <c r="G666" s="360"/>
      <c r="H666" s="360"/>
      <c r="I666" s="360"/>
      <c r="J666" s="360"/>
      <c r="K666" s="360"/>
      <c r="L666" s="360"/>
      <c r="M666" s="360"/>
      <c r="N666" s="360"/>
      <c r="O666" s="360"/>
      <c r="P666" s="360"/>
      <c r="Q666" s="360"/>
      <c r="R666" s="360"/>
      <c r="S666" s="360"/>
      <c r="T666" s="360"/>
      <c r="U666" s="360"/>
      <c r="V666" s="360"/>
      <c r="W666" s="360"/>
      <c r="X666" s="360"/>
      <c r="Y666" s="360"/>
      <c r="Z666" s="360"/>
      <c r="AB666" s="360"/>
    </row>
    <row r="667">
      <c r="A667" s="360"/>
      <c r="B667" s="360"/>
      <c r="C667" s="360"/>
      <c r="D667" s="360"/>
      <c r="E667" s="360"/>
      <c r="F667" s="360"/>
      <c r="G667" s="360"/>
      <c r="H667" s="360"/>
      <c r="I667" s="360"/>
      <c r="J667" s="360"/>
      <c r="K667" s="360"/>
      <c r="L667" s="360"/>
      <c r="M667" s="360"/>
      <c r="N667" s="360"/>
      <c r="O667" s="360"/>
      <c r="P667" s="360"/>
      <c r="Q667" s="360"/>
      <c r="R667" s="360"/>
      <c r="S667" s="360"/>
      <c r="T667" s="360"/>
      <c r="U667" s="360"/>
      <c r="V667" s="360"/>
      <c r="W667" s="360"/>
      <c r="X667" s="360"/>
      <c r="Y667" s="360"/>
      <c r="Z667" s="360"/>
      <c r="AB667" s="360"/>
    </row>
    <row r="668">
      <c r="A668" s="360"/>
      <c r="B668" s="360"/>
      <c r="C668" s="360"/>
      <c r="D668" s="360"/>
      <c r="E668" s="360"/>
      <c r="F668" s="360"/>
      <c r="G668" s="360"/>
      <c r="H668" s="360"/>
      <c r="I668" s="360"/>
      <c r="J668" s="360"/>
      <c r="K668" s="360"/>
      <c r="L668" s="360"/>
      <c r="M668" s="360"/>
      <c r="N668" s="360"/>
      <c r="O668" s="360"/>
      <c r="P668" s="360"/>
      <c r="Q668" s="360"/>
      <c r="R668" s="360"/>
      <c r="S668" s="360"/>
      <c r="T668" s="360"/>
      <c r="U668" s="360"/>
      <c r="V668" s="360"/>
      <c r="W668" s="360"/>
      <c r="X668" s="360"/>
      <c r="Y668" s="360"/>
      <c r="Z668" s="360"/>
      <c r="AB668" s="360"/>
    </row>
    <row r="669">
      <c r="A669" s="360"/>
      <c r="B669" s="360"/>
      <c r="C669" s="360"/>
      <c r="D669" s="360"/>
      <c r="E669" s="360"/>
      <c r="F669" s="360"/>
      <c r="G669" s="360"/>
      <c r="H669" s="360"/>
      <c r="I669" s="360"/>
      <c r="J669" s="360"/>
      <c r="K669" s="360"/>
      <c r="L669" s="360"/>
      <c r="M669" s="360"/>
      <c r="N669" s="360"/>
      <c r="O669" s="360"/>
      <c r="P669" s="360"/>
      <c r="Q669" s="360"/>
      <c r="R669" s="360"/>
      <c r="S669" s="360"/>
      <c r="T669" s="360"/>
      <c r="U669" s="360"/>
      <c r="V669" s="360"/>
      <c r="W669" s="360"/>
      <c r="X669" s="360"/>
      <c r="Y669" s="360"/>
      <c r="Z669" s="360"/>
      <c r="AB669" s="360"/>
    </row>
    <row r="670">
      <c r="A670" s="360"/>
      <c r="B670" s="360"/>
      <c r="C670" s="360"/>
      <c r="D670" s="360"/>
      <c r="E670" s="360"/>
      <c r="F670" s="360"/>
      <c r="G670" s="360"/>
      <c r="H670" s="360"/>
      <c r="I670" s="360"/>
      <c r="J670" s="360"/>
      <c r="K670" s="360"/>
      <c r="L670" s="360"/>
      <c r="M670" s="360"/>
      <c r="N670" s="360"/>
      <c r="O670" s="360"/>
      <c r="P670" s="360"/>
      <c r="Q670" s="360"/>
      <c r="R670" s="360"/>
      <c r="S670" s="360"/>
      <c r="T670" s="360"/>
      <c r="U670" s="360"/>
      <c r="V670" s="360"/>
      <c r="W670" s="360"/>
      <c r="X670" s="360"/>
      <c r="Y670" s="360"/>
      <c r="Z670" s="360"/>
      <c r="AB670" s="360"/>
    </row>
    <row r="671">
      <c r="A671" s="360"/>
      <c r="B671" s="360"/>
      <c r="C671" s="360"/>
      <c r="D671" s="360"/>
      <c r="E671" s="360"/>
      <c r="F671" s="360"/>
      <c r="G671" s="360"/>
      <c r="H671" s="360"/>
      <c r="I671" s="360"/>
      <c r="J671" s="360"/>
      <c r="K671" s="360"/>
      <c r="L671" s="360"/>
      <c r="M671" s="360"/>
      <c r="N671" s="360"/>
      <c r="O671" s="360"/>
      <c r="P671" s="360"/>
      <c r="Q671" s="360"/>
      <c r="R671" s="360"/>
      <c r="S671" s="360"/>
      <c r="T671" s="360"/>
      <c r="U671" s="360"/>
      <c r="V671" s="360"/>
      <c r="W671" s="360"/>
      <c r="X671" s="360"/>
      <c r="Y671" s="360"/>
      <c r="Z671" s="360"/>
      <c r="AB671" s="360"/>
    </row>
    <row r="672">
      <c r="A672" s="360"/>
      <c r="B672" s="360"/>
      <c r="C672" s="360"/>
      <c r="D672" s="360"/>
      <c r="E672" s="360"/>
      <c r="F672" s="360"/>
      <c r="G672" s="360"/>
      <c r="H672" s="360"/>
      <c r="I672" s="360"/>
      <c r="J672" s="360"/>
      <c r="K672" s="360"/>
      <c r="L672" s="360"/>
      <c r="M672" s="360"/>
      <c r="N672" s="360"/>
      <c r="O672" s="360"/>
      <c r="P672" s="360"/>
      <c r="Q672" s="360"/>
      <c r="R672" s="360"/>
      <c r="S672" s="360"/>
      <c r="T672" s="360"/>
      <c r="U672" s="360"/>
      <c r="V672" s="360"/>
      <c r="W672" s="360"/>
      <c r="X672" s="360"/>
      <c r="Y672" s="360"/>
      <c r="Z672" s="360"/>
      <c r="AB672" s="360"/>
    </row>
    <row r="673">
      <c r="A673" s="360"/>
      <c r="B673" s="360"/>
      <c r="C673" s="360"/>
      <c r="D673" s="360"/>
      <c r="E673" s="360"/>
      <c r="F673" s="360"/>
      <c r="G673" s="360"/>
      <c r="H673" s="360"/>
      <c r="I673" s="360"/>
      <c r="J673" s="360"/>
      <c r="K673" s="360"/>
      <c r="L673" s="360"/>
      <c r="M673" s="360"/>
      <c r="N673" s="360"/>
      <c r="O673" s="360"/>
      <c r="P673" s="360"/>
      <c r="Q673" s="360"/>
      <c r="R673" s="360"/>
      <c r="S673" s="360"/>
      <c r="T673" s="360"/>
      <c r="U673" s="360"/>
      <c r="V673" s="360"/>
      <c r="W673" s="360"/>
      <c r="X673" s="360"/>
      <c r="Y673" s="360"/>
      <c r="Z673" s="360"/>
      <c r="AB673" s="360"/>
    </row>
    <row r="674">
      <c r="A674" s="360"/>
      <c r="B674" s="360"/>
      <c r="C674" s="360"/>
      <c r="D674" s="360"/>
      <c r="E674" s="360"/>
      <c r="F674" s="360"/>
      <c r="G674" s="360"/>
      <c r="H674" s="360"/>
      <c r="I674" s="360"/>
      <c r="J674" s="360"/>
      <c r="K674" s="360"/>
      <c r="L674" s="360"/>
      <c r="M674" s="360"/>
      <c r="N674" s="360"/>
      <c r="O674" s="360"/>
      <c r="P674" s="360"/>
      <c r="Q674" s="360"/>
      <c r="R674" s="360"/>
      <c r="S674" s="360"/>
      <c r="T674" s="360"/>
      <c r="U674" s="360"/>
      <c r="V674" s="360"/>
      <c r="W674" s="360"/>
      <c r="X674" s="360"/>
      <c r="Y674" s="360"/>
      <c r="Z674" s="360"/>
      <c r="AB674" s="360"/>
    </row>
    <row r="675">
      <c r="A675" s="360"/>
      <c r="B675" s="360"/>
      <c r="C675" s="360"/>
      <c r="D675" s="360"/>
      <c r="E675" s="360"/>
      <c r="F675" s="360"/>
      <c r="G675" s="360"/>
      <c r="H675" s="360"/>
      <c r="I675" s="360"/>
      <c r="J675" s="360"/>
      <c r="K675" s="360"/>
      <c r="L675" s="360"/>
      <c r="M675" s="360"/>
      <c r="N675" s="360"/>
      <c r="O675" s="360"/>
      <c r="P675" s="360"/>
      <c r="Q675" s="360"/>
      <c r="R675" s="360"/>
      <c r="S675" s="360"/>
      <c r="T675" s="360"/>
      <c r="U675" s="360"/>
      <c r="V675" s="360"/>
      <c r="W675" s="360"/>
      <c r="X675" s="360"/>
      <c r="Y675" s="360"/>
      <c r="Z675" s="360"/>
      <c r="AB675" s="360"/>
    </row>
    <row r="676">
      <c r="A676" s="360"/>
      <c r="B676" s="360"/>
      <c r="C676" s="360"/>
      <c r="D676" s="360"/>
      <c r="E676" s="360"/>
      <c r="F676" s="360"/>
      <c r="G676" s="360"/>
      <c r="H676" s="360"/>
      <c r="I676" s="360"/>
      <c r="J676" s="360"/>
      <c r="K676" s="360"/>
      <c r="L676" s="360"/>
      <c r="M676" s="360"/>
      <c r="N676" s="360"/>
      <c r="O676" s="360"/>
      <c r="P676" s="360"/>
      <c r="Q676" s="360"/>
      <c r="R676" s="360"/>
      <c r="S676" s="360"/>
      <c r="T676" s="360"/>
      <c r="U676" s="360"/>
      <c r="V676" s="360"/>
      <c r="W676" s="360"/>
      <c r="X676" s="360"/>
      <c r="Y676" s="360"/>
      <c r="Z676" s="360"/>
      <c r="AB676" s="360"/>
    </row>
    <row r="677">
      <c r="A677" s="360"/>
      <c r="B677" s="360"/>
      <c r="C677" s="360"/>
      <c r="D677" s="360"/>
      <c r="E677" s="360"/>
      <c r="F677" s="360"/>
      <c r="G677" s="360"/>
      <c r="H677" s="360"/>
      <c r="I677" s="360"/>
      <c r="J677" s="360"/>
      <c r="K677" s="360"/>
      <c r="L677" s="360"/>
      <c r="M677" s="360"/>
      <c r="N677" s="360"/>
      <c r="O677" s="360"/>
      <c r="P677" s="360"/>
      <c r="Q677" s="360"/>
      <c r="R677" s="360"/>
      <c r="S677" s="360"/>
      <c r="T677" s="360"/>
      <c r="U677" s="360"/>
      <c r="V677" s="360"/>
      <c r="W677" s="360"/>
      <c r="X677" s="360"/>
      <c r="Y677" s="360"/>
      <c r="Z677" s="360"/>
      <c r="AB677" s="360"/>
    </row>
    <row r="678">
      <c r="A678" s="360"/>
      <c r="B678" s="360"/>
      <c r="C678" s="360"/>
      <c r="D678" s="360"/>
      <c r="E678" s="360"/>
      <c r="F678" s="360"/>
      <c r="G678" s="360"/>
      <c r="H678" s="360"/>
      <c r="I678" s="360"/>
      <c r="J678" s="360"/>
      <c r="K678" s="360"/>
      <c r="L678" s="360"/>
      <c r="M678" s="360"/>
      <c r="N678" s="360"/>
      <c r="O678" s="360"/>
      <c r="P678" s="360"/>
      <c r="Q678" s="360"/>
      <c r="R678" s="360"/>
      <c r="S678" s="360"/>
      <c r="T678" s="360"/>
      <c r="U678" s="360"/>
      <c r="V678" s="360"/>
      <c r="W678" s="360"/>
      <c r="X678" s="360"/>
      <c r="Y678" s="360"/>
      <c r="Z678" s="360"/>
      <c r="AB678" s="360"/>
    </row>
    <row r="679">
      <c r="A679" s="360"/>
      <c r="B679" s="360"/>
      <c r="C679" s="360"/>
      <c r="D679" s="360"/>
      <c r="E679" s="360"/>
      <c r="F679" s="360"/>
      <c r="G679" s="360"/>
      <c r="H679" s="360"/>
      <c r="I679" s="360"/>
      <c r="J679" s="360"/>
      <c r="K679" s="360"/>
      <c r="L679" s="360"/>
      <c r="M679" s="360"/>
      <c r="N679" s="360"/>
      <c r="O679" s="360"/>
      <c r="P679" s="360"/>
      <c r="Q679" s="360"/>
      <c r="R679" s="360"/>
      <c r="S679" s="360"/>
      <c r="T679" s="360"/>
      <c r="U679" s="360"/>
      <c r="V679" s="360"/>
      <c r="W679" s="360"/>
      <c r="X679" s="360"/>
      <c r="Y679" s="360"/>
      <c r="Z679" s="360"/>
      <c r="AB679" s="360"/>
    </row>
    <row r="680">
      <c r="A680" s="360"/>
      <c r="B680" s="360"/>
      <c r="C680" s="360"/>
      <c r="D680" s="360"/>
      <c r="E680" s="360"/>
      <c r="F680" s="360"/>
      <c r="G680" s="360"/>
      <c r="H680" s="360"/>
      <c r="I680" s="360"/>
      <c r="J680" s="360"/>
      <c r="K680" s="360"/>
      <c r="L680" s="360"/>
      <c r="M680" s="360"/>
      <c r="N680" s="360"/>
      <c r="O680" s="360"/>
      <c r="P680" s="360"/>
      <c r="Q680" s="360"/>
      <c r="R680" s="360"/>
      <c r="S680" s="360"/>
      <c r="T680" s="360"/>
      <c r="U680" s="360"/>
      <c r="V680" s="360"/>
      <c r="W680" s="360"/>
      <c r="X680" s="360"/>
      <c r="Y680" s="360"/>
      <c r="Z680" s="360"/>
      <c r="AB680" s="360"/>
    </row>
    <row r="681">
      <c r="A681" s="360"/>
      <c r="B681" s="360"/>
      <c r="C681" s="360"/>
      <c r="D681" s="360"/>
      <c r="E681" s="360"/>
      <c r="F681" s="360"/>
      <c r="G681" s="360"/>
      <c r="H681" s="360"/>
      <c r="I681" s="360"/>
      <c r="J681" s="360"/>
      <c r="K681" s="360"/>
      <c r="L681" s="360"/>
      <c r="M681" s="360"/>
      <c r="N681" s="360"/>
      <c r="O681" s="360"/>
      <c r="P681" s="360"/>
      <c r="Q681" s="360"/>
      <c r="R681" s="360"/>
      <c r="S681" s="360"/>
      <c r="T681" s="360"/>
      <c r="U681" s="360"/>
      <c r="V681" s="360"/>
      <c r="W681" s="360"/>
      <c r="X681" s="360"/>
      <c r="Y681" s="360"/>
      <c r="Z681" s="360"/>
      <c r="AB681" s="360"/>
    </row>
    <row r="682">
      <c r="A682" s="360"/>
      <c r="B682" s="360"/>
      <c r="C682" s="360"/>
      <c r="D682" s="360"/>
      <c r="E682" s="360"/>
      <c r="F682" s="360"/>
      <c r="G682" s="360"/>
      <c r="H682" s="360"/>
      <c r="I682" s="360"/>
      <c r="J682" s="360"/>
      <c r="K682" s="360"/>
      <c r="L682" s="360"/>
      <c r="M682" s="360"/>
      <c r="N682" s="360"/>
      <c r="O682" s="360"/>
      <c r="P682" s="360"/>
      <c r="Q682" s="360"/>
      <c r="R682" s="360"/>
      <c r="S682" s="360"/>
      <c r="T682" s="360"/>
      <c r="U682" s="360"/>
      <c r="V682" s="360"/>
      <c r="W682" s="360"/>
      <c r="X682" s="360"/>
      <c r="Y682" s="360"/>
      <c r="Z682" s="360"/>
      <c r="AB682" s="360"/>
    </row>
    <row r="683">
      <c r="A683" s="360"/>
      <c r="B683" s="360"/>
      <c r="C683" s="360"/>
      <c r="D683" s="360"/>
      <c r="E683" s="360"/>
      <c r="F683" s="360"/>
      <c r="G683" s="360"/>
      <c r="H683" s="360"/>
      <c r="I683" s="360"/>
      <c r="J683" s="360"/>
      <c r="K683" s="360"/>
      <c r="L683" s="360"/>
      <c r="M683" s="360"/>
      <c r="N683" s="360"/>
      <c r="O683" s="360"/>
      <c r="P683" s="360"/>
      <c r="Q683" s="360"/>
      <c r="R683" s="360"/>
      <c r="S683" s="360"/>
      <c r="T683" s="360"/>
      <c r="U683" s="360"/>
      <c r="V683" s="360"/>
      <c r="W683" s="360"/>
      <c r="X683" s="360"/>
      <c r="Y683" s="360"/>
      <c r="Z683" s="360"/>
      <c r="AB683" s="360"/>
    </row>
    <row r="684">
      <c r="A684" s="360"/>
      <c r="B684" s="360"/>
      <c r="C684" s="360"/>
      <c r="D684" s="360"/>
      <c r="E684" s="360"/>
      <c r="F684" s="360"/>
      <c r="G684" s="360"/>
      <c r="H684" s="360"/>
      <c r="I684" s="360"/>
      <c r="J684" s="360"/>
      <c r="K684" s="360"/>
      <c r="L684" s="360"/>
      <c r="M684" s="360"/>
      <c r="N684" s="360"/>
      <c r="O684" s="360"/>
      <c r="P684" s="360"/>
      <c r="Q684" s="360"/>
      <c r="R684" s="360"/>
      <c r="S684" s="360"/>
      <c r="T684" s="360"/>
      <c r="U684" s="360"/>
      <c r="V684" s="360"/>
      <c r="W684" s="360"/>
      <c r="X684" s="360"/>
      <c r="Y684" s="360"/>
      <c r="Z684" s="360"/>
      <c r="AB684" s="360"/>
    </row>
    <row r="685">
      <c r="A685" s="360"/>
      <c r="B685" s="360"/>
      <c r="C685" s="360"/>
      <c r="D685" s="360"/>
      <c r="E685" s="360"/>
      <c r="F685" s="360"/>
      <c r="G685" s="360"/>
      <c r="H685" s="360"/>
      <c r="I685" s="360"/>
      <c r="J685" s="360"/>
      <c r="K685" s="360"/>
      <c r="L685" s="360"/>
      <c r="M685" s="360"/>
      <c r="N685" s="360"/>
      <c r="O685" s="360"/>
      <c r="P685" s="360"/>
      <c r="Q685" s="360"/>
      <c r="R685" s="360"/>
      <c r="S685" s="360"/>
      <c r="T685" s="360"/>
      <c r="U685" s="360"/>
      <c r="V685" s="360"/>
      <c r="W685" s="360"/>
      <c r="X685" s="360"/>
      <c r="Y685" s="360"/>
      <c r="Z685" s="360"/>
      <c r="AB685" s="360"/>
    </row>
    <row r="686">
      <c r="A686" s="360"/>
      <c r="B686" s="360"/>
      <c r="C686" s="360"/>
      <c r="D686" s="360"/>
      <c r="E686" s="360"/>
      <c r="F686" s="360"/>
      <c r="G686" s="360"/>
      <c r="H686" s="360"/>
      <c r="I686" s="360"/>
      <c r="J686" s="360"/>
      <c r="K686" s="360"/>
      <c r="L686" s="360"/>
      <c r="M686" s="360"/>
      <c r="N686" s="360"/>
      <c r="O686" s="360"/>
      <c r="P686" s="360"/>
      <c r="Q686" s="360"/>
      <c r="R686" s="360"/>
      <c r="S686" s="360"/>
      <c r="T686" s="360"/>
      <c r="U686" s="360"/>
      <c r="V686" s="360"/>
      <c r="W686" s="360"/>
      <c r="X686" s="360"/>
      <c r="Y686" s="360"/>
      <c r="Z686" s="360"/>
      <c r="AB686" s="360"/>
    </row>
    <row r="687">
      <c r="A687" s="360"/>
      <c r="B687" s="360"/>
      <c r="C687" s="360"/>
      <c r="D687" s="360"/>
      <c r="E687" s="360"/>
      <c r="F687" s="360"/>
      <c r="G687" s="360"/>
      <c r="H687" s="360"/>
      <c r="I687" s="360"/>
      <c r="J687" s="360"/>
      <c r="K687" s="360"/>
      <c r="L687" s="360"/>
      <c r="M687" s="360"/>
      <c r="N687" s="360"/>
      <c r="O687" s="360"/>
      <c r="P687" s="360"/>
      <c r="Q687" s="360"/>
      <c r="R687" s="360"/>
      <c r="S687" s="360"/>
      <c r="T687" s="360"/>
      <c r="U687" s="360"/>
      <c r="V687" s="360"/>
      <c r="W687" s="360"/>
      <c r="X687" s="360"/>
      <c r="Y687" s="360"/>
      <c r="Z687" s="360"/>
      <c r="AB687" s="360"/>
    </row>
    <row r="688">
      <c r="A688" s="360"/>
      <c r="B688" s="360"/>
      <c r="C688" s="360"/>
      <c r="D688" s="360"/>
      <c r="E688" s="360"/>
      <c r="F688" s="360"/>
      <c r="G688" s="360"/>
      <c r="H688" s="360"/>
      <c r="I688" s="360"/>
      <c r="J688" s="360"/>
      <c r="K688" s="360"/>
      <c r="L688" s="360"/>
      <c r="M688" s="360"/>
      <c r="N688" s="360"/>
      <c r="O688" s="360"/>
      <c r="P688" s="360"/>
      <c r="Q688" s="360"/>
      <c r="R688" s="360"/>
      <c r="S688" s="360"/>
      <c r="T688" s="360"/>
      <c r="U688" s="360"/>
      <c r="V688" s="360"/>
      <c r="W688" s="360"/>
      <c r="X688" s="360"/>
      <c r="Y688" s="360"/>
      <c r="Z688" s="360"/>
      <c r="AB688" s="360"/>
    </row>
    <row r="689">
      <c r="A689" s="360"/>
      <c r="B689" s="360"/>
      <c r="C689" s="360"/>
      <c r="D689" s="360"/>
      <c r="E689" s="360"/>
      <c r="F689" s="360"/>
      <c r="G689" s="360"/>
      <c r="H689" s="360"/>
      <c r="I689" s="360"/>
      <c r="J689" s="360"/>
      <c r="K689" s="360"/>
      <c r="L689" s="360"/>
      <c r="M689" s="360"/>
      <c r="N689" s="360"/>
      <c r="O689" s="360"/>
      <c r="P689" s="360"/>
      <c r="Q689" s="360"/>
      <c r="R689" s="360"/>
      <c r="S689" s="360"/>
      <c r="T689" s="360"/>
      <c r="U689" s="360"/>
      <c r="V689" s="360"/>
      <c r="W689" s="360"/>
      <c r="X689" s="360"/>
      <c r="Y689" s="360"/>
      <c r="Z689" s="360"/>
      <c r="AB689" s="360"/>
    </row>
    <row r="690">
      <c r="A690" s="360"/>
      <c r="B690" s="360"/>
      <c r="C690" s="360"/>
      <c r="D690" s="360"/>
      <c r="E690" s="360"/>
      <c r="F690" s="360"/>
      <c r="G690" s="360"/>
      <c r="H690" s="360"/>
      <c r="I690" s="360"/>
      <c r="J690" s="360"/>
      <c r="K690" s="360"/>
      <c r="L690" s="360"/>
      <c r="M690" s="360"/>
      <c r="N690" s="360"/>
      <c r="O690" s="360"/>
      <c r="P690" s="360"/>
      <c r="Q690" s="360"/>
      <c r="R690" s="360"/>
      <c r="S690" s="360"/>
      <c r="T690" s="360"/>
      <c r="U690" s="360"/>
      <c r="V690" s="360"/>
      <c r="W690" s="360"/>
      <c r="X690" s="360"/>
      <c r="Y690" s="360"/>
      <c r="Z690" s="360"/>
      <c r="AB690" s="360"/>
    </row>
    <row r="691">
      <c r="A691" s="360"/>
      <c r="B691" s="360"/>
      <c r="C691" s="360"/>
      <c r="D691" s="360"/>
      <c r="E691" s="360"/>
      <c r="F691" s="360"/>
      <c r="G691" s="360"/>
      <c r="H691" s="360"/>
      <c r="I691" s="360"/>
      <c r="J691" s="360"/>
      <c r="K691" s="360"/>
      <c r="L691" s="360"/>
      <c r="M691" s="360"/>
      <c r="N691" s="360"/>
      <c r="O691" s="360"/>
      <c r="P691" s="360"/>
      <c r="Q691" s="360"/>
      <c r="R691" s="360"/>
      <c r="S691" s="360"/>
      <c r="T691" s="360"/>
      <c r="U691" s="360"/>
      <c r="V691" s="360"/>
      <c r="W691" s="360"/>
      <c r="X691" s="360"/>
      <c r="Y691" s="360"/>
      <c r="Z691" s="360"/>
      <c r="AB691" s="360"/>
    </row>
    <row r="692">
      <c r="A692" s="360"/>
      <c r="B692" s="360"/>
      <c r="C692" s="360"/>
      <c r="D692" s="360"/>
      <c r="E692" s="360"/>
      <c r="F692" s="360"/>
      <c r="G692" s="360"/>
      <c r="H692" s="360"/>
      <c r="I692" s="360"/>
      <c r="J692" s="360"/>
      <c r="K692" s="360"/>
      <c r="L692" s="360"/>
      <c r="M692" s="360"/>
      <c r="N692" s="360"/>
      <c r="O692" s="360"/>
      <c r="P692" s="360"/>
      <c r="Q692" s="360"/>
      <c r="R692" s="360"/>
      <c r="S692" s="360"/>
      <c r="T692" s="360"/>
      <c r="U692" s="360"/>
      <c r="V692" s="360"/>
      <c r="W692" s="360"/>
      <c r="X692" s="360"/>
      <c r="Y692" s="360"/>
      <c r="Z692" s="360"/>
      <c r="AB692" s="360"/>
    </row>
    <row r="693">
      <c r="A693" s="360"/>
      <c r="B693" s="360"/>
      <c r="C693" s="360"/>
      <c r="D693" s="360"/>
      <c r="E693" s="360"/>
      <c r="F693" s="360"/>
      <c r="G693" s="360"/>
      <c r="H693" s="360"/>
      <c r="I693" s="360"/>
      <c r="J693" s="360"/>
      <c r="K693" s="360"/>
      <c r="L693" s="360"/>
      <c r="M693" s="360"/>
      <c r="N693" s="360"/>
      <c r="O693" s="360"/>
      <c r="P693" s="360"/>
      <c r="Q693" s="360"/>
      <c r="R693" s="360"/>
      <c r="S693" s="360"/>
      <c r="T693" s="360"/>
      <c r="U693" s="360"/>
      <c r="V693" s="360"/>
      <c r="W693" s="360"/>
      <c r="X693" s="360"/>
      <c r="Y693" s="360"/>
      <c r="Z693" s="360"/>
      <c r="AB693" s="360"/>
    </row>
    <row r="694">
      <c r="A694" s="360"/>
      <c r="B694" s="360"/>
      <c r="C694" s="360"/>
      <c r="D694" s="360"/>
      <c r="E694" s="360"/>
      <c r="F694" s="360"/>
      <c r="G694" s="360"/>
      <c r="H694" s="360"/>
      <c r="I694" s="360"/>
      <c r="J694" s="360"/>
      <c r="K694" s="360"/>
      <c r="L694" s="360"/>
      <c r="M694" s="360"/>
      <c r="N694" s="360"/>
      <c r="O694" s="360"/>
      <c r="P694" s="360"/>
      <c r="Q694" s="360"/>
      <c r="R694" s="360"/>
      <c r="S694" s="360"/>
      <c r="T694" s="360"/>
      <c r="U694" s="360"/>
      <c r="V694" s="360"/>
      <c r="W694" s="360"/>
      <c r="X694" s="360"/>
      <c r="Y694" s="360"/>
      <c r="Z694" s="360"/>
      <c r="AB694" s="360"/>
    </row>
    <row r="695">
      <c r="A695" s="360"/>
      <c r="B695" s="360"/>
      <c r="C695" s="360"/>
      <c r="D695" s="360"/>
      <c r="E695" s="360"/>
      <c r="F695" s="360"/>
      <c r="G695" s="360"/>
      <c r="H695" s="360"/>
      <c r="I695" s="360"/>
      <c r="J695" s="360"/>
      <c r="K695" s="360"/>
      <c r="L695" s="360"/>
      <c r="M695" s="360"/>
      <c r="N695" s="360"/>
      <c r="O695" s="360"/>
      <c r="P695" s="360"/>
      <c r="Q695" s="360"/>
      <c r="R695" s="360"/>
      <c r="S695" s="360"/>
      <c r="T695" s="360"/>
      <c r="U695" s="360"/>
      <c r="V695" s="360"/>
      <c r="W695" s="360"/>
      <c r="X695" s="360"/>
      <c r="Y695" s="360"/>
      <c r="Z695" s="360"/>
      <c r="AB695" s="360"/>
    </row>
    <row r="696">
      <c r="A696" s="360"/>
      <c r="B696" s="360"/>
      <c r="C696" s="360"/>
      <c r="D696" s="360"/>
      <c r="E696" s="360"/>
      <c r="F696" s="360"/>
      <c r="G696" s="360"/>
      <c r="H696" s="360"/>
      <c r="I696" s="360"/>
      <c r="J696" s="360"/>
      <c r="K696" s="360"/>
      <c r="L696" s="360"/>
      <c r="M696" s="360"/>
      <c r="N696" s="360"/>
      <c r="O696" s="360"/>
      <c r="P696" s="360"/>
      <c r="Q696" s="360"/>
      <c r="R696" s="360"/>
      <c r="S696" s="360"/>
      <c r="T696" s="360"/>
      <c r="U696" s="360"/>
      <c r="V696" s="360"/>
      <c r="W696" s="360"/>
      <c r="X696" s="360"/>
      <c r="Y696" s="360"/>
      <c r="Z696" s="360"/>
      <c r="AB696" s="360"/>
    </row>
    <row r="697">
      <c r="A697" s="360"/>
      <c r="B697" s="360"/>
      <c r="C697" s="360"/>
      <c r="D697" s="360"/>
      <c r="E697" s="360"/>
      <c r="F697" s="360"/>
      <c r="G697" s="360"/>
      <c r="H697" s="360"/>
      <c r="I697" s="360"/>
      <c r="J697" s="360"/>
      <c r="K697" s="360"/>
      <c r="L697" s="360"/>
      <c r="M697" s="360"/>
      <c r="N697" s="360"/>
      <c r="O697" s="360"/>
      <c r="P697" s="360"/>
      <c r="Q697" s="360"/>
      <c r="R697" s="360"/>
      <c r="S697" s="360"/>
      <c r="T697" s="360"/>
      <c r="U697" s="360"/>
      <c r="V697" s="360"/>
      <c r="W697" s="360"/>
      <c r="X697" s="360"/>
      <c r="Y697" s="360"/>
      <c r="Z697" s="360"/>
      <c r="AB697" s="360"/>
    </row>
    <row r="698">
      <c r="A698" s="360"/>
      <c r="B698" s="360"/>
      <c r="C698" s="360"/>
      <c r="D698" s="360"/>
      <c r="E698" s="360"/>
      <c r="F698" s="360"/>
      <c r="G698" s="360"/>
      <c r="H698" s="360"/>
      <c r="I698" s="360"/>
      <c r="J698" s="360"/>
      <c r="K698" s="360"/>
      <c r="L698" s="360"/>
      <c r="M698" s="360"/>
      <c r="N698" s="360"/>
      <c r="O698" s="360"/>
      <c r="P698" s="360"/>
      <c r="Q698" s="360"/>
      <c r="R698" s="360"/>
      <c r="S698" s="360"/>
      <c r="T698" s="360"/>
      <c r="U698" s="360"/>
      <c r="V698" s="360"/>
      <c r="W698" s="360"/>
      <c r="X698" s="360"/>
      <c r="Y698" s="360"/>
      <c r="Z698" s="360"/>
      <c r="AB698" s="360"/>
    </row>
    <row r="699">
      <c r="A699" s="360"/>
      <c r="B699" s="360"/>
      <c r="C699" s="360"/>
      <c r="D699" s="360"/>
      <c r="E699" s="360"/>
      <c r="F699" s="360"/>
      <c r="G699" s="360"/>
      <c r="H699" s="360"/>
      <c r="I699" s="360"/>
      <c r="J699" s="360"/>
      <c r="K699" s="360"/>
      <c r="L699" s="360"/>
      <c r="M699" s="360"/>
      <c r="N699" s="360"/>
      <c r="O699" s="360"/>
      <c r="P699" s="360"/>
      <c r="Q699" s="360"/>
      <c r="R699" s="360"/>
      <c r="S699" s="360"/>
      <c r="T699" s="360"/>
      <c r="U699" s="360"/>
      <c r="V699" s="360"/>
      <c r="W699" s="360"/>
      <c r="X699" s="360"/>
      <c r="Y699" s="360"/>
      <c r="Z699" s="360"/>
      <c r="AB699" s="360"/>
    </row>
    <row r="700">
      <c r="A700" s="360"/>
      <c r="B700" s="360"/>
      <c r="C700" s="360"/>
      <c r="D700" s="360"/>
      <c r="E700" s="360"/>
      <c r="F700" s="360"/>
      <c r="G700" s="360"/>
      <c r="H700" s="360"/>
      <c r="I700" s="360"/>
      <c r="J700" s="360"/>
      <c r="K700" s="360"/>
      <c r="L700" s="360"/>
      <c r="M700" s="360"/>
      <c r="N700" s="360"/>
      <c r="O700" s="360"/>
      <c r="P700" s="360"/>
      <c r="Q700" s="360"/>
      <c r="R700" s="360"/>
      <c r="S700" s="360"/>
      <c r="T700" s="360"/>
      <c r="U700" s="360"/>
      <c r="V700" s="360"/>
      <c r="W700" s="360"/>
      <c r="X700" s="360"/>
      <c r="Y700" s="360"/>
      <c r="Z700" s="360"/>
      <c r="AB700" s="360"/>
    </row>
    <row r="701">
      <c r="A701" s="360"/>
      <c r="B701" s="360"/>
      <c r="C701" s="360"/>
      <c r="D701" s="360"/>
      <c r="E701" s="360"/>
      <c r="F701" s="360"/>
      <c r="G701" s="360"/>
      <c r="H701" s="360"/>
      <c r="I701" s="360"/>
      <c r="J701" s="360"/>
      <c r="K701" s="360"/>
      <c r="L701" s="360"/>
      <c r="M701" s="360"/>
      <c r="N701" s="360"/>
      <c r="O701" s="360"/>
      <c r="P701" s="360"/>
      <c r="Q701" s="360"/>
      <c r="R701" s="360"/>
      <c r="S701" s="360"/>
      <c r="T701" s="360"/>
      <c r="U701" s="360"/>
      <c r="V701" s="360"/>
      <c r="W701" s="360"/>
      <c r="X701" s="360"/>
      <c r="Y701" s="360"/>
      <c r="Z701" s="360"/>
      <c r="AB701" s="360"/>
    </row>
    <row r="702">
      <c r="A702" s="360"/>
      <c r="B702" s="360"/>
      <c r="C702" s="360"/>
      <c r="D702" s="360"/>
      <c r="E702" s="360"/>
      <c r="F702" s="360"/>
      <c r="G702" s="360"/>
      <c r="H702" s="360"/>
      <c r="I702" s="360"/>
      <c r="J702" s="360"/>
      <c r="K702" s="360"/>
      <c r="L702" s="360"/>
      <c r="M702" s="360"/>
      <c r="N702" s="360"/>
      <c r="O702" s="360"/>
      <c r="P702" s="360"/>
      <c r="Q702" s="360"/>
      <c r="R702" s="360"/>
      <c r="S702" s="360"/>
      <c r="T702" s="360"/>
      <c r="U702" s="360"/>
      <c r="V702" s="360"/>
      <c r="W702" s="360"/>
      <c r="X702" s="360"/>
      <c r="Y702" s="360"/>
      <c r="Z702" s="360"/>
      <c r="AB702" s="360"/>
    </row>
    <row r="703">
      <c r="A703" s="360"/>
      <c r="B703" s="360"/>
      <c r="C703" s="360"/>
      <c r="D703" s="360"/>
      <c r="E703" s="360"/>
      <c r="F703" s="360"/>
      <c r="G703" s="360"/>
      <c r="H703" s="360"/>
      <c r="I703" s="360"/>
      <c r="J703" s="360"/>
      <c r="K703" s="360"/>
      <c r="L703" s="360"/>
      <c r="M703" s="360"/>
      <c r="N703" s="360"/>
      <c r="O703" s="360"/>
      <c r="P703" s="360"/>
      <c r="Q703" s="360"/>
      <c r="R703" s="360"/>
      <c r="S703" s="360"/>
      <c r="T703" s="360"/>
      <c r="U703" s="360"/>
      <c r="V703" s="360"/>
      <c r="W703" s="360"/>
      <c r="X703" s="360"/>
      <c r="Y703" s="360"/>
      <c r="Z703" s="360"/>
      <c r="AB703" s="360"/>
    </row>
    <row r="704">
      <c r="A704" s="360"/>
      <c r="B704" s="360"/>
      <c r="C704" s="360"/>
      <c r="D704" s="360"/>
      <c r="E704" s="360"/>
      <c r="F704" s="360"/>
      <c r="G704" s="360"/>
      <c r="H704" s="360"/>
      <c r="I704" s="360"/>
      <c r="J704" s="360"/>
      <c r="K704" s="360"/>
      <c r="L704" s="360"/>
      <c r="M704" s="360"/>
      <c r="N704" s="360"/>
      <c r="O704" s="360"/>
      <c r="P704" s="360"/>
      <c r="Q704" s="360"/>
      <c r="R704" s="360"/>
      <c r="S704" s="360"/>
      <c r="T704" s="360"/>
      <c r="U704" s="360"/>
      <c r="V704" s="360"/>
      <c r="W704" s="360"/>
      <c r="X704" s="360"/>
      <c r="Y704" s="360"/>
      <c r="Z704" s="360"/>
      <c r="AB704" s="360"/>
    </row>
    <row r="705">
      <c r="A705" s="360"/>
      <c r="B705" s="360"/>
      <c r="C705" s="360"/>
      <c r="D705" s="360"/>
      <c r="E705" s="360"/>
      <c r="F705" s="360"/>
      <c r="G705" s="360"/>
      <c r="H705" s="360"/>
      <c r="I705" s="360"/>
      <c r="J705" s="360"/>
      <c r="K705" s="360"/>
      <c r="L705" s="360"/>
      <c r="M705" s="360"/>
      <c r="N705" s="360"/>
      <c r="O705" s="360"/>
      <c r="P705" s="360"/>
      <c r="Q705" s="360"/>
      <c r="R705" s="360"/>
      <c r="S705" s="360"/>
      <c r="T705" s="360"/>
      <c r="U705" s="360"/>
      <c r="V705" s="360"/>
      <c r="W705" s="360"/>
      <c r="X705" s="360"/>
      <c r="Y705" s="360"/>
      <c r="Z705" s="360"/>
      <c r="AB705" s="360"/>
    </row>
    <row r="706">
      <c r="A706" s="360"/>
      <c r="B706" s="360"/>
      <c r="C706" s="360"/>
      <c r="D706" s="360"/>
      <c r="E706" s="360"/>
      <c r="F706" s="360"/>
      <c r="G706" s="360"/>
      <c r="H706" s="360"/>
      <c r="I706" s="360"/>
      <c r="J706" s="360"/>
      <c r="K706" s="360"/>
      <c r="L706" s="360"/>
      <c r="M706" s="360"/>
      <c r="N706" s="360"/>
      <c r="O706" s="360"/>
      <c r="P706" s="360"/>
      <c r="Q706" s="360"/>
      <c r="R706" s="360"/>
      <c r="S706" s="360"/>
      <c r="T706" s="360"/>
      <c r="U706" s="360"/>
      <c r="V706" s="360"/>
      <c r="W706" s="360"/>
      <c r="X706" s="360"/>
      <c r="Y706" s="360"/>
      <c r="Z706" s="360"/>
      <c r="AB706" s="360"/>
    </row>
    <row r="707">
      <c r="A707" s="360"/>
      <c r="B707" s="360"/>
      <c r="C707" s="360"/>
      <c r="D707" s="360"/>
      <c r="E707" s="360"/>
      <c r="F707" s="360"/>
      <c r="G707" s="360"/>
      <c r="H707" s="360"/>
      <c r="I707" s="360"/>
      <c r="J707" s="360"/>
      <c r="K707" s="360"/>
      <c r="L707" s="360"/>
      <c r="M707" s="360"/>
      <c r="N707" s="360"/>
      <c r="O707" s="360"/>
      <c r="P707" s="360"/>
      <c r="Q707" s="360"/>
      <c r="R707" s="360"/>
      <c r="S707" s="360"/>
      <c r="T707" s="360"/>
      <c r="U707" s="360"/>
      <c r="V707" s="360"/>
      <c r="W707" s="360"/>
      <c r="X707" s="360"/>
      <c r="Y707" s="360"/>
      <c r="Z707" s="360"/>
      <c r="AB707" s="360"/>
    </row>
    <row r="708">
      <c r="A708" s="360"/>
      <c r="B708" s="360"/>
      <c r="C708" s="360"/>
      <c r="D708" s="360"/>
      <c r="E708" s="360"/>
      <c r="F708" s="360"/>
      <c r="G708" s="360"/>
      <c r="H708" s="360"/>
      <c r="I708" s="360"/>
      <c r="J708" s="360"/>
      <c r="K708" s="360"/>
      <c r="L708" s="360"/>
      <c r="M708" s="360"/>
      <c r="N708" s="360"/>
      <c r="O708" s="360"/>
      <c r="P708" s="360"/>
      <c r="Q708" s="360"/>
      <c r="R708" s="360"/>
      <c r="S708" s="360"/>
      <c r="T708" s="360"/>
      <c r="U708" s="360"/>
      <c r="V708" s="360"/>
      <c r="W708" s="360"/>
      <c r="X708" s="360"/>
      <c r="Y708" s="360"/>
      <c r="Z708" s="360"/>
      <c r="AB708" s="360"/>
    </row>
    <row r="709">
      <c r="A709" s="360"/>
      <c r="B709" s="360"/>
      <c r="C709" s="360"/>
      <c r="D709" s="360"/>
      <c r="E709" s="360"/>
      <c r="F709" s="360"/>
      <c r="G709" s="360"/>
      <c r="H709" s="360"/>
      <c r="I709" s="360"/>
      <c r="J709" s="360"/>
      <c r="K709" s="360"/>
      <c r="L709" s="360"/>
      <c r="M709" s="360"/>
      <c r="N709" s="360"/>
      <c r="O709" s="360"/>
      <c r="P709" s="360"/>
      <c r="Q709" s="360"/>
      <c r="R709" s="360"/>
      <c r="S709" s="360"/>
      <c r="T709" s="360"/>
      <c r="U709" s="360"/>
      <c r="V709" s="360"/>
      <c r="W709" s="360"/>
      <c r="X709" s="360"/>
      <c r="Y709" s="360"/>
      <c r="Z709" s="360"/>
      <c r="AB709" s="360"/>
    </row>
    <row r="710">
      <c r="A710" s="360"/>
      <c r="B710" s="360"/>
      <c r="C710" s="360"/>
      <c r="D710" s="360"/>
      <c r="E710" s="360"/>
      <c r="F710" s="360"/>
      <c r="G710" s="360"/>
      <c r="H710" s="360"/>
      <c r="I710" s="360"/>
      <c r="J710" s="360"/>
      <c r="K710" s="360"/>
      <c r="L710" s="360"/>
      <c r="M710" s="360"/>
      <c r="N710" s="360"/>
      <c r="O710" s="360"/>
      <c r="P710" s="360"/>
      <c r="Q710" s="360"/>
      <c r="R710" s="360"/>
      <c r="S710" s="360"/>
      <c r="T710" s="360"/>
      <c r="U710" s="360"/>
      <c r="V710" s="360"/>
      <c r="W710" s="360"/>
      <c r="X710" s="360"/>
      <c r="Y710" s="360"/>
      <c r="Z710" s="360"/>
      <c r="AB710" s="360"/>
    </row>
    <row r="711">
      <c r="A711" s="360"/>
      <c r="B711" s="360"/>
      <c r="C711" s="360"/>
      <c r="D711" s="360"/>
      <c r="E711" s="360"/>
      <c r="F711" s="360"/>
      <c r="G711" s="360"/>
      <c r="H711" s="360"/>
      <c r="I711" s="360"/>
      <c r="J711" s="360"/>
      <c r="K711" s="360"/>
      <c r="L711" s="360"/>
      <c r="M711" s="360"/>
      <c r="N711" s="360"/>
      <c r="O711" s="360"/>
      <c r="P711" s="360"/>
      <c r="Q711" s="360"/>
      <c r="R711" s="360"/>
      <c r="S711" s="360"/>
      <c r="T711" s="360"/>
      <c r="U711" s="360"/>
      <c r="V711" s="360"/>
      <c r="W711" s="360"/>
      <c r="X711" s="360"/>
      <c r="Y711" s="360"/>
      <c r="Z711" s="360"/>
      <c r="AB711" s="360"/>
    </row>
    <row r="712">
      <c r="A712" s="360"/>
      <c r="B712" s="360"/>
      <c r="C712" s="360"/>
      <c r="D712" s="360"/>
      <c r="E712" s="360"/>
      <c r="F712" s="360"/>
      <c r="G712" s="360"/>
      <c r="H712" s="360"/>
      <c r="I712" s="360"/>
      <c r="J712" s="360"/>
      <c r="K712" s="360"/>
      <c r="L712" s="360"/>
      <c r="M712" s="360"/>
      <c r="N712" s="360"/>
      <c r="O712" s="360"/>
      <c r="P712" s="360"/>
      <c r="Q712" s="360"/>
      <c r="R712" s="360"/>
      <c r="S712" s="360"/>
      <c r="T712" s="360"/>
      <c r="U712" s="360"/>
      <c r="V712" s="360"/>
      <c r="W712" s="360"/>
      <c r="X712" s="360"/>
      <c r="Y712" s="360"/>
      <c r="Z712" s="360"/>
      <c r="AB712" s="360"/>
    </row>
    <row r="713">
      <c r="A713" s="360"/>
      <c r="B713" s="360"/>
      <c r="C713" s="360"/>
      <c r="D713" s="360"/>
      <c r="E713" s="360"/>
      <c r="F713" s="360"/>
      <c r="G713" s="360"/>
      <c r="H713" s="360"/>
      <c r="I713" s="360"/>
      <c r="J713" s="360"/>
      <c r="K713" s="360"/>
      <c r="L713" s="360"/>
      <c r="M713" s="360"/>
      <c r="N713" s="360"/>
      <c r="O713" s="360"/>
      <c r="P713" s="360"/>
      <c r="Q713" s="360"/>
      <c r="R713" s="360"/>
      <c r="S713" s="360"/>
      <c r="T713" s="360"/>
      <c r="U713" s="360"/>
      <c r="V713" s="360"/>
      <c r="W713" s="360"/>
      <c r="X713" s="360"/>
      <c r="Y713" s="360"/>
      <c r="Z713" s="360"/>
      <c r="AB713" s="360"/>
    </row>
    <row r="714">
      <c r="A714" s="360"/>
      <c r="B714" s="360"/>
      <c r="C714" s="360"/>
      <c r="D714" s="360"/>
      <c r="E714" s="360"/>
      <c r="F714" s="360"/>
      <c r="G714" s="360"/>
      <c r="H714" s="360"/>
      <c r="I714" s="360"/>
      <c r="J714" s="360"/>
      <c r="K714" s="360"/>
      <c r="L714" s="360"/>
      <c r="M714" s="360"/>
      <c r="N714" s="360"/>
      <c r="O714" s="360"/>
      <c r="P714" s="360"/>
      <c r="Q714" s="360"/>
      <c r="R714" s="360"/>
      <c r="S714" s="360"/>
      <c r="T714" s="360"/>
      <c r="U714" s="360"/>
      <c r="V714" s="360"/>
      <c r="W714" s="360"/>
      <c r="X714" s="360"/>
      <c r="Y714" s="360"/>
      <c r="Z714" s="360"/>
      <c r="AB714" s="360"/>
    </row>
    <row r="715">
      <c r="A715" s="360"/>
      <c r="B715" s="360"/>
      <c r="C715" s="360"/>
      <c r="D715" s="360"/>
      <c r="E715" s="360"/>
      <c r="F715" s="360"/>
      <c r="G715" s="360"/>
      <c r="H715" s="360"/>
      <c r="I715" s="360"/>
      <c r="J715" s="360"/>
      <c r="K715" s="360"/>
      <c r="L715" s="360"/>
      <c r="M715" s="360"/>
      <c r="N715" s="360"/>
      <c r="O715" s="360"/>
      <c r="P715" s="360"/>
      <c r="Q715" s="360"/>
      <c r="R715" s="360"/>
      <c r="S715" s="360"/>
      <c r="T715" s="360"/>
      <c r="U715" s="360"/>
      <c r="V715" s="360"/>
      <c r="W715" s="360"/>
      <c r="X715" s="360"/>
      <c r="Y715" s="360"/>
      <c r="Z715" s="360"/>
      <c r="AB715" s="360"/>
    </row>
    <row r="716">
      <c r="A716" s="360"/>
      <c r="B716" s="360"/>
      <c r="C716" s="360"/>
      <c r="D716" s="360"/>
      <c r="E716" s="360"/>
      <c r="F716" s="360"/>
      <c r="G716" s="360"/>
      <c r="H716" s="360"/>
      <c r="I716" s="360"/>
      <c r="J716" s="360"/>
      <c r="K716" s="360"/>
      <c r="L716" s="360"/>
      <c r="M716" s="360"/>
      <c r="N716" s="360"/>
      <c r="O716" s="360"/>
      <c r="P716" s="360"/>
      <c r="Q716" s="360"/>
      <c r="R716" s="360"/>
      <c r="S716" s="360"/>
      <c r="T716" s="360"/>
      <c r="U716" s="360"/>
      <c r="V716" s="360"/>
      <c r="W716" s="360"/>
      <c r="X716" s="360"/>
      <c r="Y716" s="360"/>
      <c r="Z716" s="360"/>
      <c r="AB716" s="360"/>
    </row>
    <row r="717">
      <c r="A717" s="360"/>
      <c r="B717" s="360"/>
      <c r="C717" s="360"/>
      <c r="D717" s="360"/>
      <c r="E717" s="360"/>
      <c r="F717" s="360"/>
      <c r="G717" s="360"/>
      <c r="H717" s="360"/>
      <c r="I717" s="360"/>
      <c r="J717" s="360"/>
      <c r="K717" s="360"/>
      <c r="L717" s="360"/>
      <c r="M717" s="360"/>
      <c r="N717" s="360"/>
      <c r="O717" s="360"/>
      <c r="P717" s="360"/>
      <c r="Q717" s="360"/>
      <c r="R717" s="360"/>
      <c r="S717" s="360"/>
      <c r="T717" s="360"/>
      <c r="U717" s="360"/>
      <c r="V717" s="360"/>
      <c r="W717" s="360"/>
      <c r="X717" s="360"/>
      <c r="Y717" s="360"/>
      <c r="Z717" s="360"/>
      <c r="AB717" s="360"/>
    </row>
    <row r="718">
      <c r="A718" s="360"/>
      <c r="B718" s="360"/>
      <c r="C718" s="360"/>
      <c r="D718" s="360"/>
      <c r="E718" s="360"/>
      <c r="F718" s="360"/>
      <c r="G718" s="360"/>
      <c r="H718" s="360"/>
      <c r="I718" s="360"/>
      <c r="J718" s="360"/>
      <c r="K718" s="360"/>
      <c r="L718" s="360"/>
      <c r="M718" s="360"/>
      <c r="N718" s="360"/>
      <c r="O718" s="360"/>
      <c r="P718" s="360"/>
      <c r="Q718" s="360"/>
      <c r="R718" s="360"/>
      <c r="S718" s="360"/>
      <c r="T718" s="360"/>
      <c r="U718" s="360"/>
      <c r="V718" s="360"/>
      <c r="W718" s="360"/>
      <c r="X718" s="360"/>
      <c r="Y718" s="360"/>
      <c r="Z718" s="360"/>
      <c r="AB718" s="360"/>
    </row>
    <row r="719">
      <c r="A719" s="360"/>
      <c r="B719" s="360"/>
      <c r="C719" s="360"/>
      <c r="D719" s="360"/>
      <c r="E719" s="360"/>
      <c r="F719" s="360"/>
      <c r="G719" s="360"/>
      <c r="H719" s="360"/>
      <c r="I719" s="360"/>
      <c r="J719" s="360"/>
      <c r="K719" s="360"/>
      <c r="L719" s="360"/>
      <c r="M719" s="360"/>
      <c r="N719" s="360"/>
      <c r="O719" s="360"/>
      <c r="P719" s="360"/>
      <c r="Q719" s="360"/>
      <c r="R719" s="360"/>
      <c r="S719" s="360"/>
      <c r="T719" s="360"/>
      <c r="U719" s="360"/>
      <c r="V719" s="360"/>
      <c r="W719" s="360"/>
      <c r="X719" s="360"/>
      <c r="Y719" s="360"/>
      <c r="Z719" s="360"/>
      <c r="AB719" s="360"/>
    </row>
    <row r="720">
      <c r="A720" s="360"/>
      <c r="B720" s="360"/>
      <c r="C720" s="360"/>
      <c r="D720" s="360"/>
      <c r="E720" s="360"/>
      <c r="F720" s="360"/>
      <c r="G720" s="360"/>
      <c r="H720" s="360"/>
      <c r="I720" s="360"/>
      <c r="J720" s="360"/>
      <c r="K720" s="360"/>
      <c r="L720" s="360"/>
      <c r="M720" s="360"/>
      <c r="N720" s="360"/>
      <c r="O720" s="360"/>
      <c r="P720" s="360"/>
      <c r="Q720" s="360"/>
      <c r="R720" s="360"/>
      <c r="S720" s="360"/>
      <c r="T720" s="360"/>
      <c r="U720" s="360"/>
      <c r="V720" s="360"/>
      <c r="W720" s="360"/>
      <c r="X720" s="360"/>
      <c r="Y720" s="360"/>
      <c r="Z720" s="360"/>
      <c r="AB720" s="360"/>
    </row>
    <row r="721">
      <c r="A721" s="360"/>
      <c r="B721" s="360"/>
      <c r="C721" s="360"/>
      <c r="D721" s="360"/>
      <c r="E721" s="360"/>
      <c r="F721" s="360"/>
      <c r="G721" s="360"/>
      <c r="H721" s="360"/>
      <c r="I721" s="360"/>
      <c r="J721" s="360"/>
      <c r="K721" s="360"/>
      <c r="L721" s="360"/>
      <c r="M721" s="360"/>
      <c r="N721" s="360"/>
      <c r="O721" s="360"/>
      <c r="P721" s="360"/>
      <c r="Q721" s="360"/>
      <c r="R721" s="360"/>
      <c r="S721" s="360"/>
      <c r="T721" s="360"/>
      <c r="U721" s="360"/>
      <c r="V721" s="360"/>
      <c r="W721" s="360"/>
      <c r="X721" s="360"/>
      <c r="Y721" s="360"/>
      <c r="Z721" s="360"/>
      <c r="AB721" s="360"/>
    </row>
    <row r="722">
      <c r="A722" s="360"/>
      <c r="B722" s="360"/>
      <c r="C722" s="360"/>
      <c r="D722" s="360"/>
      <c r="E722" s="360"/>
      <c r="F722" s="360"/>
      <c r="G722" s="360"/>
      <c r="H722" s="360"/>
      <c r="I722" s="360"/>
      <c r="J722" s="360"/>
      <c r="K722" s="360"/>
      <c r="L722" s="360"/>
      <c r="M722" s="360"/>
      <c r="N722" s="360"/>
      <c r="O722" s="360"/>
      <c r="P722" s="360"/>
      <c r="Q722" s="360"/>
      <c r="R722" s="360"/>
      <c r="S722" s="360"/>
      <c r="T722" s="360"/>
      <c r="U722" s="360"/>
      <c r="V722" s="360"/>
      <c r="W722" s="360"/>
      <c r="X722" s="360"/>
      <c r="Y722" s="360"/>
      <c r="Z722" s="360"/>
      <c r="AB722" s="360"/>
    </row>
    <row r="723">
      <c r="A723" s="360"/>
      <c r="B723" s="360"/>
      <c r="C723" s="360"/>
      <c r="D723" s="360"/>
      <c r="E723" s="360"/>
      <c r="F723" s="360"/>
      <c r="G723" s="360"/>
      <c r="H723" s="360"/>
      <c r="I723" s="360"/>
      <c r="J723" s="360"/>
      <c r="K723" s="360"/>
      <c r="L723" s="360"/>
      <c r="M723" s="360"/>
      <c r="N723" s="360"/>
      <c r="O723" s="360"/>
      <c r="P723" s="360"/>
      <c r="Q723" s="360"/>
      <c r="R723" s="360"/>
      <c r="S723" s="360"/>
      <c r="T723" s="360"/>
      <c r="U723" s="360"/>
      <c r="V723" s="360"/>
      <c r="W723" s="360"/>
      <c r="X723" s="360"/>
      <c r="Y723" s="360"/>
      <c r="Z723" s="360"/>
      <c r="AB723" s="360"/>
    </row>
    <row r="724">
      <c r="A724" s="360"/>
      <c r="B724" s="360"/>
      <c r="C724" s="360"/>
      <c r="D724" s="360"/>
      <c r="E724" s="360"/>
      <c r="F724" s="360"/>
      <c r="G724" s="360"/>
      <c r="H724" s="360"/>
      <c r="I724" s="360"/>
      <c r="J724" s="360"/>
      <c r="K724" s="360"/>
      <c r="L724" s="360"/>
      <c r="M724" s="360"/>
      <c r="N724" s="360"/>
      <c r="O724" s="360"/>
      <c r="P724" s="360"/>
      <c r="Q724" s="360"/>
      <c r="R724" s="360"/>
      <c r="S724" s="360"/>
      <c r="T724" s="360"/>
      <c r="U724" s="360"/>
      <c r="V724" s="360"/>
      <c r="W724" s="360"/>
      <c r="X724" s="360"/>
      <c r="Y724" s="360"/>
      <c r="Z724" s="360"/>
      <c r="AB724" s="360"/>
    </row>
    <row r="725">
      <c r="A725" s="360"/>
      <c r="B725" s="360"/>
      <c r="C725" s="360"/>
      <c r="D725" s="360"/>
      <c r="E725" s="360"/>
      <c r="F725" s="360"/>
      <c r="G725" s="360"/>
      <c r="H725" s="360"/>
      <c r="I725" s="360"/>
      <c r="J725" s="360"/>
      <c r="K725" s="360"/>
      <c r="L725" s="360"/>
      <c r="M725" s="360"/>
      <c r="N725" s="360"/>
      <c r="O725" s="360"/>
      <c r="P725" s="360"/>
      <c r="Q725" s="360"/>
      <c r="R725" s="360"/>
      <c r="S725" s="360"/>
      <c r="T725" s="360"/>
      <c r="U725" s="360"/>
      <c r="V725" s="360"/>
      <c r="W725" s="360"/>
      <c r="X725" s="360"/>
      <c r="Y725" s="360"/>
      <c r="Z725" s="360"/>
      <c r="AB725" s="360"/>
    </row>
    <row r="726">
      <c r="A726" s="360"/>
      <c r="B726" s="360"/>
      <c r="C726" s="360"/>
      <c r="D726" s="360"/>
      <c r="E726" s="360"/>
      <c r="F726" s="360"/>
      <c r="G726" s="360"/>
      <c r="H726" s="360"/>
      <c r="I726" s="360"/>
      <c r="J726" s="360"/>
      <c r="K726" s="360"/>
      <c r="L726" s="360"/>
      <c r="M726" s="360"/>
      <c r="N726" s="360"/>
      <c r="O726" s="360"/>
      <c r="P726" s="360"/>
      <c r="Q726" s="360"/>
      <c r="R726" s="360"/>
      <c r="S726" s="360"/>
      <c r="T726" s="360"/>
      <c r="U726" s="360"/>
      <c r="V726" s="360"/>
      <c r="W726" s="360"/>
      <c r="X726" s="360"/>
      <c r="Y726" s="360"/>
      <c r="Z726" s="360"/>
      <c r="AB726" s="360"/>
    </row>
    <row r="727">
      <c r="A727" s="360"/>
      <c r="B727" s="360"/>
      <c r="C727" s="360"/>
      <c r="D727" s="360"/>
      <c r="E727" s="360"/>
      <c r="F727" s="360"/>
      <c r="G727" s="360"/>
      <c r="H727" s="360"/>
      <c r="I727" s="360"/>
      <c r="J727" s="360"/>
      <c r="K727" s="360"/>
      <c r="L727" s="360"/>
      <c r="M727" s="360"/>
      <c r="N727" s="360"/>
      <c r="O727" s="360"/>
      <c r="P727" s="360"/>
      <c r="Q727" s="360"/>
      <c r="R727" s="360"/>
      <c r="S727" s="360"/>
      <c r="T727" s="360"/>
      <c r="U727" s="360"/>
      <c r="V727" s="360"/>
      <c r="W727" s="360"/>
      <c r="X727" s="360"/>
      <c r="Y727" s="360"/>
      <c r="Z727" s="360"/>
      <c r="AB727" s="360"/>
    </row>
    <row r="728">
      <c r="A728" s="360"/>
      <c r="B728" s="360"/>
      <c r="C728" s="360"/>
      <c r="D728" s="360"/>
      <c r="E728" s="360"/>
      <c r="F728" s="360"/>
      <c r="G728" s="360"/>
      <c r="H728" s="360"/>
      <c r="I728" s="360"/>
      <c r="J728" s="360"/>
      <c r="K728" s="360"/>
      <c r="L728" s="360"/>
      <c r="M728" s="360"/>
      <c r="N728" s="360"/>
      <c r="O728" s="360"/>
      <c r="P728" s="360"/>
      <c r="Q728" s="360"/>
      <c r="R728" s="360"/>
      <c r="S728" s="360"/>
      <c r="T728" s="360"/>
      <c r="U728" s="360"/>
      <c r="V728" s="360"/>
      <c r="W728" s="360"/>
      <c r="X728" s="360"/>
      <c r="Y728" s="360"/>
      <c r="Z728" s="360"/>
      <c r="AB728" s="360"/>
    </row>
    <row r="729">
      <c r="A729" s="360"/>
      <c r="B729" s="360"/>
      <c r="C729" s="360"/>
      <c r="D729" s="360"/>
      <c r="E729" s="360"/>
      <c r="F729" s="360"/>
      <c r="G729" s="360"/>
      <c r="H729" s="360"/>
      <c r="I729" s="360"/>
      <c r="J729" s="360"/>
      <c r="K729" s="360"/>
      <c r="L729" s="360"/>
      <c r="M729" s="360"/>
      <c r="N729" s="360"/>
      <c r="O729" s="360"/>
      <c r="P729" s="360"/>
      <c r="Q729" s="360"/>
      <c r="R729" s="360"/>
      <c r="S729" s="360"/>
      <c r="T729" s="360"/>
      <c r="U729" s="360"/>
      <c r="V729" s="360"/>
      <c r="W729" s="360"/>
      <c r="X729" s="360"/>
      <c r="Y729" s="360"/>
      <c r="Z729" s="360"/>
      <c r="AB729" s="360"/>
    </row>
    <row r="730">
      <c r="A730" s="360"/>
      <c r="B730" s="360"/>
      <c r="C730" s="360"/>
      <c r="D730" s="360"/>
      <c r="E730" s="360"/>
      <c r="F730" s="360"/>
      <c r="G730" s="360"/>
      <c r="H730" s="360"/>
      <c r="I730" s="360"/>
      <c r="J730" s="360"/>
      <c r="K730" s="360"/>
      <c r="L730" s="360"/>
      <c r="M730" s="360"/>
      <c r="N730" s="360"/>
      <c r="O730" s="360"/>
      <c r="P730" s="360"/>
      <c r="Q730" s="360"/>
      <c r="R730" s="360"/>
      <c r="S730" s="360"/>
      <c r="T730" s="360"/>
      <c r="U730" s="360"/>
      <c r="V730" s="360"/>
      <c r="W730" s="360"/>
      <c r="X730" s="360"/>
      <c r="Y730" s="360"/>
      <c r="Z730" s="360"/>
      <c r="AB730" s="360"/>
    </row>
    <row r="731">
      <c r="A731" s="360"/>
      <c r="B731" s="360"/>
      <c r="C731" s="360"/>
      <c r="D731" s="360"/>
      <c r="E731" s="360"/>
      <c r="F731" s="360"/>
      <c r="G731" s="360"/>
      <c r="H731" s="360"/>
      <c r="I731" s="360"/>
      <c r="J731" s="360"/>
      <c r="K731" s="360"/>
      <c r="L731" s="360"/>
      <c r="M731" s="360"/>
      <c r="N731" s="360"/>
      <c r="O731" s="360"/>
      <c r="P731" s="360"/>
      <c r="Q731" s="360"/>
      <c r="R731" s="360"/>
      <c r="S731" s="360"/>
      <c r="T731" s="360"/>
      <c r="U731" s="360"/>
      <c r="V731" s="360"/>
      <c r="W731" s="360"/>
      <c r="X731" s="360"/>
      <c r="Y731" s="360"/>
      <c r="Z731" s="360"/>
      <c r="AB731" s="360"/>
    </row>
    <row r="732">
      <c r="A732" s="360"/>
      <c r="B732" s="360"/>
      <c r="C732" s="360"/>
      <c r="D732" s="360"/>
      <c r="E732" s="360"/>
      <c r="F732" s="360"/>
      <c r="G732" s="360"/>
      <c r="H732" s="360"/>
      <c r="I732" s="360"/>
      <c r="J732" s="360"/>
      <c r="K732" s="360"/>
      <c r="L732" s="360"/>
      <c r="M732" s="360"/>
      <c r="N732" s="360"/>
      <c r="O732" s="360"/>
      <c r="P732" s="360"/>
      <c r="Q732" s="360"/>
      <c r="R732" s="360"/>
      <c r="S732" s="360"/>
      <c r="T732" s="360"/>
      <c r="U732" s="360"/>
      <c r="V732" s="360"/>
      <c r="W732" s="360"/>
      <c r="X732" s="360"/>
      <c r="Y732" s="360"/>
      <c r="Z732" s="360"/>
      <c r="AB732" s="360"/>
    </row>
    <row r="733">
      <c r="A733" s="360"/>
      <c r="B733" s="360"/>
      <c r="C733" s="360"/>
      <c r="D733" s="360"/>
      <c r="E733" s="360"/>
      <c r="F733" s="360"/>
      <c r="G733" s="360"/>
      <c r="H733" s="360"/>
      <c r="I733" s="360"/>
      <c r="J733" s="360"/>
      <c r="K733" s="360"/>
      <c r="L733" s="360"/>
      <c r="M733" s="360"/>
      <c r="N733" s="360"/>
      <c r="O733" s="360"/>
      <c r="P733" s="360"/>
      <c r="Q733" s="360"/>
      <c r="R733" s="360"/>
      <c r="S733" s="360"/>
      <c r="T733" s="360"/>
      <c r="U733" s="360"/>
      <c r="V733" s="360"/>
      <c r="W733" s="360"/>
      <c r="X733" s="360"/>
      <c r="Y733" s="360"/>
      <c r="Z733" s="360"/>
      <c r="AB733" s="360"/>
    </row>
    <row r="734">
      <c r="A734" s="360"/>
      <c r="B734" s="360"/>
      <c r="C734" s="360"/>
      <c r="D734" s="360"/>
      <c r="E734" s="360"/>
      <c r="F734" s="360"/>
      <c r="G734" s="360"/>
      <c r="H734" s="360"/>
      <c r="I734" s="360"/>
      <c r="J734" s="360"/>
      <c r="K734" s="360"/>
      <c r="L734" s="360"/>
      <c r="M734" s="360"/>
      <c r="N734" s="360"/>
      <c r="O734" s="360"/>
      <c r="P734" s="360"/>
      <c r="Q734" s="360"/>
      <c r="R734" s="360"/>
      <c r="S734" s="360"/>
      <c r="T734" s="360"/>
      <c r="U734" s="360"/>
      <c r="V734" s="360"/>
      <c r="W734" s="360"/>
      <c r="X734" s="360"/>
      <c r="Y734" s="360"/>
      <c r="Z734" s="360"/>
      <c r="AB734" s="360"/>
    </row>
    <row r="735">
      <c r="A735" s="360"/>
      <c r="B735" s="360"/>
      <c r="C735" s="360"/>
      <c r="D735" s="360"/>
      <c r="E735" s="360"/>
      <c r="F735" s="360"/>
      <c r="G735" s="360"/>
      <c r="H735" s="360"/>
      <c r="I735" s="360"/>
      <c r="J735" s="360"/>
      <c r="K735" s="360"/>
      <c r="L735" s="360"/>
      <c r="M735" s="360"/>
      <c r="N735" s="360"/>
      <c r="O735" s="360"/>
      <c r="P735" s="360"/>
      <c r="Q735" s="360"/>
      <c r="R735" s="360"/>
      <c r="S735" s="360"/>
      <c r="T735" s="360"/>
      <c r="U735" s="360"/>
      <c r="V735" s="360"/>
      <c r="W735" s="360"/>
      <c r="X735" s="360"/>
      <c r="Y735" s="360"/>
      <c r="Z735" s="360"/>
      <c r="AB735" s="360"/>
    </row>
    <row r="736">
      <c r="A736" s="360"/>
      <c r="B736" s="360"/>
      <c r="C736" s="360"/>
      <c r="D736" s="360"/>
      <c r="E736" s="360"/>
      <c r="F736" s="360"/>
      <c r="G736" s="360"/>
      <c r="H736" s="360"/>
      <c r="I736" s="360"/>
      <c r="J736" s="360"/>
      <c r="K736" s="360"/>
      <c r="L736" s="360"/>
      <c r="M736" s="360"/>
      <c r="N736" s="360"/>
      <c r="O736" s="360"/>
      <c r="P736" s="360"/>
      <c r="Q736" s="360"/>
      <c r="R736" s="360"/>
      <c r="S736" s="360"/>
      <c r="T736" s="360"/>
      <c r="U736" s="360"/>
      <c r="V736" s="360"/>
      <c r="W736" s="360"/>
      <c r="X736" s="360"/>
      <c r="Y736" s="360"/>
      <c r="Z736" s="360"/>
      <c r="AB736" s="360"/>
    </row>
    <row r="737">
      <c r="A737" s="360"/>
      <c r="B737" s="360"/>
      <c r="C737" s="360"/>
      <c r="D737" s="360"/>
      <c r="E737" s="360"/>
      <c r="F737" s="360"/>
      <c r="G737" s="360"/>
      <c r="H737" s="360"/>
      <c r="I737" s="360"/>
      <c r="J737" s="360"/>
      <c r="K737" s="360"/>
      <c r="L737" s="360"/>
      <c r="M737" s="360"/>
      <c r="N737" s="360"/>
      <c r="O737" s="360"/>
      <c r="P737" s="360"/>
      <c r="Q737" s="360"/>
      <c r="R737" s="360"/>
      <c r="S737" s="360"/>
      <c r="T737" s="360"/>
      <c r="U737" s="360"/>
      <c r="V737" s="360"/>
      <c r="W737" s="360"/>
      <c r="X737" s="360"/>
      <c r="Y737" s="360"/>
      <c r="Z737" s="360"/>
      <c r="AB737" s="360"/>
    </row>
    <row r="738">
      <c r="A738" s="360"/>
      <c r="B738" s="360"/>
      <c r="C738" s="360"/>
      <c r="D738" s="360"/>
      <c r="E738" s="360"/>
      <c r="F738" s="360"/>
      <c r="G738" s="360"/>
      <c r="H738" s="360"/>
      <c r="I738" s="360"/>
      <c r="J738" s="360"/>
      <c r="K738" s="360"/>
      <c r="L738" s="360"/>
      <c r="M738" s="360"/>
      <c r="N738" s="360"/>
      <c r="O738" s="360"/>
      <c r="P738" s="360"/>
      <c r="Q738" s="360"/>
      <c r="R738" s="360"/>
      <c r="S738" s="360"/>
      <c r="T738" s="360"/>
      <c r="U738" s="360"/>
      <c r="V738" s="360"/>
      <c r="W738" s="360"/>
      <c r="X738" s="360"/>
      <c r="Y738" s="360"/>
      <c r="Z738" s="360"/>
      <c r="AB738" s="360"/>
    </row>
    <row r="739">
      <c r="A739" s="360"/>
      <c r="B739" s="360"/>
      <c r="C739" s="360"/>
      <c r="D739" s="360"/>
      <c r="E739" s="360"/>
      <c r="F739" s="360"/>
      <c r="G739" s="360"/>
      <c r="H739" s="360"/>
      <c r="I739" s="360"/>
      <c r="J739" s="360"/>
      <c r="K739" s="360"/>
      <c r="L739" s="360"/>
      <c r="M739" s="360"/>
      <c r="N739" s="360"/>
      <c r="O739" s="360"/>
      <c r="P739" s="360"/>
      <c r="Q739" s="360"/>
      <c r="R739" s="360"/>
      <c r="S739" s="360"/>
      <c r="T739" s="360"/>
      <c r="U739" s="360"/>
      <c r="V739" s="360"/>
      <c r="W739" s="360"/>
      <c r="X739" s="360"/>
      <c r="Y739" s="360"/>
      <c r="Z739" s="360"/>
      <c r="AB739" s="360"/>
    </row>
    <row r="740">
      <c r="A740" s="360"/>
      <c r="B740" s="360"/>
      <c r="C740" s="360"/>
      <c r="D740" s="360"/>
      <c r="E740" s="360"/>
      <c r="F740" s="360"/>
      <c r="G740" s="360"/>
      <c r="H740" s="360"/>
      <c r="I740" s="360"/>
      <c r="J740" s="360"/>
      <c r="K740" s="360"/>
      <c r="L740" s="360"/>
      <c r="M740" s="360"/>
      <c r="N740" s="360"/>
      <c r="O740" s="360"/>
      <c r="P740" s="360"/>
      <c r="Q740" s="360"/>
      <c r="R740" s="360"/>
      <c r="S740" s="360"/>
      <c r="T740" s="360"/>
      <c r="U740" s="360"/>
      <c r="V740" s="360"/>
      <c r="W740" s="360"/>
      <c r="X740" s="360"/>
      <c r="Y740" s="360"/>
      <c r="Z740" s="360"/>
      <c r="AB740" s="360"/>
    </row>
    <row r="741">
      <c r="A741" s="360"/>
      <c r="B741" s="360"/>
      <c r="C741" s="360"/>
      <c r="D741" s="360"/>
      <c r="E741" s="360"/>
      <c r="F741" s="360"/>
      <c r="G741" s="360"/>
      <c r="H741" s="360"/>
      <c r="I741" s="360"/>
      <c r="J741" s="360"/>
      <c r="K741" s="360"/>
      <c r="L741" s="360"/>
      <c r="M741" s="360"/>
      <c r="N741" s="360"/>
      <c r="O741" s="360"/>
      <c r="P741" s="360"/>
      <c r="Q741" s="360"/>
      <c r="R741" s="360"/>
      <c r="S741" s="360"/>
      <c r="T741" s="360"/>
      <c r="U741" s="360"/>
      <c r="V741" s="360"/>
      <c r="W741" s="360"/>
      <c r="X741" s="360"/>
      <c r="Y741" s="360"/>
      <c r="Z741" s="360"/>
      <c r="AB741" s="360"/>
    </row>
    <row r="742">
      <c r="A742" s="360"/>
      <c r="B742" s="360"/>
      <c r="C742" s="360"/>
      <c r="D742" s="360"/>
      <c r="E742" s="360"/>
      <c r="F742" s="360"/>
      <c r="G742" s="360"/>
      <c r="H742" s="360"/>
      <c r="I742" s="360"/>
      <c r="J742" s="360"/>
      <c r="K742" s="360"/>
      <c r="L742" s="360"/>
      <c r="M742" s="360"/>
      <c r="N742" s="360"/>
      <c r="O742" s="360"/>
      <c r="P742" s="360"/>
      <c r="Q742" s="360"/>
      <c r="R742" s="360"/>
      <c r="S742" s="360"/>
      <c r="T742" s="360"/>
      <c r="U742" s="360"/>
      <c r="V742" s="360"/>
      <c r="W742" s="360"/>
      <c r="X742" s="360"/>
      <c r="Y742" s="360"/>
      <c r="Z742" s="360"/>
      <c r="AB742" s="360"/>
    </row>
    <row r="743">
      <c r="A743" s="360"/>
      <c r="B743" s="360"/>
      <c r="C743" s="360"/>
      <c r="D743" s="360"/>
      <c r="E743" s="360"/>
      <c r="F743" s="360"/>
      <c r="G743" s="360"/>
      <c r="H743" s="360"/>
      <c r="I743" s="360"/>
      <c r="J743" s="360"/>
      <c r="K743" s="360"/>
      <c r="L743" s="360"/>
      <c r="M743" s="360"/>
      <c r="N743" s="360"/>
      <c r="O743" s="360"/>
      <c r="P743" s="360"/>
      <c r="Q743" s="360"/>
      <c r="R743" s="360"/>
      <c r="S743" s="360"/>
      <c r="T743" s="360"/>
      <c r="U743" s="360"/>
      <c r="V743" s="360"/>
      <c r="W743" s="360"/>
      <c r="X743" s="360"/>
      <c r="Y743" s="360"/>
      <c r="Z743" s="360"/>
      <c r="AB743" s="360"/>
    </row>
    <row r="744">
      <c r="A744" s="360"/>
      <c r="B744" s="360"/>
      <c r="C744" s="360"/>
      <c r="D744" s="360"/>
      <c r="E744" s="360"/>
      <c r="F744" s="360"/>
      <c r="G744" s="360"/>
      <c r="H744" s="360"/>
      <c r="I744" s="360"/>
      <c r="J744" s="360"/>
      <c r="K744" s="360"/>
      <c r="L744" s="360"/>
      <c r="M744" s="360"/>
      <c r="N744" s="360"/>
      <c r="O744" s="360"/>
      <c r="P744" s="360"/>
      <c r="Q744" s="360"/>
      <c r="R744" s="360"/>
      <c r="S744" s="360"/>
      <c r="T744" s="360"/>
      <c r="U744" s="360"/>
      <c r="V744" s="360"/>
      <c r="W744" s="360"/>
      <c r="X744" s="360"/>
      <c r="Y744" s="360"/>
      <c r="Z744" s="360"/>
      <c r="AB744" s="360"/>
    </row>
    <row r="745">
      <c r="A745" s="360"/>
      <c r="B745" s="360"/>
      <c r="C745" s="360"/>
      <c r="D745" s="360"/>
      <c r="E745" s="360"/>
      <c r="F745" s="360"/>
      <c r="G745" s="360"/>
      <c r="H745" s="360"/>
      <c r="I745" s="360"/>
      <c r="J745" s="360"/>
      <c r="K745" s="360"/>
      <c r="L745" s="360"/>
      <c r="M745" s="360"/>
      <c r="N745" s="360"/>
      <c r="O745" s="360"/>
      <c r="P745" s="360"/>
      <c r="Q745" s="360"/>
      <c r="R745" s="360"/>
      <c r="S745" s="360"/>
      <c r="T745" s="360"/>
      <c r="U745" s="360"/>
      <c r="V745" s="360"/>
      <c r="W745" s="360"/>
      <c r="X745" s="360"/>
      <c r="Y745" s="360"/>
      <c r="Z745" s="360"/>
      <c r="AB745" s="360"/>
    </row>
    <row r="746">
      <c r="A746" s="360"/>
      <c r="B746" s="360"/>
      <c r="C746" s="360"/>
      <c r="D746" s="360"/>
      <c r="E746" s="360"/>
      <c r="F746" s="360"/>
      <c r="G746" s="360"/>
      <c r="H746" s="360"/>
      <c r="I746" s="360"/>
      <c r="J746" s="360"/>
      <c r="K746" s="360"/>
      <c r="L746" s="360"/>
      <c r="M746" s="360"/>
      <c r="N746" s="360"/>
      <c r="O746" s="360"/>
      <c r="P746" s="360"/>
      <c r="Q746" s="360"/>
      <c r="R746" s="360"/>
      <c r="S746" s="360"/>
      <c r="T746" s="360"/>
      <c r="U746" s="360"/>
      <c r="V746" s="360"/>
      <c r="W746" s="360"/>
      <c r="X746" s="360"/>
      <c r="Y746" s="360"/>
      <c r="Z746" s="360"/>
      <c r="AB746" s="360"/>
    </row>
    <row r="747">
      <c r="A747" s="360"/>
      <c r="B747" s="360"/>
      <c r="C747" s="360"/>
      <c r="D747" s="360"/>
      <c r="E747" s="360"/>
      <c r="F747" s="360"/>
      <c r="G747" s="360"/>
      <c r="H747" s="360"/>
      <c r="I747" s="360"/>
      <c r="J747" s="360"/>
      <c r="K747" s="360"/>
      <c r="L747" s="360"/>
      <c r="M747" s="360"/>
      <c r="N747" s="360"/>
      <c r="O747" s="360"/>
      <c r="P747" s="360"/>
      <c r="Q747" s="360"/>
      <c r="R747" s="360"/>
      <c r="S747" s="360"/>
      <c r="T747" s="360"/>
      <c r="U747" s="360"/>
      <c r="V747" s="360"/>
      <c r="W747" s="360"/>
      <c r="X747" s="360"/>
      <c r="Y747" s="360"/>
      <c r="Z747" s="360"/>
      <c r="AB747" s="360"/>
    </row>
    <row r="748">
      <c r="A748" s="360"/>
      <c r="B748" s="360"/>
      <c r="C748" s="360"/>
      <c r="D748" s="360"/>
      <c r="E748" s="360"/>
      <c r="F748" s="360"/>
      <c r="G748" s="360"/>
      <c r="H748" s="360"/>
      <c r="I748" s="360"/>
      <c r="J748" s="360"/>
      <c r="K748" s="360"/>
      <c r="L748" s="360"/>
      <c r="M748" s="360"/>
      <c r="N748" s="360"/>
      <c r="O748" s="360"/>
      <c r="P748" s="360"/>
      <c r="Q748" s="360"/>
      <c r="R748" s="360"/>
      <c r="S748" s="360"/>
      <c r="T748" s="360"/>
      <c r="U748" s="360"/>
      <c r="V748" s="360"/>
      <c r="W748" s="360"/>
      <c r="X748" s="360"/>
      <c r="Y748" s="360"/>
      <c r="Z748" s="360"/>
      <c r="AB748" s="360"/>
    </row>
    <row r="749">
      <c r="A749" s="360"/>
      <c r="B749" s="360"/>
      <c r="C749" s="360"/>
      <c r="D749" s="360"/>
      <c r="E749" s="360"/>
      <c r="F749" s="360"/>
      <c r="G749" s="360"/>
      <c r="H749" s="360"/>
      <c r="I749" s="360"/>
      <c r="J749" s="360"/>
      <c r="K749" s="360"/>
      <c r="L749" s="360"/>
      <c r="M749" s="360"/>
      <c r="N749" s="360"/>
      <c r="O749" s="360"/>
      <c r="P749" s="360"/>
      <c r="Q749" s="360"/>
      <c r="R749" s="360"/>
      <c r="S749" s="360"/>
      <c r="T749" s="360"/>
      <c r="U749" s="360"/>
      <c r="V749" s="360"/>
      <c r="W749" s="360"/>
      <c r="X749" s="360"/>
      <c r="Y749" s="360"/>
      <c r="Z749" s="360"/>
      <c r="AB749" s="360"/>
    </row>
    <row r="750">
      <c r="A750" s="360"/>
      <c r="B750" s="360"/>
      <c r="C750" s="360"/>
      <c r="D750" s="360"/>
      <c r="E750" s="360"/>
      <c r="F750" s="360"/>
      <c r="G750" s="360"/>
      <c r="H750" s="360"/>
      <c r="I750" s="360"/>
      <c r="J750" s="360"/>
      <c r="K750" s="360"/>
      <c r="L750" s="360"/>
      <c r="M750" s="360"/>
      <c r="N750" s="360"/>
      <c r="O750" s="360"/>
      <c r="P750" s="360"/>
      <c r="Q750" s="360"/>
      <c r="R750" s="360"/>
      <c r="S750" s="360"/>
      <c r="T750" s="360"/>
      <c r="U750" s="360"/>
      <c r="V750" s="360"/>
      <c r="W750" s="360"/>
      <c r="X750" s="360"/>
      <c r="Y750" s="360"/>
      <c r="Z750" s="360"/>
      <c r="AB750" s="360"/>
    </row>
    <row r="751">
      <c r="A751" s="360"/>
      <c r="B751" s="360"/>
      <c r="C751" s="360"/>
      <c r="D751" s="360"/>
      <c r="E751" s="360"/>
      <c r="F751" s="360"/>
      <c r="G751" s="360"/>
      <c r="H751" s="360"/>
      <c r="I751" s="360"/>
      <c r="J751" s="360"/>
      <c r="K751" s="360"/>
      <c r="L751" s="360"/>
      <c r="M751" s="360"/>
      <c r="N751" s="360"/>
      <c r="O751" s="360"/>
      <c r="P751" s="360"/>
      <c r="Q751" s="360"/>
      <c r="R751" s="360"/>
      <c r="S751" s="360"/>
      <c r="T751" s="360"/>
      <c r="U751" s="360"/>
      <c r="V751" s="360"/>
      <c r="W751" s="360"/>
      <c r="X751" s="360"/>
      <c r="Y751" s="360"/>
      <c r="Z751" s="360"/>
      <c r="AB751" s="360"/>
    </row>
    <row r="752">
      <c r="A752" s="360"/>
      <c r="B752" s="360"/>
      <c r="C752" s="360"/>
      <c r="D752" s="360"/>
      <c r="E752" s="360"/>
      <c r="F752" s="360"/>
      <c r="G752" s="360"/>
      <c r="H752" s="360"/>
      <c r="I752" s="360"/>
      <c r="J752" s="360"/>
      <c r="K752" s="360"/>
      <c r="L752" s="360"/>
      <c r="M752" s="360"/>
      <c r="N752" s="360"/>
      <c r="O752" s="360"/>
      <c r="P752" s="360"/>
      <c r="Q752" s="360"/>
      <c r="R752" s="360"/>
      <c r="S752" s="360"/>
      <c r="T752" s="360"/>
      <c r="U752" s="360"/>
      <c r="V752" s="360"/>
      <c r="W752" s="360"/>
      <c r="X752" s="360"/>
      <c r="Y752" s="360"/>
      <c r="Z752" s="360"/>
      <c r="AB752" s="360"/>
    </row>
    <row r="753">
      <c r="A753" s="360"/>
      <c r="B753" s="360"/>
      <c r="C753" s="360"/>
      <c r="D753" s="360"/>
      <c r="E753" s="360"/>
      <c r="F753" s="360"/>
      <c r="G753" s="360"/>
      <c r="H753" s="360"/>
      <c r="I753" s="360"/>
      <c r="J753" s="360"/>
      <c r="K753" s="360"/>
      <c r="L753" s="360"/>
      <c r="M753" s="360"/>
      <c r="N753" s="360"/>
      <c r="O753" s="360"/>
      <c r="P753" s="360"/>
      <c r="Q753" s="360"/>
      <c r="R753" s="360"/>
      <c r="S753" s="360"/>
      <c r="T753" s="360"/>
      <c r="U753" s="360"/>
      <c r="V753" s="360"/>
      <c r="W753" s="360"/>
      <c r="X753" s="360"/>
      <c r="Y753" s="360"/>
      <c r="Z753" s="360"/>
      <c r="AB753" s="360"/>
    </row>
    <row r="754">
      <c r="A754" s="360"/>
      <c r="B754" s="360"/>
      <c r="C754" s="360"/>
      <c r="D754" s="360"/>
      <c r="E754" s="360"/>
      <c r="F754" s="360"/>
      <c r="G754" s="360"/>
      <c r="H754" s="360"/>
      <c r="I754" s="360"/>
      <c r="J754" s="360"/>
      <c r="K754" s="360"/>
      <c r="L754" s="360"/>
      <c r="M754" s="360"/>
      <c r="N754" s="360"/>
      <c r="O754" s="360"/>
      <c r="P754" s="360"/>
      <c r="Q754" s="360"/>
      <c r="R754" s="360"/>
      <c r="S754" s="360"/>
      <c r="T754" s="360"/>
      <c r="U754" s="360"/>
      <c r="V754" s="360"/>
      <c r="W754" s="360"/>
      <c r="X754" s="360"/>
      <c r="Y754" s="360"/>
      <c r="Z754" s="360"/>
      <c r="AB754" s="360"/>
    </row>
    <row r="755">
      <c r="A755" s="360"/>
      <c r="B755" s="360"/>
      <c r="C755" s="360"/>
      <c r="D755" s="360"/>
      <c r="E755" s="360"/>
      <c r="F755" s="360"/>
      <c r="G755" s="360"/>
      <c r="H755" s="360"/>
      <c r="I755" s="360"/>
      <c r="J755" s="360"/>
      <c r="K755" s="360"/>
      <c r="L755" s="360"/>
      <c r="M755" s="360"/>
      <c r="N755" s="360"/>
      <c r="O755" s="360"/>
      <c r="P755" s="360"/>
      <c r="Q755" s="360"/>
      <c r="R755" s="360"/>
      <c r="S755" s="360"/>
      <c r="T755" s="360"/>
      <c r="U755" s="360"/>
      <c r="V755" s="360"/>
      <c r="W755" s="360"/>
      <c r="X755" s="360"/>
      <c r="Y755" s="360"/>
      <c r="Z755" s="360"/>
      <c r="AB755" s="360"/>
    </row>
    <row r="756">
      <c r="A756" s="360"/>
      <c r="B756" s="360"/>
      <c r="C756" s="360"/>
      <c r="D756" s="360"/>
      <c r="E756" s="360"/>
      <c r="F756" s="360"/>
      <c r="G756" s="360"/>
      <c r="H756" s="360"/>
      <c r="I756" s="360"/>
      <c r="J756" s="360"/>
      <c r="K756" s="360"/>
      <c r="L756" s="360"/>
      <c r="M756" s="360"/>
      <c r="N756" s="360"/>
      <c r="O756" s="360"/>
      <c r="P756" s="360"/>
      <c r="Q756" s="360"/>
      <c r="R756" s="360"/>
      <c r="S756" s="360"/>
      <c r="T756" s="360"/>
      <c r="U756" s="360"/>
      <c r="V756" s="360"/>
      <c r="W756" s="360"/>
      <c r="X756" s="360"/>
      <c r="Y756" s="360"/>
      <c r="Z756" s="360"/>
      <c r="AB756" s="360"/>
    </row>
    <row r="757">
      <c r="A757" s="360"/>
      <c r="B757" s="360"/>
      <c r="C757" s="360"/>
      <c r="D757" s="360"/>
      <c r="E757" s="360"/>
      <c r="F757" s="360"/>
      <c r="G757" s="360"/>
      <c r="H757" s="360"/>
      <c r="I757" s="360"/>
      <c r="J757" s="360"/>
      <c r="K757" s="360"/>
      <c r="L757" s="360"/>
      <c r="M757" s="360"/>
      <c r="N757" s="360"/>
      <c r="O757" s="360"/>
      <c r="P757" s="360"/>
      <c r="Q757" s="360"/>
      <c r="R757" s="360"/>
      <c r="S757" s="360"/>
      <c r="T757" s="360"/>
      <c r="U757" s="360"/>
      <c r="V757" s="360"/>
      <c r="W757" s="360"/>
      <c r="X757" s="360"/>
      <c r="Y757" s="360"/>
      <c r="Z757" s="360"/>
      <c r="AB757" s="360"/>
    </row>
    <row r="758">
      <c r="A758" s="360"/>
      <c r="B758" s="360"/>
      <c r="C758" s="360"/>
      <c r="D758" s="360"/>
      <c r="E758" s="360"/>
      <c r="F758" s="360"/>
      <c r="G758" s="360"/>
      <c r="H758" s="360"/>
      <c r="I758" s="360"/>
      <c r="J758" s="360"/>
      <c r="K758" s="360"/>
      <c r="L758" s="360"/>
      <c r="M758" s="360"/>
      <c r="N758" s="360"/>
      <c r="O758" s="360"/>
      <c r="P758" s="360"/>
      <c r="Q758" s="360"/>
      <c r="R758" s="360"/>
      <c r="S758" s="360"/>
      <c r="T758" s="360"/>
      <c r="U758" s="360"/>
      <c r="V758" s="360"/>
      <c r="W758" s="360"/>
      <c r="X758" s="360"/>
      <c r="Y758" s="360"/>
      <c r="Z758" s="360"/>
      <c r="AB758" s="360"/>
    </row>
    <row r="759">
      <c r="A759" s="360"/>
      <c r="B759" s="360"/>
      <c r="C759" s="360"/>
      <c r="D759" s="360"/>
      <c r="E759" s="360"/>
      <c r="F759" s="360"/>
      <c r="G759" s="360"/>
      <c r="H759" s="360"/>
      <c r="I759" s="360"/>
      <c r="J759" s="360"/>
      <c r="K759" s="360"/>
      <c r="L759" s="360"/>
      <c r="M759" s="360"/>
      <c r="N759" s="360"/>
      <c r="O759" s="360"/>
      <c r="P759" s="360"/>
      <c r="Q759" s="360"/>
      <c r="R759" s="360"/>
      <c r="S759" s="360"/>
      <c r="T759" s="360"/>
      <c r="U759" s="360"/>
      <c r="V759" s="360"/>
      <c r="W759" s="360"/>
      <c r="X759" s="360"/>
      <c r="Y759" s="360"/>
      <c r="Z759" s="360"/>
      <c r="AB759" s="360"/>
    </row>
    <row r="760">
      <c r="A760" s="360"/>
      <c r="B760" s="360"/>
      <c r="C760" s="360"/>
      <c r="D760" s="360"/>
      <c r="E760" s="360"/>
      <c r="F760" s="360"/>
      <c r="G760" s="360"/>
      <c r="H760" s="360"/>
      <c r="I760" s="360"/>
      <c r="J760" s="360"/>
      <c r="K760" s="360"/>
      <c r="L760" s="360"/>
      <c r="M760" s="360"/>
      <c r="N760" s="360"/>
      <c r="O760" s="360"/>
      <c r="P760" s="360"/>
      <c r="Q760" s="360"/>
      <c r="R760" s="360"/>
      <c r="S760" s="360"/>
      <c r="T760" s="360"/>
      <c r="U760" s="360"/>
      <c r="V760" s="360"/>
      <c r="W760" s="360"/>
      <c r="X760" s="360"/>
      <c r="Y760" s="360"/>
      <c r="Z760" s="360"/>
      <c r="AB760" s="360"/>
    </row>
    <row r="761">
      <c r="A761" s="360"/>
      <c r="B761" s="360"/>
      <c r="C761" s="360"/>
      <c r="D761" s="360"/>
      <c r="E761" s="360"/>
      <c r="F761" s="360"/>
      <c r="G761" s="360"/>
      <c r="H761" s="360"/>
      <c r="I761" s="360"/>
      <c r="J761" s="360"/>
      <c r="K761" s="360"/>
      <c r="L761" s="360"/>
      <c r="M761" s="360"/>
      <c r="N761" s="360"/>
      <c r="O761" s="360"/>
      <c r="P761" s="360"/>
      <c r="Q761" s="360"/>
      <c r="R761" s="360"/>
      <c r="S761" s="360"/>
      <c r="T761" s="360"/>
      <c r="U761" s="360"/>
      <c r="V761" s="360"/>
      <c r="W761" s="360"/>
      <c r="X761" s="360"/>
      <c r="Y761" s="360"/>
      <c r="Z761" s="360"/>
      <c r="AB761" s="360"/>
    </row>
    <row r="762">
      <c r="A762" s="360"/>
      <c r="B762" s="360"/>
      <c r="C762" s="360"/>
      <c r="D762" s="360"/>
      <c r="E762" s="360"/>
      <c r="F762" s="360"/>
      <c r="G762" s="360"/>
      <c r="H762" s="360"/>
      <c r="I762" s="360"/>
      <c r="J762" s="360"/>
      <c r="K762" s="360"/>
      <c r="L762" s="360"/>
      <c r="M762" s="360"/>
      <c r="N762" s="360"/>
      <c r="O762" s="360"/>
      <c r="P762" s="360"/>
      <c r="Q762" s="360"/>
      <c r="R762" s="360"/>
      <c r="S762" s="360"/>
      <c r="T762" s="360"/>
      <c r="U762" s="360"/>
      <c r="V762" s="360"/>
      <c r="W762" s="360"/>
      <c r="X762" s="360"/>
      <c r="Y762" s="360"/>
      <c r="Z762" s="360"/>
      <c r="AB762" s="360"/>
    </row>
    <row r="763">
      <c r="A763" s="360"/>
      <c r="B763" s="360"/>
      <c r="C763" s="360"/>
      <c r="D763" s="360"/>
      <c r="E763" s="360"/>
      <c r="F763" s="360"/>
      <c r="G763" s="360"/>
      <c r="H763" s="360"/>
      <c r="I763" s="360"/>
      <c r="J763" s="360"/>
      <c r="K763" s="360"/>
      <c r="L763" s="360"/>
      <c r="M763" s="360"/>
      <c r="N763" s="360"/>
      <c r="O763" s="360"/>
      <c r="P763" s="360"/>
      <c r="Q763" s="360"/>
      <c r="R763" s="360"/>
      <c r="S763" s="360"/>
      <c r="T763" s="360"/>
      <c r="U763" s="360"/>
      <c r="V763" s="360"/>
      <c r="W763" s="360"/>
      <c r="X763" s="360"/>
      <c r="Y763" s="360"/>
      <c r="Z763" s="360"/>
      <c r="AB763" s="360"/>
    </row>
    <row r="764">
      <c r="A764" s="360"/>
      <c r="B764" s="360"/>
      <c r="C764" s="360"/>
      <c r="D764" s="360"/>
      <c r="E764" s="360"/>
      <c r="F764" s="360"/>
      <c r="G764" s="360"/>
      <c r="H764" s="360"/>
      <c r="I764" s="360"/>
      <c r="J764" s="360"/>
      <c r="K764" s="360"/>
      <c r="L764" s="360"/>
      <c r="M764" s="360"/>
      <c r="N764" s="360"/>
      <c r="O764" s="360"/>
      <c r="P764" s="360"/>
      <c r="Q764" s="360"/>
      <c r="R764" s="360"/>
      <c r="S764" s="360"/>
      <c r="T764" s="360"/>
      <c r="U764" s="360"/>
      <c r="V764" s="360"/>
      <c r="W764" s="360"/>
      <c r="X764" s="360"/>
      <c r="Y764" s="360"/>
      <c r="Z764" s="360"/>
      <c r="AB764" s="360"/>
    </row>
    <row r="765">
      <c r="A765" s="360"/>
      <c r="B765" s="360"/>
      <c r="C765" s="360"/>
      <c r="D765" s="360"/>
      <c r="E765" s="360"/>
      <c r="F765" s="360"/>
      <c r="G765" s="360"/>
      <c r="H765" s="360"/>
      <c r="I765" s="360"/>
      <c r="J765" s="360"/>
      <c r="K765" s="360"/>
      <c r="L765" s="360"/>
      <c r="M765" s="360"/>
      <c r="N765" s="360"/>
      <c r="O765" s="360"/>
      <c r="P765" s="360"/>
      <c r="Q765" s="360"/>
      <c r="R765" s="360"/>
      <c r="S765" s="360"/>
      <c r="T765" s="360"/>
      <c r="U765" s="360"/>
      <c r="V765" s="360"/>
      <c r="W765" s="360"/>
      <c r="X765" s="360"/>
      <c r="Y765" s="360"/>
      <c r="Z765" s="360"/>
      <c r="AB765" s="360"/>
    </row>
    <row r="766">
      <c r="A766" s="360"/>
      <c r="B766" s="360"/>
      <c r="C766" s="360"/>
      <c r="D766" s="360"/>
      <c r="E766" s="360"/>
      <c r="F766" s="360"/>
      <c r="G766" s="360"/>
      <c r="H766" s="360"/>
      <c r="I766" s="360"/>
      <c r="J766" s="360"/>
      <c r="K766" s="360"/>
      <c r="L766" s="360"/>
      <c r="M766" s="360"/>
      <c r="N766" s="360"/>
      <c r="O766" s="360"/>
      <c r="P766" s="360"/>
      <c r="Q766" s="360"/>
      <c r="R766" s="360"/>
      <c r="S766" s="360"/>
      <c r="T766" s="360"/>
      <c r="U766" s="360"/>
      <c r="V766" s="360"/>
      <c r="W766" s="360"/>
      <c r="X766" s="360"/>
      <c r="Y766" s="360"/>
      <c r="Z766" s="360"/>
      <c r="AB766" s="360"/>
    </row>
    <row r="767">
      <c r="A767" s="360"/>
      <c r="B767" s="360"/>
      <c r="C767" s="360"/>
      <c r="D767" s="360"/>
      <c r="E767" s="360"/>
      <c r="F767" s="360"/>
      <c r="G767" s="360"/>
      <c r="H767" s="360"/>
      <c r="I767" s="360"/>
      <c r="J767" s="360"/>
      <c r="K767" s="360"/>
      <c r="L767" s="360"/>
      <c r="M767" s="360"/>
      <c r="N767" s="360"/>
      <c r="O767" s="360"/>
      <c r="P767" s="360"/>
      <c r="Q767" s="360"/>
      <c r="R767" s="360"/>
      <c r="S767" s="360"/>
      <c r="T767" s="360"/>
      <c r="U767" s="360"/>
      <c r="V767" s="360"/>
      <c r="W767" s="360"/>
      <c r="X767" s="360"/>
      <c r="Y767" s="360"/>
      <c r="Z767" s="360"/>
      <c r="AB767" s="360"/>
    </row>
    <row r="768">
      <c r="A768" s="360"/>
      <c r="B768" s="360"/>
      <c r="C768" s="360"/>
      <c r="D768" s="360"/>
      <c r="E768" s="360"/>
      <c r="F768" s="360"/>
      <c r="G768" s="360"/>
      <c r="H768" s="360"/>
      <c r="I768" s="360"/>
      <c r="J768" s="360"/>
      <c r="K768" s="360"/>
      <c r="L768" s="360"/>
      <c r="M768" s="360"/>
      <c r="N768" s="360"/>
      <c r="O768" s="360"/>
      <c r="P768" s="360"/>
      <c r="Q768" s="360"/>
      <c r="R768" s="360"/>
      <c r="S768" s="360"/>
      <c r="T768" s="360"/>
      <c r="U768" s="360"/>
      <c r="V768" s="360"/>
      <c r="W768" s="360"/>
      <c r="X768" s="360"/>
      <c r="Y768" s="360"/>
      <c r="Z768" s="360"/>
      <c r="AB768" s="360"/>
    </row>
    <row r="769">
      <c r="A769" s="360"/>
      <c r="B769" s="360"/>
      <c r="C769" s="360"/>
      <c r="D769" s="360"/>
      <c r="E769" s="360"/>
      <c r="F769" s="360"/>
      <c r="G769" s="360"/>
      <c r="H769" s="360"/>
      <c r="I769" s="360"/>
      <c r="J769" s="360"/>
      <c r="K769" s="360"/>
      <c r="L769" s="360"/>
      <c r="M769" s="360"/>
      <c r="N769" s="360"/>
      <c r="O769" s="360"/>
      <c r="P769" s="360"/>
      <c r="Q769" s="360"/>
      <c r="R769" s="360"/>
      <c r="S769" s="360"/>
      <c r="T769" s="360"/>
      <c r="U769" s="360"/>
      <c r="V769" s="360"/>
      <c r="W769" s="360"/>
      <c r="X769" s="360"/>
      <c r="Y769" s="360"/>
      <c r="Z769" s="360"/>
      <c r="AB769" s="360"/>
    </row>
    <row r="770">
      <c r="A770" s="360"/>
      <c r="B770" s="360"/>
      <c r="C770" s="360"/>
      <c r="D770" s="360"/>
      <c r="E770" s="360"/>
      <c r="F770" s="360"/>
      <c r="G770" s="360"/>
      <c r="H770" s="360"/>
      <c r="I770" s="360"/>
      <c r="J770" s="360"/>
      <c r="K770" s="360"/>
      <c r="L770" s="360"/>
      <c r="M770" s="360"/>
      <c r="N770" s="360"/>
      <c r="O770" s="360"/>
      <c r="P770" s="360"/>
      <c r="Q770" s="360"/>
      <c r="R770" s="360"/>
      <c r="S770" s="360"/>
      <c r="T770" s="360"/>
      <c r="U770" s="360"/>
      <c r="V770" s="360"/>
      <c r="W770" s="360"/>
      <c r="X770" s="360"/>
      <c r="Y770" s="360"/>
      <c r="Z770" s="360"/>
      <c r="AB770" s="360"/>
    </row>
    <row r="771">
      <c r="A771" s="360"/>
      <c r="B771" s="360"/>
      <c r="C771" s="360"/>
      <c r="D771" s="360"/>
      <c r="E771" s="360"/>
      <c r="F771" s="360"/>
      <c r="G771" s="360"/>
      <c r="H771" s="360"/>
      <c r="I771" s="360"/>
      <c r="J771" s="360"/>
      <c r="K771" s="360"/>
      <c r="L771" s="360"/>
      <c r="M771" s="360"/>
      <c r="N771" s="360"/>
      <c r="O771" s="360"/>
      <c r="P771" s="360"/>
      <c r="Q771" s="360"/>
      <c r="R771" s="360"/>
      <c r="S771" s="360"/>
      <c r="T771" s="360"/>
      <c r="U771" s="360"/>
      <c r="V771" s="360"/>
      <c r="W771" s="360"/>
      <c r="X771" s="360"/>
      <c r="Y771" s="360"/>
      <c r="Z771" s="360"/>
      <c r="AB771" s="360"/>
    </row>
    <row r="772">
      <c r="A772" s="360"/>
      <c r="B772" s="360"/>
      <c r="C772" s="360"/>
      <c r="D772" s="360"/>
      <c r="E772" s="360"/>
      <c r="F772" s="360"/>
      <c r="G772" s="360"/>
      <c r="H772" s="360"/>
      <c r="I772" s="360"/>
      <c r="J772" s="360"/>
      <c r="K772" s="360"/>
      <c r="L772" s="360"/>
      <c r="M772" s="360"/>
      <c r="N772" s="360"/>
      <c r="O772" s="360"/>
      <c r="P772" s="360"/>
      <c r="Q772" s="360"/>
      <c r="R772" s="360"/>
      <c r="S772" s="360"/>
      <c r="T772" s="360"/>
      <c r="U772" s="360"/>
      <c r="V772" s="360"/>
      <c r="W772" s="360"/>
      <c r="X772" s="360"/>
      <c r="Y772" s="360"/>
      <c r="Z772" s="360"/>
      <c r="AB772" s="360"/>
    </row>
    <row r="773">
      <c r="A773" s="360"/>
      <c r="B773" s="360"/>
      <c r="C773" s="360"/>
      <c r="D773" s="360"/>
      <c r="E773" s="360"/>
      <c r="F773" s="360"/>
      <c r="G773" s="360"/>
      <c r="H773" s="360"/>
      <c r="I773" s="360"/>
      <c r="J773" s="360"/>
      <c r="K773" s="360"/>
      <c r="L773" s="360"/>
      <c r="M773" s="360"/>
      <c r="N773" s="360"/>
      <c r="O773" s="360"/>
      <c r="P773" s="360"/>
      <c r="Q773" s="360"/>
      <c r="R773" s="360"/>
      <c r="S773" s="360"/>
      <c r="T773" s="360"/>
      <c r="U773" s="360"/>
      <c r="V773" s="360"/>
      <c r="W773" s="360"/>
      <c r="X773" s="360"/>
      <c r="Y773" s="360"/>
      <c r="Z773" s="360"/>
      <c r="AB773" s="360"/>
    </row>
    <row r="774">
      <c r="A774" s="360"/>
      <c r="B774" s="360"/>
      <c r="C774" s="360"/>
      <c r="D774" s="360"/>
      <c r="E774" s="360"/>
      <c r="F774" s="360"/>
      <c r="G774" s="360"/>
      <c r="H774" s="360"/>
      <c r="I774" s="360"/>
      <c r="J774" s="360"/>
      <c r="K774" s="360"/>
      <c r="L774" s="360"/>
      <c r="M774" s="360"/>
      <c r="N774" s="360"/>
      <c r="O774" s="360"/>
      <c r="P774" s="360"/>
      <c r="Q774" s="360"/>
      <c r="R774" s="360"/>
      <c r="S774" s="360"/>
      <c r="T774" s="360"/>
      <c r="U774" s="360"/>
      <c r="V774" s="360"/>
      <c r="W774" s="360"/>
      <c r="X774" s="360"/>
      <c r="Y774" s="360"/>
      <c r="Z774" s="360"/>
      <c r="AB774" s="360"/>
    </row>
    <row r="775">
      <c r="A775" s="360"/>
      <c r="B775" s="360"/>
      <c r="C775" s="360"/>
      <c r="D775" s="360"/>
      <c r="E775" s="360"/>
      <c r="F775" s="360"/>
      <c r="G775" s="360"/>
      <c r="H775" s="360"/>
      <c r="I775" s="360"/>
      <c r="J775" s="360"/>
      <c r="K775" s="360"/>
      <c r="L775" s="360"/>
      <c r="M775" s="360"/>
      <c r="N775" s="360"/>
      <c r="O775" s="360"/>
      <c r="P775" s="360"/>
      <c r="Q775" s="360"/>
      <c r="R775" s="360"/>
      <c r="S775" s="360"/>
      <c r="T775" s="360"/>
      <c r="U775" s="360"/>
      <c r="V775" s="360"/>
      <c r="W775" s="360"/>
      <c r="X775" s="360"/>
      <c r="Y775" s="360"/>
      <c r="Z775" s="360"/>
      <c r="AB775" s="360"/>
    </row>
    <row r="776">
      <c r="A776" s="360"/>
      <c r="B776" s="360"/>
      <c r="C776" s="360"/>
      <c r="D776" s="360"/>
      <c r="E776" s="360"/>
      <c r="F776" s="360"/>
      <c r="G776" s="360"/>
      <c r="H776" s="360"/>
      <c r="I776" s="360"/>
      <c r="J776" s="360"/>
      <c r="K776" s="360"/>
      <c r="L776" s="360"/>
      <c r="M776" s="360"/>
      <c r="N776" s="360"/>
      <c r="O776" s="360"/>
      <c r="P776" s="360"/>
      <c r="Q776" s="360"/>
      <c r="R776" s="360"/>
      <c r="S776" s="360"/>
      <c r="T776" s="360"/>
      <c r="U776" s="360"/>
      <c r="V776" s="360"/>
      <c r="W776" s="360"/>
      <c r="X776" s="360"/>
      <c r="Y776" s="360"/>
      <c r="Z776" s="360"/>
      <c r="AB776" s="360"/>
    </row>
    <row r="777">
      <c r="A777" s="360"/>
      <c r="B777" s="360"/>
      <c r="C777" s="360"/>
      <c r="D777" s="360"/>
      <c r="E777" s="360"/>
      <c r="F777" s="360"/>
      <c r="G777" s="360"/>
      <c r="H777" s="360"/>
      <c r="I777" s="360"/>
      <c r="J777" s="360"/>
      <c r="K777" s="360"/>
      <c r="L777" s="360"/>
      <c r="M777" s="360"/>
      <c r="N777" s="360"/>
      <c r="O777" s="360"/>
      <c r="P777" s="360"/>
      <c r="Q777" s="360"/>
      <c r="R777" s="360"/>
      <c r="S777" s="360"/>
      <c r="T777" s="360"/>
      <c r="U777" s="360"/>
      <c r="V777" s="360"/>
      <c r="W777" s="360"/>
      <c r="X777" s="360"/>
      <c r="Y777" s="360"/>
      <c r="Z777" s="360"/>
      <c r="AB777" s="360"/>
    </row>
    <row r="778">
      <c r="A778" s="360"/>
      <c r="B778" s="360"/>
      <c r="C778" s="360"/>
      <c r="D778" s="360"/>
      <c r="E778" s="360"/>
      <c r="F778" s="360"/>
      <c r="G778" s="360"/>
      <c r="H778" s="360"/>
      <c r="I778" s="360"/>
      <c r="J778" s="360"/>
      <c r="K778" s="360"/>
      <c r="L778" s="360"/>
      <c r="M778" s="360"/>
      <c r="N778" s="360"/>
      <c r="O778" s="360"/>
      <c r="P778" s="360"/>
      <c r="Q778" s="360"/>
      <c r="R778" s="360"/>
      <c r="S778" s="360"/>
      <c r="T778" s="360"/>
      <c r="U778" s="360"/>
      <c r="V778" s="360"/>
      <c r="W778" s="360"/>
      <c r="X778" s="360"/>
      <c r="Y778" s="360"/>
      <c r="Z778" s="360"/>
      <c r="AB778" s="360"/>
    </row>
    <row r="779">
      <c r="A779" s="360"/>
      <c r="B779" s="360"/>
      <c r="C779" s="360"/>
      <c r="D779" s="360"/>
      <c r="E779" s="360"/>
      <c r="F779" s="360"/>
      <c r="G779" s="360"/>
      <c r="H779" s="360"/>
      <c r="I779" s="360"/>
      <c r="J779" s="360"/>
      <c r="K779" s="360"/>
      <c r="L779" s="360"/>
      <c r="M779" s="360"/>
      <c r="N779" s="360"/>
      <c r="O779" s="360"/>
      <c r="P779" s="360"/>
      <c r="Q779" s="360"/>
      <c r="R779" s="360"/>
      <c r="S779" s="360"/>
      <c r="T779" s="360"/>
      <c r="U779" s="360"/>
      <c r="V779" s="360"/>
      <c r="W779" s="360"/>
      <c r="X779" s="360"/>
      <c r="Y779" s="360"/>
      <c r="Z779" s="360"/>
      <c r="AB779" s="360"/>
    </row>
    <row r="780">
      <c r="A780" s="360"/>
      <c r="B780" s="360"/>
      <c r="C780" s="360"/>
      <c r="D780" s="360"/>
      <c r="E780" s="360"/>
      <c r="F780" s="360"/>
      <c r="G780" s="360"/>
      <c r="H780" s="360"/>
      <c r="I780" s="360"/>
      <c r="J780" s="360"/>
      <c r="K780" s="360"/>
      <c r="L780" s="360"/>
      <c r="M780" s="360"/>
      <c r="N780" s="360"/>
      <c r="O780" s="360"/>
      <c r="P780" s="360"/>
      <c r="Q780" s="360"/>
      <c r="R780" s="360"/>
      <c r="S780" s="360"/>
      <c r="T780" s="360"/>
      <c r="U780" s="360"/>
      <c r="V780" s="360"/>
      <c r="W780" s="360"/>
      <c r="X780" s="360"/>
      <c r="Y780" s="360"/>
      <c r="Z780" s="360"/>
      <c r="AB780" s="360"/>
    </row>
    <row r="781">
      <c r="A781" s="360"/>
      <c r="B781" s="360"/>
      <c r="C781" s="360"/>
      <c r="D781" s="360"/>
      <c r="E781" s="360"/>
      <c r="F781" s="360"/>
      <c r="G781" s="360"/>
      <c r="H781" s="360"/>
      <c r="I781" s="360"/>
      <c r="J781" s="360"/>
      <c r="K781" s="360"/>
      <c r="L781" s="360"/>
      <c r="M781" s="360"/>
      <c r="N781" s="360"/>
      <c r="O781" s="360"/>
      <c r="P781" s="360"/>
      <c r="Q781" s="360"/>
      <c r="R781" s="360"/>
      <c r="S781" s="360"/>
      <c r="T781" s="360"/>
      <c r="U781" s="360"/>
      <c r="V781" s="360"/>
      <c r="W781" s="360"/>
      <c r="X781" s="360"/>
      <c r="Y781" s="360"/>
      <c r="Z781" s="360"/>
      <c r="AB781" s="360"/>
    </row>
    <row r="782">
      <c r="A782" s="360"/>
      <c r="B782" s="360"/>
      <c r="C782" s="360"/>
      <c r="D782" s="360"/>
      <c r="E782" s="360"/>
      <c r="F782" s="360"/>
      <c r="G782" s="360"/>
      <c r="H782" s="360"/>
      <c r="I782" s="360"/>
      <c r="J782" s="360"/>
      <c r="K782" s="360"/>
      <c r="L782" s="360"/>
      <c r="M782" s="360"/>
      <c r="N782" s="360"/>
      <c r="O782" s="360"/>
      <c r="P782" s="360"/>
      <c r="Q782" s="360"/>
      <c r="R782" s="360"/>
      <c r="S782" s="360"/>
      <c r="T782" s="360"/>
      <c r="U782" s="360"/>
      <c r="V782" s="360"/>
      <c r="W782" s="360"/>
      <c r="X782" s="360"/>
      <c r="Y782" s="360"/>
      <c r="Z782" s="360"/>
      <c r="AB782" s="360"/>
    </row>
    <row r="783">
      <c r="A783" s="360"/>
      <c r="B783" s="360"/>
      <c r="C783" s="360"/>
      <c r="D783" s="360"/>
      <c r="E783" s="360"/>
      <c r="F783" s="360"/>
      <c r="G783" s="360"/>
      <c r="H783" s="360"/>
      <c r="I783" s="360"/>
      <c r="J783" s="360"/>
      <c r="K783" s="360"/>
      <c r="L783" s="360"/>
      <c r="M783" s="360"/>
      <c r="N783" s="360"/>
      <c r="O783" s="360"/>
      <c r="P783" s="360"/>
      <c r="Q783" s="360"/>
      <c r="R783" s="360"/>
      <c r="S783" s="360"/>
      <c r="T783" s="360"/>
      <c r="U783" s="360"/>
      <c r="V783" s="360"/>
      <c r="W783" s="360"/>
      <c r="X783" s="360"/>
      <c r="Y783" s="360"/>
      <c r="Z783" s="360"/>
      <c r="AB783" s="360"/>
    </row>
    <row r="784">
      <c r="A784" s="360"/>
      <c r="B784" s="360"/>
      <c r="C784" s="360"/>
      <c r="D784" s="360"/>
      <c r="E784" s="360"/>
      <c r="F784" s="360"/>
      <c r="G784" s="360"/>
      <c r="H784" s="360"/>
      <c r="I784" s="360"/>
      <c r="J784" s="360"/>
      <c r="K784" s="360"/>
      <c r="L784" s="360"/>
      <c r="M784" s="360"/>
      <c r="N784" s="360"/>
      <c r="O784" s="360"/>
      <c r="P784" s="360"/>
      <c r="Q784" s="360"/>
      <c r="R784" s="360"/>
      <c r="S784" s="360"/>
      <c r="T784" s="360"/>
      <c r="U784" s="360"/>
      <c r="V784" s="360"/>
      <c r="W784" s="360"/>
      <c r="X784" s="360"/>
      <c r="Y784" s="360"/>
      <c r="Z784" s="360"/>
      <c r="AB784" s="360"/>
    </row>
    <row r="785">
      <c r="A785" s="360"/>
      <c r="B785" s="360"/>
      <c r="C785" s="360"/>
      <c r="D785" s="360"/>
      <c r="E785" s="360"/>
      <c r="F785" s="360"/>
      <c r="G785" s="360"/>
      <c r="H785" s="360"/>
      <c r="I785" s="360"/>
      <c r="J785" s="360"/>
      <c r="K785" s="360"/>
      <c r="L785" s="360"/>
      <c r="M785" s="360"/>
      <c r="N785" s="360"/>
      <c r="O785" s="360"/>
      <c r="P785" s="360"/>
      <c r="Q785" s="360"/>
      <c r="R785" s="360"/>
      <c r="S785" s="360"/>
      <c r="T785" s="360"/>
      <c r="U785" s="360"/>
      <c r="V785" s="360"/>
      <c r="W785" s="360"/>
      <c r="X785" s="360"/>
      <c r="Y785" s="360"/>
      <c r="Z785" s="360"/>
      <c r="AB785" s="360"/>
    </row>
    <row r="786">
      <c r="A786" s="360"/>
      <c r="B786" s="360"/>
      <c r="C786" s="360"/>
      <c r="D786" s="360"/>
      <c r="E786" s="360"/>
      <c r="F786" s="360"/>
      <c r="G786" s="360"/>
      <c r="H786" s="360"/>
      <c r="I786" s="360"/>
      <c r="J786" s="360"/>
      <c r="K786" s="360"/>
      <c r="L786" s="360"/>
      <c r="M786" s="360"/>
      <c r="N786" s="360"/>
      <c r="O786" s="360"/>
      <c r="P786" s="360"/>
      <c r="Q786" s="360"/>
      <c r="R786" s="360"/>
      <c r="S786" s="360"/>
      <c r="T786" s="360"/>
      <c r="U786" s="360"/>
      <c r="V786" s="360"/>
      <c r="W786" s="360"/>
      <c r="X786" s="360"/>
      <c r="Y786" s="360"/>
      <c r="Z786" s="360"/>
      <c r="AB786" s="360"/>
    </row>
    <row r="787">
      <c r="A787" s="360"/>
      <c r="B787" s="360"/>
      <c r="C787" s="360"/>
      <c r="D787" s="360"/>
      <c r="E787" s="360"/>
      <c r="F787" s="360"/>
      <c r="G787" s="360"/>
      <c r="H787" s="360"/>
      <c r="I787" s="360"/>
      <c r="J787" s="360"/>
      <c r="K787" s="360"/>
      <c r="L787" s="360"/>
      <c r="M787" s="360"/>
      <c r="N787" s="360"/>
      <c r="O787" s="360"/>
      <c r="P787" s="360"/>
      <c r="Q787" s="360"/>
      <c r="R787" s="360"/>
      <c r="S787" s="360"/>
      <c r="T787" s="360"/>
      <c r="U787" s="360"/>
      <c r="V787" s="360"/>
      <c r="W787" s="360"/>
      <c r="X787" s="360"/>
      <c r="Y787" s="360"/>
      <c r="Z787" s="360"/>
      <c r="AB787" s="360"/>
    </row>
    <row r="788">
      <c r="A788" s="360"/>
      <c r="B788" s="360"/>
      <c r="C788" s="360"/>
      <c r="D788" s="360"/>
      <c r="E788" s="360"/>
      <c r="F788" s="360"/>
      <c r="G788" s="360"/>
      <c r="H788" s="360"/>
      <c r="I788" s="360"/>
      <c r="J788" s="360"/>
      <c r="K788" s="360"/>
      <c r="L788" s="360"/>
      <c r="M788" s="360"/>
      <c r="N788" s="360"/>
      <c r="O788" s="360"/>
      <c r="P788" s="360"/>
      <c r="Q788" s="360"/>
      <c r="R788" s="360"/>
      <c r="S788" s="360"/>
      <c r="T788" s="360"/>
      <c r="U788" s="360"/>
      <c r="V788" s="360"/>
      <c r="W788" s="360"/>
      <c r="X788" s="360"/>
      <c r="Y788" s="360"/>
      <c r="Z788" s="360"/>
      <c r="AB788" s="360"/>
    </row>
    <row r="789">
      <c r="A789" s="360"/>
      <c r="B789" s="360"/>
      <c r="C789" s="360"/>
      <c r="D789" s="360"/>
      <c r="E789" s="360"/>
      <c r="F789" s="360"/>
      <c r="G789" s="360"/>
      <c r="H789" s="360"/>
      <c r="I789" s="360"/>
      <c r="J789" s="360"/>
      <c r="K789" s="360"/>
      <c r="L789" s="360"/>
      <c r="M789" s="360"/>
      <c r="N789" s="360"/>
      <c r="O789" s="360"/>
      <c r="P789" s="360"/>
      <c r="Q789" s="360"/>
      <c r="R789" s="360"/>
      <c r="S789" s="360"/>
      <c r="T789" s="360"/>
      <c r="U789" s="360"/>
      <c r="V789" s="360"/>
      <c r="W789" s="360"/>
      <c r="X789" s="360"/>
      <c r="Y789" s="360"/>
      <c r="Z789" s="360"/>
      <c r="AB789" s="360"/>
    </row>
    <row r="790">
      <c r="A790" s="360"/>
      <c r="B790" s="360"/>
      <c r="C790" s="360"/>
      <c r="D790" s="360"/>
      <c r="E790" s="360"/>
      <c r="F790" s="360"/>
      <c r="G790" s="360"/>
      <c r="H790" s="360"/>
      <c r="I790" s="360"/>
      <c r="J790" s="360"/>
      <c r="K790" s="360"/>
      <c r="L790" s="360"/>
      <c r="M790" s="360"/>
      <c r="N790" s="360"/>
      <c r="O790" s="360"/>
      <c r="P790" s="360"/>
      <c r="Q790" s="360"/>
      <c r="R790" s="360"/>
      <c r="S790" s="360"/>
      <c r="T790" s="360"/>
      <c r="U790" s="360"/>
      <c r="V790" s="360"/>
      <c r="W790" s="360"/>
      <c r="X790" s="360"/>
      <c r="Y790" s="360"/>
      <c r="Z790" s="360"/>
      <c r="AB790" s="360"/>
    </row>
    <row r="791">
      <c r="A791" s="360"/>
      <c r="B791" s="360"/>
      <c r="C791" s="360"/>
      <c r="D791" s="360"/>
      <c r="E791" s="360"/>
      <c r="F791" s="360"/>
      <c r="G791" s="360"/>
      <c r="H791" s="360"/>
      <c r="I791" s="360"/>
      <c r="J791" s="360"/>
      <c r="K791" s="360"/>
      <c r="L791" s="360"/>
      <c r="M791" s="360"/>
      <c r="N791" s="360"/>
      <c r="O791" s="360"/>
      <c r="P791" s="360"/>
      <c r="Q791" s="360"/>
      <c r="R791" s="360"/>
      <c r="S791" s="360"/>
      <c r="T791" s="360"/>
      <c r="U791" s="360"/>
      <c r="V791" s="360"/>
      <c r="W791" s="360"/>
      <c r="X791" s="360"/>
      <c r="Y791" s="360"/>
      <c r="Z791" s="360"/>
      <c r="AB791" s="360"/>
    </row>
    <row r="792">
      <c r="A792" s="360"/>
      <c r="B792" s="360"/>
      <c r="C792" s="360"/>
      <c r="D792" s="360"/>
      <c r="E792" s="360"/>
      <c r="F792" s="360"/>
      <c r="G792" s="360"/>
      <c r="H792" s="360"/>
      <c r="I792" s="360"/>
      <c r="J792" s="360"/>
      <c r="K792" s="360"/>
      <c r="L792" s="360"/>
      <c r="M792" s="360"/>
      <c r="N792" s="360"/>
      <c r="O792" s="360"/>
      <c r="P792" s="360"/>
      <c r="Q792" s="360"/>
      <c r="R792" s="360"/>
      <c r="S792" s="360"/>
      <c r="T792" s="360"/>
      <c r="U792" s="360"/>
      <c r="V792" s="360"/>
      <c r="W792" s="360"/>
      <c r="X792" s="360"/>
      <c r="Y792" s="360"/>
      <c r="Z792" s="360"/>
      <c r="AB792" s="360"/>
    </row>
    <row r="793">
      <c r="A793" s="360"/>
      <c r="B793" s="360"/>
      <c r="C793" s="360"/>
      <c r="D793" s="360"/>
      <c r="E793" s="360"/>
      <c r="F793" s="360"/>
      <c r="G793" s="360"/>
      <c r="H793" s="360"/>
      <c r="I793" s="360"/>
      <c r="J793" s="360"/>
      <c r="K793" s="360"/>
      <c r="L793" s="360"/>
      <c r="M793" s="360"/>
      <c r="N793" s="360"/>
      <c r="O793" s="360"/>
      <c r="P793" s="360"/>
      <c r="Q793" s="360"/>
      <c r="R793" s="360"/>
      <c r="S793" s="360"/>
      <c r="T793" s="360"/>
      <c r="U793" s="360"/>
      <c r="V793" s="360"/>
      <c r="W793" s="360"/>
      <c r="X793" s="360"/>
      <c r="Y793" s="360"/>
      <c r="Z793" s="360"/>
      <c r="AB793" s="360"/>
    </row>
    <row r="794">
      <c r="A794" s="360"/>
      <c r="B794" s="360"/>
      <c r="C794" s="360"/>
      <c r="D794" s="360"/>
      <c r="E794" s="360"/>
      <c r="F794" s="360"/>
      <c r="G794" s="360"/>
      <c r="H794" s="360"/>
      <c r="I794" s="360"/>
      <c r="J794" s="360"/>
      <c r="K794" s="360"/>
      <c r="L794" s="360"/>
      <c r="M794" s="360"/>
      <c r="N794" s="360"/>
      <c r="O794" s="360"/>
      <c r="P794" s="360"/>
      <c r="Q794" s="360"/>
      <c r="R794" s="360"/>
      <c r="S794" s="360"/>
      <c r="T794" s="360"/>
      <c r="U794" s="360"/>
      <c r="V794" s="360"/>
      <c r="W794" s="360"/>
      <c r="X794" s="360"/>
      <c r="Y794" s="360"/>
      <c r="Z794" s="360"/>
      <c r="AB794" s="360"/>
    </row>
    <row r="795">
      <c r="A795" s="360"/>
      <c r="B795" s="360"/>
      <c r="C795" s="360"/>
      <c r="D795" s="360"/>
      <c r="E795" s="360"/>
      <c r="F795" s="360"/>
      <c r="G795" s="360"/>
      <c r="H795" s="360"/>
      <c r="I795" s="360"/>
      <c r="J795" s="360"/>
      <c r="K795" s="360"/>
      <c r="L795" s="360"/>
      <c r="M795" s="360"/>
      <c r="N795" s="360"/>
      <c r="O795" s="360"/>
      <c r="P795" s="360"/>
      <c r="Q795" s="360"/>
      <c r="R795" s="360"/>
      <c r="S795" s="360"/>
      <c r="T795" s="360"/>
      <c r="U795" s="360"/>
      <c r="V795" s="360"/>
      <c r="W795" s="360"/>
      <c r="X795" s="360"/>
      <c r="Y795" s="360"/>
      <c r="Z795" s="360"/>
      <c r="AB795" s="360"/>
    </row>
    <row r="796">
      <c r="A796" s="360"/>
      <c r="B796" s="360"/>
      <c r="C796" s="360"/>
      <c r="D796" s="360"/>
      <c r="E796" s="360"/>
      <c r="F796" s="360"/>
      <c r="G796" s="360"/>
      <c r="H796" s="360"/>
      <c r="I796" s="360"/>
      <c r="J796" s="360"/>
      <c r="K796" s="360"/>
      <c r="L796" s="360"/>
      <c r="M796" s="360"/>
      <c r="N796" s="360"/>
      <c r="O796" s="360"/>
      <c r="P796" s="360"/>
      <c r="Q796" s="360"/>
      <c r="R796" s="360"/>
      <c r="S796" s="360"/>
      <c r="T796" s="360"/>
      <c r="U796" s="360"/>
      <c r="V796" s="360"/>
      <c r="W796" s="360"/>
      <c r="X796" s="360"/>
      <c r="Y796" s="360"/>
      <c r="Z796" s="360"/>
      <c r="AB796" s="360"/>
    </row>
    <row r="797">
      <c r="A797" s="360"/>
      <c r="B797" s="360"/>
      <c r="C797" s="360"/>
      <c r="D797" s="360"/>
      <c r="E797" s="360"/>
      <c r="F797" s="360"/>
      <c r="G797" s="360"/>
      <c r="H797" s="360"/>
      <c r="I797" s="360"/>
      <c r="J797" s="360"/>
      <c r="K797" s="360"/>
      <c r="L797" s="360"/>
      <c r="M797" s="360"/>
      <c r="N797" s="360"/>
      <c r="O797" s="360"/>
      <c r="P797" s="360"/>
      <c r="Q797" s="360"/>
      <c r="R797" s="360"/>
      <c r="S797" s="360"/>
      <c r="T797" s="360"/>
      <c r="U797" s="360"/>
      <c r="V797" s="360"/>
      <c r="W797" s="360"/>
      <c r="X797" s="360"/>
      <c r="Y797" s="360"/>
      <c r="Z797" s="360"/>
      <c r="AB797" s="360"/>
    </row>
    <row r="798">
      <c r="A798" s="360"/>
      <c r="B798" s="360"/>
      <c r="C798" s="360"/>
      <c r="D798" s="360"/>
      <c r="E798" s="360"/>
      <c r="F798" s="360"/>
      <c r="G798" s="360"/>
      <c r="H798" s="360"/>
      <c r="I798" s="360"/>
      <c r="J798" s="360"/>
      <c r="K798" s="360"/>
      <c r="L798" s="360"/>
      <c r="M798" s="360"/>
      <c r="N798" s="360"/>
      <c r="O798" s="360"/>
      <c r="P798" s="360"/>
      <c r="Q798" s="360"/>
      <c r="R798" s="360"/>
      <c r="S798" s="360"/>
      <c r="T798" s="360"/>
      <c r="U798" s="360"/>
      <c r="V798" s="360"/>
      <c r="W798" s="360"/>
      <c r="X798" s="360"/>
      <c r="Y798" s="360"/>
      <c r="Z798" s="360"/>
      <c r="AB798" s="360"/>
    </row>
    <row r="799">
      <c r="A799" s="360"/>
      <c r="B799" s="360"/>
      <c r="C799" s="360"/>
      <c r="D799" s="360"/>
      <c r="E799" s="360"/>
      <c r="F799" s="360"/>
      <c r="G799" s="360"/>
      <c r="H799" s="360"/>
      <c r="I799" s="360"/>
      <c r="J799" s="360"/>
      <c r="K799" s="360"/>
      <c r="L799" s="360"/>
      <c r="M799" s="360"/>
      <c r="N799" s="360"/>
      <c r="O799" s="360"/>
      <c r="P799" s="360"/>
      <c r="Q799" s="360"/>
      <c r="R799" s="360"/>
      <c r="S799" s="360"/>
      <c r="T799" s="360"/>
      <c r="U799" s="360"/>
      <c r="V799" s="360"/>
      <c r="W799" s="360"/>
      <c r="X799" s="360"/>
      <c r="Y799" s="360"/>
      <c r="Z799" s="360"/>
      <c r="AB799" s="360"/>
    </row>
    <row r="800">
      <c r="A800" s="360"/>
      <c r="B800" s="360"/>
      <c r="C800" s="360"/>
      <c r="D800" s="360"/>
      <c r="E800" s="360"/>
      <c r="F800" s="360"/>
      <c r="G800" s="360"/>
      <c r="H800" s="360"/>
      <c r="I800" s="360"/>
      <c r="J800" s="360"/>
      <c r="K800" s="360"/>
      <c r="L800" s="360"/>
      <c r="M800" s="360"/>
      <c r="N800" s="360"/>
      <c r="O800" s="360"/>
      <c r="P800" s="360"/>
      <c r="Q800" s="360"/>
      <c r="R800" s="360"/>
      <c r="S800" s="360"/>
      <c r="T800" s="360"/>
      <c r="U800" s="360"/>
      <c r="V800" s="360"/>
      <c r="W800" s="360"/>
      <c r="X800" s="360"/>
      <c r="Y800" s="360"/>
      <c r="Z800" s="360"/>
      <c r="AB800" s="360"/>
    </row>
    <row r="801">
      <c r="A801" s="360"/>
      <c r="B801" s="360"/>
      <c r="C801" s="360"/>
      <c r="D801" s="360"/>
      <c r="E801" s="360"/>
      <c r="F801" s="360"/>
      <c r="G801" s="360"/>
      <c r="H801" s="360"/>
      <c r="I801" s="360"/>
      <c r="J801" s="360"/>
      <c r="K801" s="360"/>
      <c r="L801" s="360"/>
      <c r="M801" s="360"/>
      <c r="N801" s="360"/>
      <c r="O801" s="360"/>
      <c r="P801" s="360"/>
      <c r="Q801" s="360"/>
      <c r="R801" s="360"/>
      <c r="S801" s="360"/>
      <c r="T801" s="360"/>
      <c r="U801" s="360"/>
      <c r="V801" s="360"/>
      <c r="W801" s="360"/>
      <c r="X801" s="360"/>
      <c r="Y801" s="360"/>
      <c r="Z801" s="360"/>
      <c r="AB801" s="360"/>
    </row>
    <row r="802">
      <c r="A802" s="360"/>
      <c r="B802" s="360"/>
      <c r="C802" s="360"/>
      <c r="D802" s="360"/>
      <c r="E802" s="360"/>
      <c r="F802" s="360"/>
      <c r="G802" s="360"/>
      <c r="H802" s="360"/>
      <c r="I802" s="360"/>
      <c r="J802" s="360"/>
      <c r="K802" s="360"/>
      <c r="L802" s="360"/>
      <c r="M802" s="360"/>
      <c r="N802" s="360"/>
      <c r="O802" s="360"/>
      <c r="P802" s="360"/>
      <c r="Q802" s="360"/>
      <c r="R802" s="360"/>
      <c r="S802" s="360"/>
      <c r="T802" s="360"/>
      <c r="U802" s="360"/>
      <c r="V802" s="360"/>
      <c r="W802" s="360"/>
      <c r="X802" s="360"/>
      <c r="Y802" s="360"/>
      <c r="Z802" s="360"/>
      <c r="AB802" s="360"/>
    </row>
    <row r="803">
      <c r="A803" s="360"/>
      <c r="B803" s="360"/>
      <c r="C803" s="360"/>
      <c r="D803" s="360"/>
      <c r="E803" s="360"/>
      <c r="F803" s="360"/>
      <c r="G803" s="360"/>
      <c r="H803" s="360"/>
      <c r="I803" s="360"/>
      <c r="J803" s="360"/>
      <c r="K803" s="360"/>
      <c r="L803" s="360"/>
      <c r="M803" s="360"/>
      <c r="N803" s="360"/>
      <c r="O803" s="360"/>
      <c r="P803" s="360"/>
      <c r="Q803" s="360"/>
      <c r="R803" s="360"/>
      <c r="S803" s="360"/>
      <c r="T803" s="360"/>
      <c r="U803" s="360"/>
      <c r="V803" s="360"/>
      <c r="W803" s="360"/>
      <c r="X803" s="360"/>
      <c r="Y803" s="360"/>
      <c r="Z803" s="360"/>
      <c r="AB803" s="360"/>
    </row>
    <row r="804">
      <c r="A804" s="360"/>
      <c r="B804" s="360"/>
      <c r="C804" s="360"/>
      <c r="D804" s="360"/>
      <c r="E804" s="360"/>
      <c r="F804" s="360"/>
      <c r="G804" s="360"/>
      <c r="H804" s="360"/>
      <c r="I804" s="360"/>
      <c r="J804" s="360"/>
      <c r="K804" s="360"/>
      <c r="L804" s="360"/>
      <c r="M804" s="360"/>
      <c r="N804" s="360"/>
      <c r="O804" s="360"/>
      <c r="P804" s="360"/>
      <c r="Q804" s="360"/>
      <c r="R804" s="360"/>
      <c r="S804" s="360"/>
      <c r="T804" s="360"/>
      <c r="U804" s="360"/>
      <c r="V804" s="360"/>
      <c r="W804" s="360"/>
      <c r="X804" s="360"/>
      <c r="Y804" s="360"/>
      <c r="Z804" s="360"/>
      <c r="AB804" s="360"/>
    </row>
    <row r="805">
      <c r="A805" s="360"/>
      <c r="B805" s="360"/>
      <c r="C805" s="360"/>
      <c r="D805" s="360"/>
      <c r="E805" s="360"/>
      <c r="F805" s="360"/>
      <c r="G805" s="360"/>
      <c r="H805" s="360"/>
      <c r="I805" s="360"/>
      <c r="J805" s="360"/>
      <c r="K805" s="360"/>
      <c r="L805" s="360"/>
      <c r="M805" s="360"/>
      <c r="N805" s="360"/>
      <c r="O805" s="360"/>
      <c r="P805" s="360"/>
      <c r="Q805" s="360"/>
      <c r="R805" s="360"/>
      <c r="S805" s="360"/>
      <c r="T805" s="360"/>
      <c r="U805" s="360"/>
      <c r="V805" s="360"/>
      <c r="W805" s="360"/>
      <c r="X805" s="360"/>
      <c r="Y805" s="360"/>
      <c r="Z805" s="360"/>
      <c r="AB805" s="360"/>
    </row>
    <row r="806">
      <c r="A806" s="360"/>
      <c r="B806" s="360"/>
      <c r="C806" s="360"/>
      <c r="D806" s="360"/>
      <c r="E806" s="360"/>
      <c r="F806" s="360"/>
      <c r="G806" s="360"/>
      <c r="H806" s="360"/>
      <c r="I806" s="360"/>
      <c r="J806" s="360"/>
      <c r="K806" s="360"/>
      <c r="L806" s="360"/>
      <c r="M806" s="360"/>
      <c r="N806" s="360"/>
      <c r="O806" s="360"/>
      <c r="P806" s="360"/>
      <c r="Q806" s="360"/>
      <c r="R806" s="360"/>
      <c r="S806" s="360"/>
      <c r="T806" s="360"/>
      <c r="U806" s="360"/>
      <c r="V806" s="360"/>
      <c r="W806" s="360"/>
      <c r="X806" s="360"/>
      <c r="Y806" s="360"/>
      <c r="Z806" s="360"/>
      <c r="AB806" s="360"/>
    </row>
    <row r="807">
      <c r="A807" s="360"/>
      <c r="B807" s="360"/>
      <c r="C807" s="360"/>
      <c r="D807" s="360"/>
      <c r="E807" s="360"/>
      <c r="F807" s="360"/>
      <c r="G807" s="360"/>
      <c r="H807" s="360"/>
      <c r="I807" s="360"/>
      <c r="J807" s="360"/>
      <c r="K807" s="360"/>
      <c r="L807" s="360"/>
      <c r="M807" s="360"/>
      <c r="N807" s="360"/>
      <c r="O807" s="360"/>
      <c r="P807" s="360"/>
      <c r="Q807" s="360"/>
      <c r="R807" s="360"/>
      <c r="S807" s="360"/>
      <c r="T807" s="360"/>
      <c r="U807" s="360"/>
      <c r="V807" s="360"/>
      <c r="W807" s="360"/>
      <c r="X807" s="360"/>
      <c r="Y807" s="360"/>
      <c r="Z807" s="360"/>
      <c r="AB807" s="360"/>
    </row>
    <row r="808">
      <c r="A808" s="360"/>
      <c r="B808" s="360"/>
      <c r="C808" s="360"/>
      <c r="D808" s="360"/>
      <c r="E808" s="360"/>
      <c r="F808" s="360"/>
      <c r="G808" s="360"/>
      <c r="H808" s="360"/>
      <c r="I808" s="360"/>
      <c r="J808" s="360"/>
      <c r="K808" s="360"/>
      <c r="L808" s="360"/>
      <c r="M808" s="360"/>
      <c r="N808" s="360"/>
      <c r="O808" s="360"/>
      <c r="P808" s="360"/>
      <c r="Q808" s="360"/>
      <c r="R808" s="360"/>
      <c r="S808" s="360"/>
      <c r="T808" s="360"/>
      <c r="U808" s="360"/>
      <c r="V808" s="360"/>
      <c r="W808" s="360"/>
      <c r="X808" s="360"/>
      <c r="Y808" s="360"/>
      <c r="Z808" s="360"/>
      <c r="AB808" s="360"/>
    </row>
    <row r="809">
      <c r="A809" s="360"/>
      <c r="B809" s="360"/>
      <c r="C809" s="360"/>
      <c r="D809" s="360"/>
      <c r="E809" s="360"/>
      <c r="F809" s="360"/>
      <c r="G809" s="360"/>
      <c r="H809" s="360"/>
      <c r="I809" s="360"/>
      <c r="J809" s="360"/>
      <c r="K809" s="360"/>
      <c r="L809" s="360"/>
      <c r="M809" s="360"/>
      <c r="N809" s="360"/>
      <c r="O809" s="360"/>
      <c r="P809" s="360"/>
      <c r="Q809" s="360"/>
      <c r="R809" s="360"/>
      <c r="S809" s="360"/>
      <c r="T809" s="360"/>
      <c r="U809" s="360"/>
      <c r="V809" s="360"/>
      <c r="W809" s="360"/>
      <c r="X809" s="360"/>
      <c r="Y809" s="360"/>
      <c r="Z809" s="360"/>
      <c r="AB809" s="360"/>
    </row>
    <row r="810">
      <c r="A810" s="360"/>
      <c r="B810" s="360"/>
      <c r="C810" s="360"/>
      <c r="D810" s="360"/>
      <c r="E810" s="360"/>
      <c r="F810" s="360"/>
      <c r="G810" s="360"/>
      <c r="H810" s="360"/>
      <c r="I810" s="360"/>
      <c r="J810" s="360"/>
      <c r="K810" s="360"/>
      <c r="L810" s="360"/>
      <c r="M810" s="360"/>
      <c r="N810" s="360"/>
      <c r="O810" s="360"/>
      <c r="P810" s="360"/>
      <c r="Q810" s="360"/>
      <c r="R810" s="360"/>
      <c r="S810" s="360"/>
      <c r="T810" s="360"/>
      <c r="U810" s="360"/>
      <c r="V810" s="360"/>
      <c r="W810" s="360"/>
      <c r="X810" s="360"/>
      <c r="Y810" s="360"/>
      <c r="Z810" s="360"/>
      <c r="AB810" s="360"/>
    </row>
    <row r="811">
      <c r="A811" s="360"/>
      <c r="B811" s="360"/>
      <c r="C811" s="360"/>
      <c r="D811" s="360"/>
      <c r="E811" s="360"/>
      <c r="F811" s="360"/>
      <c r="G811" s="360"/>
      <c r="H811" s="360"/>
      <c r="I811" s="360"/>
      <c r="J811" s="360"/>
      <c r="K811" s="360"/>
      <c r="L811" s="360"/>
      <c r="M811" s="360"/>
      <c r="N811" s="360"/>
      <c r="O811" s="360"/>
      <c r="P811" s="360"/>
      <c r="Q811" s="360"/>
      <c r="R811" s="360"/>
      <c r="S811" s="360"/>
      <c r="T811" s="360"/>
      <c r="U811" s="360"/>
      <c r="V811" s="360"/>
      <c r="W811" s="360"/>
      <c r="X811" s="360"/>
      <c r="Y811" s="360"/>
      <c r="Z811" s="360"/>
      <c r="AB811" s="360"/>
    </row>
    <row r="812">
      <c r="A812" s="360"/>
      <c r="B812" s="360"/>
      <c r="C812" s="360"/>
      <c r="D812" s="360"/>
      <c r="E812" s="360"/>
      <c r="F812" s="360"/>
      <c r="G812" s="360"/>
      <c r="H812" s="360"/>
      <c r="I812" s="360"/>
      <c r="J812" s="360"/>
      <c r="K812" s="360"/>
      <c r="L812" s="360"/>
      <c r="M812" s="360"/>
      <c r="N812" s="360"/>
      <c r="O812" s="360"/>
      <c r="P812" s="360"/>
      <c r="Q812" s="360"/>
      <c r="R812" s="360"/>
      <c r="S812" s="360"/>
      <c r="T812" s="360"/>
      <c r="U812" s="360"/>
      <c r="V812" s="360"/>
      <c r="W812" s="360"/>
      <c r="X812" s="360"/>
      <c r="Y812" s="360"/>
      <c r="Z812" s="360"/>
      <c r="AB812" s="360"/>
    </row>
    <row r="813">
      <c r="A813" s="360"/>
      <c r="B813" s="360"/>
      <c r="C813" s="360"/>
      <c r="D813" s="360"/>
      <c r="E813" s="360"/>
      <c r="F813" s="360"/>
      <c r="G813" s="360"/>
      <c r="H813" s="360"/>
      <c r="I813" s="360"/>
      <c r="J813" s="360"/>
      <c r="K813" s="360"/>
      <c r="L813" s="360"/>
      <c r="M813" s="360"/>
      <c r="N813" s="360"/>
      <c r="O813" s="360"/>
      <c r="P813" s="360"/>
      <c r="Q813" s="360"/>
      <c r="R813" s="360"/>
      <c r="S813" s="360"/>
      <c r="T813" s="360"/>
      <c r="U813" s="360"/>
      <c r="V813" s="360"/>
      <c r="W813" s="360"/>
      <c r="X813" s="360"/>
      <c r="Y813" s="360"/>
      <c r="Z813" s="360"/>
      <c r="AB813" s="360"/>
    </row>
    <row r="814">
      <c r="A814" s="360"/>
      <c r="B814" s="360"/>
      <c r="C814" s="360"/>
      <c r="D814" s="360"/>
      <c r="E814" s="360"/>
      <c r="F814" s="360"/>
      <c r="G814" s="360"/>
      <c r="H814" s="360"/>
      <c r="I814" s="360"/>
      <c r="J814" s="360"/>
      <c r="K814" s="360"/>
      <c r="L814" s="360"/>
      <c r="M814" s="360"/>
      <c r="N814" s="360"/>
      <c r="O814" s="360"/>
      <c r="P814" s="360"/>
      <c r="Q814" s="360"/>
      <c r="R814" s="360"/>
      <c r="S814" s="360"/>
      <c r="T814" s="360"/>
      <c r="U814" s="360"/>
      <c r="V814" s="360"/>
      <c r="W814" s="360"/>
      <c r="X814" s="360"/>
      <c r="Y814" s="360"/>
      <c r="Z814" s="360"/>
      <c r="AB814" s="360"/>
    </row>
    <row r="815">
      <c r="A815" s="360"/>
      <c r="B815" s="360"/>
      <c r="C815" s="360"/>
      <c r="D815" s="360"/>
      <c r="E815" s="360"/>
      <c r="F815" s="360"/>
      <c r="G815" s="360"/>
      <c r="H815" s="360"/>
      <c r="I815" s="360"/>
      <c r="J815" s="360"/>
      <c r="K815" s="360"/>
      <c r="L815" s="360"/>
      <c r="M815" s="360"/>
      <c r="N815" s="360"/>
      <c r="O815" s="360"/>
      <c r="P815" s="360"/>
      <c r="Q815" s="360"/>
      <c r="R815" s="360"/>
      <c r="S815" s="360"/>
      <c r="T815" s="360"/>
      <c r="U815" s="360"/>
      <c r="V815" s="360"/>
      <c r="W815" s="360"/>
      <c r="X815" s="360"/>
      <c r="Y815" s="360"/>
      <c r="Z815" s="360"/>
      <c r="AB815" s="360"/>
    </row>
    <row r="816">
      <c r="A816" s="360"/>
      <c r="B816" s="360"/>
      <c r="C816" s="360"/>
      <c r="D816" s="360"/>
      <c r="E816" s="360"/>
      <c r="F816" s="360"/>
      <c r="G816" s="360"/>
      <c r="H816" s="360"/>
      <c r="I816" s="360"/>
      <c r="J816" s="360"/>
      <c r="K816" s="360"/>
      <c r="L816" s="360"/>
      <c r="M816" s="360"/>
      <c r="N816" s="360"/>
      <c r="O816" s="360"/>
      <c r="P816" s="360"/>
      <c r="Q816" s="360"/>
      <c r="R816" s="360"/>
      <c r="S816" s="360"/>
      <c r="T816" s="360"/>
      <c r="U816" s="360"/>
      <c r="V816" s="360"/>
      <c r="W816" s="360"/>
      <c r="X816" s="360"/>
      <c r="Y816" s="360"/>
      <c r="Z816" s="360"/>
      <c r="AB816" s="360"/>
    </row>
    <row r="817">
      <c r="A817" s="360"/>
      <c r="B817" s="360"/>
      <c r="C817" s="360"/>
      <c r="D817" s="360"/>
      <c r="E817" s="360"/>
      <c r="F817" s="360"/>
      <c r="G817" s="360"/>
      <c r="H817" s="360"/>
      <c r="I817" s="360"/>
      <c r="J817" s="360"/>
      <c r="K817" s="360"/>
      <c r="L817" s="360"/>
      <c r="M817" s="360"/>
      <c r="N817" s="360"/>
      <c r="O817" s="360"/>
      <c r="P817" s="360"/>
      <c r="Q817" s="360"/>
      <c r="R817" s="360"/>
      <c r="S817" s="360"/>
      <c r="T817" s="360"/>
      <c r="U817" s="360"/>
      <c r="V817" s="360"/>
      <c r="W817" s="360"/>
      <c r="X817" s="360"/>
      <c r="Y817" s="360"/>
      <c r="Z817" s="360"/>
      <c r="AB817" s="360"/>
    </row>
    <row r="818">
      <c r="A818" s="360"/>
      <c r="B818" s="360"/>
      <c r="C818" s="360"/>
      <c r="D818" s="360"/>
      <c r="E818" s="360"/>
      <c r="F818" s="360"/>
      <c r="G818" s="360"/>
      <c r="H818" s="360"/>
      <c r="I818" s="360"/>
      <c r="J818" s="360"/>
      <c r="K818" s="360"/>
      <c r="L818" s="360"/>
      <c r="M818" s="360"/>
      <c r="N818" s="360"/>
      <c r="O818" s="360"/>
      <c r="P818" s="360"/>
      <c r="Q818" s="360"/>
      <c r="R818" s="360"/>
      <c r="S818" s="360"/>
      <c r="T818" s="360"/>
      <c r="U818" s="360"/>
      <c r="V818" s="360"/>
      <c r="W818" s="360"/>
      <c r="X818" s="360"/>
      <c r="Y818" s="360"/>
      <c r="Z818" s="360"/>
      <c r="AB818" s="360"/>
    </row>
    <row r="819">
      <c r="A819" s="360"/>
      <c r="B819" s="360"/>
      <c r="C819" s="360"/>
      <c r="D819" s="360"/>
      <c r="E819" s="360"/>
      <c r="F819" s="360"/>
      <c r="G819" s="360"/>
      <c r="H819" s="360"/>
      <c r="I819" s="360"/>
      <c r="J819" s="360"/>
      <c r="K819" s="360"/>
      <c r="L819" s="360"/>
      <c r="M819" s="360"/>
      <c r="N819" s="360"/>
      <c r="O819" s="360"/>
      <c r="P819" s="360"/>
      <c r="Q819" s="360"/>
      <c r="R819" s="360"/>
      <c r="S819" s="360"/>
      <c r="T819" s="360"/>
      <c r="U819" s="360"/>
      <c r="V819" s="360"/>
      <c r="W819" s="360"/>
      <c r="X819" s="360"/>
      <c r="Y819" s="360"/>
      <c r="Z819" s="360"/>
      <c r="AB819" s="360"/>
    </row>
    <row r="820">
      <c r="A820" s="360"/>
      <c r="B820" s="360"/>
      <c r="C820" s="360"/>
      <c r="D820" s="360"/>
      <c r="E820" s="360"/>
      <c r="F820" s="360"/>
      <c r="G820" s="360"/>
      <c r="H820" s="360"/>
      <c r="I820" s="360"/>
      <c r="J820" s="360"/>
      <c r="K820" s="360"/>
      <c r="L820" s="360"/>
      <c r="M820" s="360"/>
      <c r="N820" s="360"/>
      <c r="O820" s="360"/>
      <c r="P820" s="360"/>
      <c r="Q820" s="360"/>
      <c r="R820" s="360"/>
      <c r="S820" s="360"/>
      <c r="T820" s="360"/>
      <c r="U820" s="360"/>
      <c r="V820" s="360"/>
      <c r="W820" s="360"/>
      <c r="X820" s="360"/>
      <c r="Y820" s="360"/>
      <c r="Z820" s="360"/>
      <c r="AB820" s="360"/>
    </row>
    <row r="821">
      <c r="A821" s="360"/>
      <c r="B821" s="360"/>
      <c r="C821" s="360"/>
      <c r="D821" s="360"/>
      <c r="E821" s="360"/>
      <c r="F821" s="360"/>
      <c r="G821" s="360"/>
      <c r="H821" s="360"/>
      <c r="I821" s="360"/>
      <c r="J821" s="360"/>
      <c r="K821" s="360"/>
      <c r="L821" s="360"/>
      <c r="M821" s="360"/>
      <c r="N821" s="360"/>
      <c r="O821" s="360"/>
      <c r="P821" s="360"/>
      <c r="Q821" s="360"/>
      <c r="R821" s="360"/>
      <c r="S821" s="360"/>
      <c r="T821" s="360"/>
      <c r="U821" s="360"/>
      <c r="V821" s="360"/>
      <c r="W821" s="360"/>
      <c r="X821" s="360"/>
      <c r="Y821" s="360"/>
      <c r="Z821" s="360"/>
      <c r="AB821" s="360"/>
    </row>
    <row r="822">
      <c r="A822" s="360"/>
      <c r="B822" s="360"/>
      <c r="C822" s="360"/>
      <c r="D822" s="360"/>
      <c r="E822" s="360"/>
      <c r="F822" s="360"/>
      <c r="G822" s="360"/>
      <c r="H822" s="360"/>
      <c r="I822" s="360"/>
      <c r="J822" s="360"/>
      <c r="K822" s="360"/>
      <c r="L822" s="360"/>
      <c r="M822" s="360"/>
      <c r="N822" s="360"/>
      <c r="O822" s="360"/>
      <c r="P822" s="360"/>
      <c r="Q822" s="360"/>
      <c r="R822" s="360"/>
      <c r="S822" s="360"/>
      <c r="T822" s="360"/>
      <c r="U822" s="360"/>
      <c r="V822" s="360"/>
      <c r="W822" s="360"/>
      <c r="X822" s="360"/>
      <c r="Y822" s="360"/>
      <c r="Z822" s="360"/>
      <c r="AB822" s="360"/>
    </row>
    <row r="823">
      <c r="A823" s="360"/>
      <c r="B823" s="360"/>
      <c r="C823" s="360"/>
      <c r="D823" s="360"/>
      <c r="E823" s="360"/>
      <c r="F823" s="360"/>
      <c r="G823" s="360"/>
      <c r="H823" s="360"/>
      <c r="I823" s="360"/>
      <c r="J823" s="360"/>
      <c r="K823" s="360"/>
      <c r="L823" s="360"/>
      <c r="M823" s="360"/>
      <c r="N823" s="360"/>
      <c r="O823" s="360"/>
      <c r="P823" s="360"/>
      <c r="Q823" s="360"/>
      <c r="R823" s="360"/>
      <c r="S823" s="360"/>
      <c r="T823" s="360"/>
      <c r="U823" s="360"/>
      <c r="V823" s="360"/>
      <c r="W823" s="360"/>
      <c r="X823" s="360"/>
      <c r="Y823" s="360"/>
      <c r="Z823" s="360"/>
      <c r="AB823" s="360"/>
    </row>
    <row r="824">
      <c r="A824" s="360"/>
      <c r="B824" s="360"/>
      <c r="C824" s="360"/>
      <c r="D824" s="360"/>
      <c r="E824" s="360"/>
      <c r="F824" s="360"/>
      <c r="G824" s="360"/>
      <c r="H824" s="360"/>
      <c r="I824" s="360"/>
      <c r="J824" s="360"/>
      <c r="K824" s="360"/>
      <c r="L824" s="360"/>
      <c r="M824" s="360"/>
      <c r="N824" s="360"/>
      <c r="O824" s="360"/>
      <c r="P824" s="360"/>
      <c r="Q824" s="360"/>
      <c r="R824" s="360"/>
      <c r="S824" s="360"/>
      <c r="T824" s="360"/>
      <c r="U824" s="360"/>
      <c r="V824" s="360"/>
      <c r="W824" s="360"/>
      <c r="X824" s="360"/>
      <c r="Y824" s="360"/>
      <c r="Z824" s="360"/>
      <c r="AB824" s="360"/>
    </row>
    <row r="825">
      <c r="A825" s="360"/>
      <c r="B825" s="360"/>
      <c r="C825" s="360"/>
      <c r="D825" s="360"/>
      <c r="E825" s="360"/>
      <c r="F825" s="360"/>
      <c r="G825" s="360"/>
      <c r="H825" s="360"/>
      <c r="I825" s="360"/>
      <c r="J825" s="360"/>
      <c r="K825" s="360"/>
      <c r="L825" s="360"/>
      <c r="M825" s="360"/>
      <c r="N825" s="360"/>
      <c r="O825" s="360"/>
      <c r="P825" s="360"/>
      <c r="Q825" s="360"/>
      <c r="R825" s="360"/>
      <c r="S825" s="360"/>
      <c r="T825" s="360"/>
      <c r="U825" s="360"/>
      <c r="V825" s="360"/>
      <c r="W825" s="360"/>
      <c r="X825" s="360"/>
      <c r="Y825" s="360"/>
      <c r="Z825" s="360"/>
      <c r="AB825" s="360"/>
    </row>
    <row r="826">
      <c r="A826" s="360"/>
      <c r="B826" s="360"/>
      <c r="C826" s="360"/>
      <c r="D826" s="360"/>
      <c r="E826" s="360"/>
      <c r="F826" s="360"/>
      <c r="G826" s="360"/>
      <c r="H826" s="360"/>
      <c r="I826" s="360"/>
      <c r="J826" s="360"/>
      <c r="K826" s="360"/>
      <c r="L826" s="360"/>
      <c r="M826" s="360"/>
      <c r="N826" s="360"/>
      <c r="O826" s="360"/>
      <c r="P826" s="360"/>
      <c r="Q826" s="360"/>
      <c r="R826" s="360"/>
      <c r="S826" s="360"/>
      <c r="T826" s="360"/>
      <c r="U826" s="360"/>
      <c r="V826" s="360"/>
      <c r="W826" s="360"/>
      <c r="X826" s="360"/>
      <c r="Y826" s="360"/>
      <c r="Z826" s="360"/>
      <c r="AB826" s="360"/>
    </row>
    <row r="827">
      <c r="A827" s="360"/>
      <c r="B827" s="360"/>
      <c r="C827" s="360"/>
      <c r="D827" s="360"/>
      <c r="E827" s="360"/>
      <c r="F827" s="360"/>
      <c r="G827" s="360"/>
      <c r="H827" s="360"/>
      <c r="I827" s="360"/>
      <c r="J827" s="360"/>
      <c r="K827" s="360"/>
      <c r="L827" s="360"/>
      <c r="M827" s="360"/>
      <c r="N827" s="360"/>
      <c r="O827" s="360"/>
      <c r="P827" s="360"/>
      <c r="Q827" s="360"/>
      <c r="R827" s="360"/>
      <c r="S827" s="360"/>
      <c r="T827" s="360"/>
      <c r="U827" s="360"/>
      <c r="V827" s="360"/>
      <c r="W827" s="360"/>
      <c r="X827" s="360"/>
      <c r="Y827" s="360"/>
      <c r="Z827" s="360"/>
      <c r="AB827" s="360"/>
    </row>
    <row r="828">
      <c r="A828" s="360"/>
      <c r="B828" s="360"/>
      <c r="C828" s="360"/>
      <c r="D828" s="360"/>
      <c r="E828" s="360"/>
      <c r="F828" s="360"/>
      <c r="G828" s="360"/>
      <c r="H828" s="360"/>
      <c r="I828" s="360"/>
      <c r="J828" s="360"/>
      <c r="K828" s="360"/>
      <c r="L828" s="360"/>
      <c r="M828" s="360"/>
      <c r="N828" s="360"/>
      <c r="O828" s="360"/>
      <c r="P828" s="360"/>
      <c r="Q828" s="360"/>
      <c r="R828" s="360"/>
      <c r="S828" s="360"/>
      <c r="T828" s="360"/>
      <c r="U828" s="360"/>
      <c r="V828" s="360"/>
      <c r="W828" s="360"/>
      <c r="X828" s="360"/>
      <c r="Y828" s="360"/>
      <c r="Z828" s="360"/>
      <c r="AB828" s="360"/>
    </row>
    <row r="829">
      <c r="A829" s="360"/>
      <c r="B829" s="360"/>
      <c r="C829" s="360"/>
      <c r="D829" s="360"/>
      <c r="E829" s="360"/>
      <c r="F829" s="360"/>
      <c r="G829" s="360"/>
      <c r="H829" s="360"/>
      <c r="I829" s="360"/>
      <c r="J829" s="360"/>
      <c r="K829" s="360"/>
      <c r="L829" s="360"/>
      <c r="M829" s="360"/>
      <c r="N829" s="360"/>
      <c r="O829" s="360"/>
      <c r="P829" s="360"/>
      <c r="Q829" s="360"/>
      <c r="R829" s="360"/>
      <c r="S829" s="360"/>
      <c r="T829" s="360"/>
      <c r="U829" s="360"/>
      <c r="V829" s="360"/>
      <c r="W829" s="360"/>
      <c r="X829" s="360"/>
      <c r="Y829" s="360"/>
      <c r="Z829" s="360"/>
      <c r="AB829" s="360"/>
    </row>
    <row r="830">
      <c r="A830" s="360"/>
      <c r="B830" s="360"/>
      <c r="C830" s="360"/>
      <c r="D830" s="360"/>
      <c r="E830" s="360"/>
      <c r="F830" s="360"/>
      <c r="G830" s="360"/>
      <c r="H830" s="360"/>
      <c r="I830" s="360"/>
      <c r="J830" s="360"/>
      <c r="K830" s="360"/>
      <c r="L830" s="360"/>
      <c r="M830" s="360"/>
      <c r="N830" s="360"/>
      <c r="O830" s="360"/>
      <c r="P830" s="360"/>
      <c r="Q830" s="360"/>
      <c r="R830" s="360"/>
      <c r="S830" s="360"/>
      <c r="T830" s="360"/>
      <c r="U830" s="360"/>
      <c r="V830" s="360"/>
      <c r="W830" s="360"/>
      <c r="X830" s="360"/>
      <c r="Y830" s="360"/>
      <c r="Z830" s="360"/>
      <c r="AB830" s="360"/>
    </row>
    <row r="831">
      <c r="A831" s="360"/>
      <c r="B831" s="360"/>
      <c r="C831" s="360"/>
      <c r="D831" s="360"/>
      <c r="E831" s="360"/>
      <c r="F831" s="360"/>
      <c r="G831" s="360"/>
      <c r="H831" s="360"/>
      <c r="I831" s="360"/>
      <c r="J831" s="360"/>
      <c r="K831" s="360"/>
      <c r="L831" s="360"/>
      <c r="M831" s="360"/>
      <c r="N831" s="360"/>
      <c r="O831" s="360"/>
      <c r="P831" s="360"/>
      <c r="Q831" s="360"/>
      <c r="R831" s="360"/>
      <c r="S831" s="360"/>
      <c r="T831" s="360"/>
      <c r="U831" s="360"/>
      <c r="V831" s="360"/>
      <c r="W831" s="360"/>
      <c r="X831" s="360"/>
      <c r="Y831" s="360"/>
      <c r="Z831" s="360"/>
      <c r="AB831" s="360"/>
    </row>
    <row r="832">
      <c r="A832" s="360"/>
      <c r="B832" s="360"/>
      <c r="C832" s="360"/>
      <c r="D832" s="360"/>
      <c r="E832" s="360"/>
      <c r="F832" s="360"/>
      <c r="G832" s="360"/>
      <c r="H832" s="360"/>
      <c r="I832" s="360"/>
      <c r="J832" s="360"/>
      <c r="K832" s="360"/>
      <c r="L832" s="360"/>
      <c r="M832" s="360"/>
      <c r="N832" s="360"/>
      <c r="O832" s="360"/>
      <c r="P832" s="360"/>
      <c r="Q832" s="360"/>
      <c r="R832" s="360"/>
      <c r="S832" s="360"/>
      <c r="T832" s="360"/>
      <c r="U832" s="360"/>
      <c r="V832" s="360"/>
      <c r="W832" s="360"/>
      <c r="X832" s="360"/>
      <c r="Y832" s="360"/>
      <c r="Z832" s="360"/>
      <c r="AB832" s="360"/>
    </row>
    <row r="833">
      <c r="A833" s="360"/>
      <c r="B833" s="360"/>
      <c r="C833" s="360"/>
      <c r="D833" s="360"/>
      <c r="E833" s="360"/>
      <c r="F833" s="360"/>
      <c r="G833" s="360"/>
      <c r="H833" s="360"/>
      <c r="I833" s="360"/>
      <c r="J833" s="360"/>
      <c r="K833" s="360"/>
      <c r="L833" s="360"/>
      <c r="M833" s="360"/>
      <c r="N833" s="360"/>
      <c r="O833" s="360"/>
      <c r="P833" s="360"/>
      <c r="Q833" s="360"/>
      <c r="R833" s="360"/>
      <c r="S833" s="360"/>
      <c r="T833" s="360"/>
      <c r="U833" s="360"/>
      <c r="V833" s="360"/>
      <c r="W833" s="360"/>
      <c r="X833" s="360"/>
      <c r="Y833" s="360"/>
      <c r="Z833" s="360"/>
      <c r="AB833" s="360"/>
    </row>
    <row r="834">
      <c r="A834" s="360"/>
      <c r="B834" s="360"/>
      <c r="C834" s="360"/>
      <c r="D834" s="360"/>
      <c r="E834" s="360"/>
      <c r="F834" s="360"/>
      <c r="G834" s="360"/>
      <c r="H834" s="360"/>
      <c r="I834" s="360"/>
      <c r="J834" s="360"/>
      <c r="K834" s="360"/>
      <c r="L834" s="360"/>
      <c r="M834" s="360"/>
      <c r="N834" s="360"/>
      <c r="O834" s="360"/>
      <c r="P834" s="360"/>
      <c r="Q834" s="360"/>
      <c r="R834" s="360"/>
      <c r="S834" s="360"/>
      <c r="T834" s="360"/>
      <c r="U834" s="360"/>
      <c r="V834" s="360"/>
      <c r="W834" s="360"/>
      <c r="X834" s="360"/>
      <c r="Y834" s="360"/>
      <c r="Z834" s="360"/>
      <c r="AB834" s="360"/>
    </row>
    <row r="835">
      <c r="A835" s="360"/>
      <c r="B835" s="360"/>
      <c r="C835" s="360"/>
      <c r="D835" s="360"/>
      <c r="E835" s="360"/>
      <c r="F835" s="360"/>
      <c r="G835" s="360"/>
      <c r="H835" s="360"/>
      <c r="I835" s="360"/>
      <c r="J835" s="360"/>
      <c r="K835" s="360"/>
      <c r="L835" s="360"/>
      <c r="M835" s="360"/>
      <c r="N835" s="360"/>
      <c r="O835" s="360"/>
      <c r="P835" s="360"/>
      <c r="Q835" s="360"/>
      <c r="R835" s="360"/>
      <c r="S835" s="360"/>
      <c r="T835" s="360"/>
      <c r="U835" s="360"/>
      <c r="V835" s="360"/>
      <c r="W835" s="360"/>
      <c r="X835" s="360"/>
      <c r="Y835" s="360"/>
      <c r="Z835" s="360"/>
      <c r="AB835" s="360"/>
    </row>
    <row r="836">
      <c r="A836" s="360"/>
      <c r="B836" s="360"/>
      <c r="C836" s="360"/>
      <c r="D836" s="360"/>
      <c r="E836" s="360"/>
      <c r="F836" s="360"/>
      <c r="G836" s="360"/>
      <c r="H836" s="360"/>
      <c r="I836" s="360"/>
      <c r="J836" s="360"/>
      <c r="K836" s="360"/>
      <c r="L836" s="360"/>
      <c r="M836" s="360"/>
      <c r="N836" s="360"/>
      <c r="O836" s="360"/>
      <c r="P836" s="360"/>
      <c r="Q836" s="360"/>
      <c r="R836" s="360"/>
      <c r="S836" s="360"/>
      <c r="T836" s="360"/>
      <c r="U836" s="360"/>
      <c r="V836" s="360"/>
      <c r="W836" s="360"/>
      <c r="X836" s="360"/>
      <c r="Y836" s="360"/>
      <c r="Z836" s="360"/>
      <c r="AB836" s="360"/>
    </row>
    <row r="837">
      <c r="A837" s="360"/>
      <c r="B837" s="360"/>
      <c r="C837" s="360"/>
      <c r="D837" s="360"/>
      <c r="E837" s="360"/>
      <c r="F837" s="360"/>
      <c r="G837" s="360"/>
      <c r="H837" s="360"/>
      <c r="I837" s="360"/>
      <c r="J837" s="360"/>
      <c r="K837" s="360"/>
      <c r="L837" s="360"/>
      <c r="M837" s="360"/>
      <c r="N837" s="360"/>
      <c r="O837" s="360"/>
      <c r="P837" s="360"/>
      <c r="Q837" s="360"/>
      <c r="R837" s="360"/>
      <c r="S837" s="360"/>
      <c r="T837" s="360"/>
      <c r="U837" s="360"/>
      <c r="V837" s="360"/>
      <c r="W837" s="360"/>
      <c r="X837" s="360"/>
      <c r="Y837" s="360"/>
      <c r="Z837" s="360"/>
      <c r="AB837" s="360"/>
    </row>
    <row r="838">
      <c r="A838" s="360"/>
      <c r="B838" s="360"/>
      <c r="C838" s="360"/>
      <c r="D838" s="360"/>
      <c r="E838" s="360"/>
      <c r="F838" s="360"/>
      <c r="G838" s="360"/>
      <c r="H838" s="360"/>
      <c r="I838" s="360"/>
      <c r="J838" s="360"/>
      <c r="K838" s="360"/>
      <c r="L838" s="360"/>
      <c r="M838" s="360"/>
      <c r="N838" s="360"/>
      <c r="O838" s="360"/>
      <c r="P838" s="360"/>
      <c r="Q838" s="360"/>
      <c r="R838" s="360"/>
      <c r="S838" s="360"/>
      <c r="T838" s="360"/>
      <c r="U838" s="360"/>
      <c r="V838" s="360"/>
      <c r="W838" s="360"/>
      <c r="X838" s="360"/>
      <c r="Y838" s="360"/>
      <c r="Z838" s="360"/>
      <c r="AB838" s="360"/>
    </row>
    <row r="839">
      <c r="A839" s="360"/>
      <c r="B839" s="360"/>
      <c r="C839" s="360"/>
      <c r="D839" s="360"/>
      <c r="E839" s="360"/>
      <c r="F839" s="360"/>
      <c r="G839" s="360"/>
      <c r="H839" s="360"/>
      <c r="I839" s="360"/>
      <c r="J839" s="360"/>
      <c r="K839" s="360"/>
      <c r="L839" s="360"/>
      <c r="M839" s="360"/>
      <c r="N839" s="360"/>
      <c r="O839" s="360"/>
      <c r="P839" s="360"/>
      <c r="Q839" s="360"/>
      <c r="R839" s="360"/>
      <c r="S839" s="360"/>
      <c r="T839" s="360"/>
      <c r="U839" s="360"/>
      <c r="V839" s="360"/>
      <c r="W839" s="360"/>
      <c r="X839" s="360"/>
      <c r="Y839" s="360"/>
      <c r="Z839" s="360"/>
      <c r="AB839" s="360"/>
    </row>
    <row r="840">
      <c r="A840" s="360"/>
      <c r="B840" s="360"/>
      <c r="C840" s="360"/>
      <c r="D840" s="360"/>
      <c r="E840" s="360"/>
      <c r="F840" s="360"/>
      <c r="G840" s="360"/>
      <c r="H840" s="360"/>
      <c r="I840" s="360"/>
      <c r="J840" s="360"/>
      <c r="K840" s="360"/>
      <c r="L840" s="360"/>
      <c r="M840" s="360"/>
      <c r="N840" s="360"/>
      <c r="O840" s="360"/>
      <c r="P840" s="360"/>
      <c r="Q840" s="360"/>
      <c r="R840" s="360"/>
      <c r="S840" s="360"/>
      <c r="T840" s="360"/>
      <c r="U840" s="360"/>
      <c r="V840" s="360"/>
      <c r="W840" s="360"/>
      <c r="X840" s="360"/>
      <c r="Y840" s="360"/>
      <c r="Z840" s="360"/>
      <c r="AB840" s="360"/>
    </row>
    <row r="841">
      <c r="A841" s="360"/>
      <c r="B841" s="360"/>
      <c r="C841" s="360"/>
      <c r="D841" s="360"/>
      <c r="E841" s="360"/>
      <c r="F841" s="360"/>
      <c r="G841" s="360"/>
      <c r="H841" s="360"/>
      <c r="I841" s="360"/>
      <c r="J841" s="360"/>
      <c r="K841" s="360"/>
      <c r="L841" s="360"/>
      <c r="M841" s="360"/>
      <c r="N841" s="360"/>
      <c r="O841" s="360"/>
      <c r="P841" s="360"/>
      <c r="Q841" s="360"/>
      <c r="R841" s="360"/>
      <c r="S841" s="360"/>
      <c r="T841" s="360"/>
      <c r="U841" s="360"/>
      <c r="V841" s="360"/>
      <c r="W841" s="360"/>
      <c r="X841" s="360"/>
      <c r="Y841" s="360"/>
      <c r="Z841" s="360"/>
      <c r="AB841" s="360"/>
    </row>
    <row r="842">
      <c r="A842" s="360"/>
      <c r="B842" s="360"/>
      <c r="C842" s="360"/>
      <c r="D842" s="360"/>
      <c r="E842" s="360"/>
      <c r="F842" s="360"/>
      <c r="G842" s="360"/>
      <c r="H842" s="360"/>
      <c r="I842" s="360"/>
      <c r="J842" s="360"/>
      <c r="K842" s="360"/>
      <c r="L842" s="360"/>
      <c r="M842" s="360"/>
      <c r="N842" s="360"/>
      <c r="O842" s="360"/>
      <c r="P842" s="360"/>
      <c r="Q842" s="360"/>
      <c r="R842" s="360"/>
      <c r="S842" s="360"/>
      <c r="T842" s="360"/>
      <c r="U842" s="360"/>
      <c r="V842" s="360"/>
      <c r="W842" s="360"/>
      <c r="X842" s="360"/>
      <c r="Y842" s="360"/>
      <c r="Z842" s="360"/>
      <c r="AB842" s="360"/>
    </row>
    <row r="843">
      <c r="A843" s="360"/>
      <c r="B843" s="360"/>
      <c r="C843" s="360"/>
      <c r="D843" s="360"/>
      <c r="E843" s="360"/>
      <c r="F843" s="360"/>
      <c r="G843" s="360"/>
      <c r="H843" s="360"/>
      <c r="I843" s="360"/>
      <c r="J843" s="360"/>
      <c r="K843" s="360"/>
      <c r="L843" s="360"/>
      <c r="M843" s="360"/>
      <c r="N843" s="360"/>
      <c r="O843" s="360"/>
      <c r="P843" s="360"/>
      <c r="Q843" s="360"/>
      <c r="R843" s="360"/>
      <c r="S843" s="360"/>
      <c r="T843" s="360"/>
      <c r="U843" s="360"/>
      <c r="V843" s="360"/>
      <c r="W843" s="360"/>
      <c r="X843" s="360"/>
      <c r="Y843" s="360"/>
      <c r="Z843" s="360"/>
      <c r="AB843" s="360"/>
    </row>
    <row r="844">
      <c r="A844" s="360"/>
      <c r="B844" s="360"/>
      <c r="C844" s="360"/>
      <c r="D844" s="360"/>
      <c r="E844" s="360"/>
      <c r="F844" s="360"/>
      <c r="G844" s="360"/>
      <c r="H844" s="360"/>
      <c r="I844" s="360"/>
      <c r="J844" s="360"/>
      <c r="K844" s="360"/>
      <c r="L844" s="360"/>
      <c r="M844" s="360"/>
      <c r="N844" s="360"/>
      <c r="O844" s="360"/>
      <c r="P844" s="360"/>
      <c r="Q844" s="360"/>
      <c r="R844" s="360"/>
      <c r="S844" s="360"/>
      <c r="T844" s="360"/>
      <c r="U844" s="360"/>
      <c r="V844" s="360"/>
      <c r="W844" s="360"/>
      <c r="X844" s="360"/>
      <c r="Y844" s="360"/>
      <c r="Z844" s="360"/>
      <c r="AB844" s="360"/>
    </row>
    <row r="845">
      <c r="A845" s="360"/>
      <c r="B845" s="360"/>
      <c r="C845" s="360"/>
      <c r="D845" s="360"/>
      <c r="E845" s="360"/>
      <c r="F845" s="360"/>
      <c r="G845" s="360"/>
      <c r="H845" s="360"/>
      <c r="I845" s="360"/>
      <c r="J845" s="360"/>
      <c r="K845" s="360"/>
      <c r="L845" s="360"/>
      <c r="M845" s="360"/>
      <c r="N845" s="360"/>
      <c r="O845" s="360"/>
      <c r="P845" s="360"/>
      <c r="Q845" s="360"/>
      <c r="R845" s="360"/>
      <c r="S845" s="360"/>
      <c r="T845" s="360"/>
      <c r="U845" s="360"/>
      <c r="V845" s="360"/>
      <c r="W845" s="360"/>
      <c r="X845" s="360"/>
      <c r="Y845" s="360"/>
      <c r="Z845" s="360"/>
      <c r="AB845" s="360"/>
    </row>
    <row r="846">
      <c r="A846" s="360"/>
      <c r="B846" s="360"/>
      <c r="C846" s="360"/>
      <c r="D846" s="360"/>
      <c r="E846" s="360"/>
      <c r="F846" s="360"/>
      <c r="G846" s="360"/>
      <c r="H846" s="360"/>
      <c r="I846" s="360"/>
      <c r="J846" s="360"/>
      <c r="K846" s="360"/>
      <c r="L846" s="360"/>
      <c r="M846" s="360"/>
      <c r="N846" s="360"/>
      <c r="O846" s="360"/>
      <c r="P846" s="360"/>
      <c r="Q846" s="360"/>
      <c r="R846" s="360"/>
      <c r="S846" s="360"/>
      <c r="T846" s="360"/>
      <c r="U846" s="360"/>
      <c r="V846" s="360"/>
      <c r="W846" s="360"/>
      <c r="X846" s="360"/>
      <c r="Y846" s="360"/>
      <c r="Z846" s="360"/>
      <c r="AB846" s="360"/>
    </row>
    <row r="847">
      <c r="A847" s="360"/>
      <c r="B847" s="360"/>
      <c r="C847" s="360"/>
      <c r="D847" s="360"/>
      <c r="E847" s="360"/>
      <c r="F847" s="360"/>
      <c r="G847" s="360"/>
      <c r="H847" s="360"/>
      <c r="I847" s="360"/>
      <c r="J847" s="360"/>
      <c r="K847" s="360"/>
      <c r="L847" s="360"/>
      <c r="M847" s="360"/>
      <c r="N847" s="360"/>
      <c r="O847" s="360"/>
      <c r="P847" s="360"/>
      <c r="Q847" s="360"/>
      <c r="R847" s="360"/>
      <c r="S847" s="360"/>
      <c r="T847" s="360"/>
      <c r="U847" s="360"/>
      <c r="V847" s="360"/>
      <c r="W847" s="360"/>
      <c r="X847" s="360"/>
      <c r="Y847" s="360"/>
      <c r="Z847" s="360"/>
      <c r="AB847" s="360"/>
    </row>
    <row r="848">
      <c r="A848" s="360"/>
      <c r="B848" s="360"/>
      <c r="C848" s="360"/>
      <c r="D848" s="360"/>
      <c r="E848" s="360"/>
      <c r="F848" s="360"/>
      <c r="G848" s="360"/>
      <c r="H848" s="360"/>
      <c r="I848" s="360"/>
      <c r="J848" s="360"/>
      <c r="K848" s="360"/>
      <c r="L848" s="360"/>
      <c r="M848" s="360"/>
      <c r="N848" s="360"/>
      <c r="O848" s="360"/>
      <c r="P848" s="360"/>
      <c r="Q848" s="360"/>
      <c r="R848" s="360"/>
      <c r="S848" s="360"/>
      <c r="T848" s="360"/>
      <c r="U848" s="360"/>
      <c r="V848" s="360"/>
      <c r="W848" s="360"/>
      <c r="X848" s="360"/>
      <c r="Y848" s="360"/>
      <c r="Z848" s="360"/>
      <c r="AB848" s="360"/>
    </row>
    <row r="849">
      <c r="A849" s="360"/>
      <c r="B849" s="360"/>
      <c r="C849" s="360"/>
      <c r="D849" s="360"/>
      <c r="E849" s="360"/>
      <c r="F849" s="360"/>
      <c r="G849" s="360"/>
      <c r="H849" s="360"/>
      <c r="I849" s="360"/>
      <c r="J849" s="360"/>
      <c r="K849" s="360"/>
      <c r="L849" s="360"/>
      <c r="M849" s="360"/>
      <c r="N849" s="360"/>
      <c r="O849" s="360"/>
      <c r="P849" s="360"/>
      <c r="Q849" s="360"/>
      <c r="R849" s="360"/>
      <c r="S849" s="360"/>
      <c r="T849" s="360"/>
      <c r="U849" s="360"/>
      <c r="V849" s="360"/>
      <c r="W849" s="360"/>
      <c r="X849" s="360"/>
      <c r="Y849" s="360"/>
      <c r="Z849" s="360"/>
      <c r="AB849" s="360"/>
    </row>
    <row r="850">
      <c r="A850" s="360"/>
      <c r="B850" s="360"/>
      <c r="C850" s="360"/>
      <c r="D850" s="360"/>
      <c r="E850" s="360"/>
      <c r="F850" s="360"/>
      <c r="G850" s="360"/>
      <c r="H850" s="360"/>
      <c r="I850" s="360"/>
      <c r="J850" s="360"/>
      <c r="K850" s="360"/>
      <c r="L850" s="360"/>
      <c r="M850" s="360"/>
      <c r="N850" s="360"/>
      <c r="O850" s="360"/>
      <c r="P850" s="360"/>
      <c r="Q850" s="360"/>
      <c r="R850" s="360"/>
      <c r="S850" s="360"/>
      <c r="T850" s="360"/>
      <c r="U850" s="360"/>
      <c r="V850" s="360"/>
      <c r="W850" s="360"/>
      <c r="X850" s="360"/>
      <c r="Y850" s="360"/>
      <c r="Z850" s="360"/>
      <c r="AB850" s="360"/>
    </row>
    <row r="851">
      <c r="A851" s="360"/>
      <c r="B851" s="360"/>
      <c r="C851" s="360"/>
      <c r="D851" s="360"/>
      <c r="E851" s="360"/>
      <c r="F851" s="360"/>
      <c r="G851" s="360"/>
      <c r="H851" s="360"/>
      <c r="I851" s="360"/>
      <c r="J851" s="360"/>
      <c r="K851" s="360"/>
      <c r="L851" s="360"/>
      <c r="M851" s="360"/>
      <c r="N851" s="360"/>
      <c r="O851" s="360"/>
      <c r="P851" s="360"/>
      <c r="Q851" s="360"/>
      <c r="R851" s="360"/>
      <c r="S851" s="360"/>
      <c r="T851" s="360"/>
      <c r="U851" s="360"/>
      <c r="V851" s="360"/>
      <c r="W851" s="360"/>
      <c r="X851" s="360"/>
      <c r="Y851" s="360"/>
      <c r="Z851" s="360"/>
      <c r="AB851" s="360"/>
    </row>
    <row r="852">
      <c r="A852" s="360"/>
      <c r="B852" s="360"/>
      <c r="C852" s="360"/>
      <c r="D852" s="360"/>
      <c r="E852" s="360"/>
      <c r="F852" s="360"/>
      <c r="G852" s="360"/>
      <c r="H852" s="360"/>
      <c r="I852" s="360"/>
      <c r="J852" s="360"/>
      <c r="K852" s="360"/>
      <c r="L852" s="360"/>
      <c r="M852" s="360"/>
      <c r="N852" s="360"/>
      <c r="O852" s="360"/>
      <c r="P852" s="360"/>
      <c r="Q852" s="360"/>
      <c r="R852" s="360"/>
      <c r="S852" s="360"/>
      <c r="T852" s="360"/>
      <c r="U852" s="360"/>
      <c r="V852" s="360"/>
      <c r="W852" s="360"/>
      <c r="X852" s="360"/>
      <c r="Y852" s="360"/>
      <c r="Z852" s="360"/>
      <c r="AB852" s="360"/>
    </row>
    <row r="853">
      <c r="A853" s="360"/>
      <c r="B853" s="360"/>
      <c r="C853" s="360"/>
      <c r="D853" s="360"/>
      <c r="E853" s="360"/>
      <c r="F853" s="360"/>
      <c r="G853" s="360"/>
      <c r="H853" s="360"/>
      <c r="I853" s="360"/>
      <c r="J853" s="360"/>
      <c r="K853" s="360"/>
      <c r="L853" s="360"/>
      <c r="M853" s="360"/>
      <c r="N853" s="360"/>
      <c r="O853" s="360"/>
      <c r="P853" s="360"/>
      <c r="Q853" s="360"/>
      <c r="R853" s="360"/>
      <c r="S853" s="360"/>
      <c r="T853" s="360"/>
      <c r="U853" s="360"/>
      <c r="V853" s="360"/>
      <c r="W853" s="360"/>
      <c r="X853" s="360"/>
      <c r="Y853" s="360"/>
      <c r="Z853" s="360"/>
      <c r="AB853" s="360"/>
    </row>
    <row r="854">
      <c r="A854" s="360"/>
      <c r="B854" s="360"/>
      <c r="C854" s="360"/>
      <c r="D854" s="360"/>
      <c r="E854" s="360"/>
      <c r="F854" s="360"/>
      <c r="G854" s="360"/>
      <c r="H854" s="360"/>
      <c r="I854" s="360"/>
      <c r="J854" s="360"/>
      <c r="K854" s="360"/>
      <c r="L854" s="360"/>
      <c r="M854" s="360"/>
      <c r="N854" s="360"/>
      <c r="O854" s="360"/>
      <c r="P854" s="360"/>
      <c r="Q854" s="360"/>
      <c r="R854" s="360"/>
      <c r="S854" s="360"/>
      <c r="T854" s="360"/>
      <c r="U854" s="360"/>
      <c r="V854" s="360"/>
      <c r="W854" s="360"/>
      <c r="X854" s="360"/>
      <c r="Y854" s="360"/>
      <c r="Z854" s="360"/>
      <c r="AB854" s="360"/>
    </row>
    <row r="855">
      <c r="A855" s="360"/>
      <c r="B855" s="360"/>
      <c r="C855" s="360"/>
      <c r="D855" s="360"/>
      <c r="E855" s="360"/>
      <c r="F855" s="360"/>
      <c r="G855" s="360"/>
      <c r="H855" s="360"/>
      <c r="I855" s="360"/>
      <c r="J855" s="360"/>
      <c r="K855" s="360"/>
      <c r="L855" s="360"/>
      <c r="M855" s="360"/>
      <c r="N855" s="360"/>
      <c r="O855" s="360"/>
      <c r="P855" s="360"/>
      <c r="Q855" s="360"/>
      <c r="R855" s="360"/>
      <c r="S855" s="360"/>
      <c r="T855" s="360"/>
      <c r="U855" s="360"/>
      <c r="V855" s="360"/>
      <c r="W855" s="360"/>
      <c r="X855" s="360"/>
      <c r="Y855" s="360"/>
      <c r="Z855" s="360"/>
      <c r="AB855" s="360"/>
    </row>
    <row r="856">
      <c r="A856" s="360"/>
      <c r="B856" s="360"/>
      <c r="C856" s="360"/>
      <c r="D856" s="360"/>
      <c r="E856" s="360"/>
      <c r="F856" s="360"/>
      <c r="G856" s="360"/>
      <c r="H856" s="360"/>
      <c r="I856" s="360"/>
      <c r="J856" s="360"/>
      <c r="K856" s="360"/>
      <c r="L856" s="360"/>
      <c r="M856" s="360"/>
      <c r="N856" s="360"/>
      <c r="O856" s="360"/>
      <c r="P856" s="360"/>
      <c r="Q856" s="360"/>
      <c r="R856" s="360"/>
      <c r="S856" s="360"/>
      <c r="T856" s="360"/>
      <c r="U856" s="360"/>
      <c r="V856" s="360"/>
      <c r="W856" s="360"/>
      <c r="X856" s="360"/>
      <c r="Y856" s="360"/>
      <c r="Z856" s="360"/>
      <c r="AB856" s="360"/>
    </row>
    <row r="857">
      <c r="A857" s="360"/>
      <c r="B857" s="360"/>
      <c r="C857" s="360"/>
      <c r="D857" s="360"/>
      <c r="E857" s="360"/>
      <c r="F857" s="360"/>
      <c r="G857" s="360"/>
      <c r="H857" s="360"/>
      <c r="I857" s="360"/>
      <c r="J857" s="360"/>
      <c r="K857" s="360"/>
      <c r="L857" s="360"/>
      <c r="M857" s="360"/>
      <c r="N857" s="360"/>
      <c r="O857" s="360"/>
      <c r="P857" s="360"/>
      <c r="Q857" s="360"/>
      <c r="R857" s="360"/>
      <c r="S857" s="360"/>
      <c r="T857" s="360"/>
      <c r="U857" s="360"/>
      <c r="V857" s="360"/>
      <c r="W857" s="360"/>
      <c r="X857" s="360"/>
      <c r="Y857" s="360"/>
      <c r="Z857" s="360"/>
      <c r="AB857" s="360"/>
    </row>
    <row r="858">
      <c r="A858" s="360"/>
      <c r="B858" s="360"/>
      <c r="C858" s="360"/>
      <c r="D858" s="360"/>
      <c r="E858" s="360"/>
      <c r="F858" s="360"/>
      <c r="G858" s="360"/>
      <c r="H858" s="360"/>
      <c r="I858" s="360"/>
      <c r="J858" s="360"/>
      <c r="K858" s="360"/>
      <c r="L858" s="360"/>
      <c r="M858" s="360"/>
      <c r="N858" s="360"/>
      <c r="O858" s="360"/>
      <c r="P858" s="360"/>
      <c r="Q858" s="360"/>
      <c r="R858" s="360"/>
      <c r="S858" s="360"/>
      <c r="T858" s="360"/>
      <c r="U858" s="360"/>
      <c r="V858" s="360"/>
      <c r="W858" s="360"/>
      <c r="X858" s="360"/>
      <c r="Y858" s="360"/>
      <c r="Z858" s="360"/>
      <c r="AB858" s="360"/>
    </row>
    <row r="859">
      <c r="A859" s="360"/>
      <c r="B859" s="360"/>
      <c r="C859" s="360"/>
      <c r="D859" s="360"/>
      <c r="E859" s="360"/>
      <c r="F859" s="360"/>
      <c r="G859" s="360"/>
      <c r="H859" s="360"/>
      <c r="I859" s="360"/>
      <c r="J859" s="360"/>
      <c r="K859" s="360"/>
      <c r="L859" s="360"/>
      <c r="M859" s="360"/>
      <c r="N859" s="360"/>
      <c r="O859" s="360"/>
      <c r="P859" s="360"/>
      <c r="Q859" s="360"/>
      <c r="R859" s="360"/>
      <c r="S859" s="360"/>
      <c r="T859" s="360"/>
      <c r="U859" s="360"/>
      <c r="V859" s="360"/>
      <c r="W859" s="360"/>
      <c r="X859" s="360"/>
      <c r="Y859" s="360"/>
      <c r="Z859" s="360"/>
      <c r="AB859" s="360"/>
    </row>
    <row r="860">
      <c r="A860" s="360"/>
      <c r="B860" s="360"/>
      <c r="C860" s="360"/>
      <c r="D860" s="360"/>
      <c r="E860" s="360"/>
      <c r="F860" s="360"/>
      <c r="G860" s="360"/>
      <c r="H860" s="360"/>
      <c r="I860" s="360"/>
      <c r="J860" s="360"/>
      <c r="K860" s="360"/>
      <c r="L860" s="360"/>
      <c r="M860" s="360"/>
      <c r="N860" s="360"/>
      <c r="O860" s="360"/>
      <c r="P860" s="360"/>
      <c r="Q860" s="360"/>
      <c r="R860" s="360"/>
      <c r="S860" s="360"/>
      <c r="T860" s="360"/>
      <c r="U860" s="360"/>
      <c r="V860" s="360"/>
      <c r="W860" s="360"/>
      <c r="X860" s="360"/>
      <c r="Y860" s="360"/>
      <c r="Z860" s="360"/>
      <c r="AB860" s="360"/>
    </row>
    <row r="861">
      <c r="A861" s="360"/>
      <c r="B861" s="360"/>
      <c r="C861" s="360"/>
      <c r="D861" s="360"/>
      <c r="E861" s="360"/>
      <c r="F861" s="360"/>
      <c r="G861" s="360"/>
      <c r="H861" s="360"/>
      <c r="I861" s="360"/>
      <c r="J861" s="360"/>
      <c r="K861" s="360"/>
      <c r="L861" s="360"/>
      <c r="M861" s="360"/>
      <c r="N861" s="360"/>
      <c r="O861" s="360"/>
      <c r="P861" s="360"/>
      <c r="Q861" s="360"/>
      <c r="R861" s="360"/>
      <c r="S861" s="360"/>
      <c r="T861" s="360"/>
      <c r="U861" s="360"/>
      <c r="V861" s="360"/>
      <c r="W861" s="360"/>
      <c r="X861" s="360"/>
      <c r="Y861" s="360"/>
      <c r="Z861" s="360"/>
      <c r="AB861" s="360"/>
    </row>
    <row r="862">
      <c r="A862" s="360"/>
      <c r="B862" s="360"/>
      <c r="C862" s="360"/>
      <c r="D862" s="360"/>
      <c r="E862" s="360"/>
      <c r="F862" s="360"/>
      <c r="G862" s="360"/>
      <c r="H862" s="360"/>
      <c r="I862" s="360"/>
      <c r="J862" s="360"/>
      <c r="K862" s="360"/>
      <c r="L862" s="360"/>
      <c r="M862" s="360"/>
      <c r="N862" s="360"/>
      <c r="O862" s="360"/>
      <c r="P862" s="360"/>
      <c r="Q862" s="360"/>
      <c r="R862" s="360"/>
      <c r="S862" s="360"/>
      <c r="T862" s="360"/>
      <c r="U862" s="360"/>
      <c r="V862" s="360"/>
      <c r="W862" s="360"/>
      <c r="X862" s="360"/>
      <c r="Y862" s="360"/>
      <c r="Z862" s="360"/>
      <c r="AB862" s="360"/>
    </row>
    <row r="863">
      <c r="A863" s="360"/>
      <c r="B863" s="360"/>
      <c r="C863" s="360"/>
      <c r="D863" s="360"/>
      <c r="E863" s="360"/>
      <c r="F863" s="360"/>
      <c r="G863" s="360"/>
      <c r="H863" s="360"/>
      <c r="I863" s="360"/>
      <c r="J863" s="360"/>
      <c r="K863" s="360"/>
      <c r="L863" s="360"/>
      <c r="M863" s="360"/>
      <c r="N863" s="360"/>
      <c r="O863" s="360"/>
      <c r="P863" s="360"/>
      <c r="Q863" s="360"/>
      <c r="R863" s="360"/>
      <c r="S863" s="360"/>
      <c r="T863" s="360"/>
      <c r="U863" s="360"/>
      <c r="V863" s="360"/>
      <c r="W863" s="360"/>
      <c r="X863" s="360"/>
      <c r="Y863" s="360"/>
      <c r="Z863" s="360"/>
      <c r="AB863" s="360"/>
    </row>
    <row r="864">
      <c r="A864" s="360"/>
      <c r="B864" s="360"/>
      <c r="C864" s="360"/>
      <c r="D864" s="360"/>
      <c r="E864" s="360"/>
      <c r="F864" s="360"/>
      <c r="G864" s="360"/>
      <c r="H864" s="360"/>
      <c r="I864" s="360"/>
      <c r="J864" s="360"/>
      <c r="K864" s="360"/>
      <c r="L864" s="360"/>
      <c r="M864" s="360"/>
      <c r="N864" s="360"/>
      <c r="O864" s="360"/>
      <c r="P864" s="360"/>
      <c r="Q864" s="360"/>
      <c r="R864" s="360"/>
      <c r="S864" s="360"/>
      <c r="T864" s="360"/>
      <c r="U864" s="360"/>
      <c r="V864" s="360"/>
      <c r="W864" s="360"/>
      <c r="X864" s="360"/>
      <c r="Y864" s="360"/>
      <c r="Z864" s="360"/>
      <c r="AB864" s="360"/>
    </row>
    <row r="865">
      <c r="A865" s="360"/>
      <c r="B865" s="360"/>
      <c r="C865" s="360"/>
      <c r="D865" s="360"/>
      <c r="E865" s="360"/>
      <c r="F865" s="360"/>
      <c r="G865" s="360"/>
      <c r="H865" s="360"/>
      <c r="I865" s="360"/>
      <c r="J865" s="360"/>
      <c r="K865" s="360"/>
      <c r="L865" s="360"/>
      <c r="M865" s="360"/>
      <c r="N865" s="360"/>
      <c r="O865" s="360"/>
      <c r="P865" s="360"/>
      <c r="Q865" s="360"/>
      <c r="R865" s="360"/>
      <c r="S865" s="360"/>
      <c r="T865" s="360"/>
      <c r="U865" s="360"/>
      <c r="V865" s="360"/>
      <c r="W865" s="360"/>
      <c r="X865" s="360"/>
      <c r="Y865" s="360"/>
      <c r="Z865" s="360"/>
      <c r="AB865" s="360"/>
    </row>
    <row r="866">
      <c r="A866" s="360"/>
      <c r="B866" s="360"/>
      <c r="C866" s="360"/>
      <c r="D866" s="360"/>
      <c r="E866" s="360"/>
      <c r="F866" s="360"/>
      <c r="G866" s="360"/>
      <c r="H866" s="360"/>
      <c r="I866" s="360"/>
      <c r="J866" s="360"/>
      <c r="K866" s="360"/>
      <c r="L866" s="360"/>
      <c r="M866" s="360"/>
      <c r="N866" s="360"/>
      <c r="O866" s="360"/>
      <c r="P866" s="360"/>
      <c r="Q866" s="360"/>
      <c r="R866" s="360"/>
      <c r="S866" s="360"/>
      <c r="T866" s="360"/>
      <c r="U866" s="360"/>
      <c r="V866" s="360"/>
      <c r="W866" s="360"/>
      <c r="X866" s="360"/>
      <c r="Y866" s="360"/>
      <c r="Z866" s="360"/>
      <c r="AB866" s="360"/>
    </row>
    <row r="867">
      <c r="A867" s="360"/>
      <c r="B867" s="360"/>
      <c r="C867" s="360"/>
      <c r="D867" s="360"/>
      <c r="E867" s="360"/>
      <c r="F867" s="360"/>
      <c r="G867" s="360"/>
      <c r="H867" s="360"/>
      <c r="I867" s="360"/>
      <c r="J867" s="360"/>
      <c r="K867" s="360"/>
      <c r="L867" s="360"/>
      <c r="M867" s="360"/>
      <c r="N867" s="360"/>
      <c r="O867" s="360"/>
      <c r="P867" s="360"/>
      <c r="Q867" s="360"/>
      <c r="R867" s="360"/>
      <c r="S867" s="360"/>
      <c r="T867" s="360"/>
      <c r="U867" s="360"/>
      <c r="V867" s="360"/>
      <c r="W867" s="360"/>
      <c r="X867" s="360"/>
      <c r="Y867" s="360"/>
      <c r="Z867" s="360"/>
      <c r="AB867" s="360"/>
    </row>
    <row r="868">
      <c r="A868" s="360"/>
      <c r="B868" s="360"/>
      <c r="C868" s="360"/>
      <c r="D868" s="360"/>
      <c r="E868" s="360"/>
      <c r="F868" s="360"/>
      <c r="G868" s="360"/>
      <c r="H868" s="360"/>
      <c r="I868" s="360"/>
      <c r="J868" s="360"/>
      <c r="K868" s="360"/>
      <c r="L868" s="360"/>
      <c r="M868" s="360"/>
      <c r="N868" s="360"/>
      <c r="O868" s="360"/>
      <c r="P868" s="360"/>
      <c r="Q868" s="360"/>
      <c r="R868" s="360"/>
      <c r="S868" s="360"/>
      <c r="T868" s="360"/>
      <c r="U868" s="360"/>
      <c r="V868" s="360"/>
      <c r="W868" s="360"/>
      <c r="X868" s="360"/>
      <c r="Y868" s="360"/>
      <c r="Z868" s="360"/>
      <c r="AB868" s="360"/>
    </row>
    <row r="869">
      <c r="A869" s="360"/>
      <c r="B869" s="360"/>
      <c r="C869" s="360"/>
      <c r="D869" s="360"/>
      <c r="E869" s="360"/>
      <c r="F869" s="360"/>
      <c r="G869" s="360"/>
      <c r="H869" s="360"/>
      <c r="I869" s="360"/>
      <c r="J869" s="360"/>
      <c r="K869" s="360"/>
      <c r="L869" s="360"/>
      <c r="M869" s="360"/>
      <c r="N869" s="360"/>
      <c r="O869" s="360"/>
      <c r="P869" s="360"/>
      <c r="Q869" s="360"/>
      <c r="R869" s="360"/>
      <c r="S869" s="360"/>
      <c r="T869" s="360"/>
      <c r="U869" s="360"/>
      <c r="V869" s="360"/>
      <c r="W869" s="360"/>
      <c r="X869" s="360"/>
      <c r="Y869" s="360"/>
      <c r="Z869" s="360"/>
      <c r="AB869" s="360"/>
    </row>
    <row r="870">
      <c r="A870" s="360"/>
      <c r="B870" s="360"/>
      <c r="C870" s="360"/>
      <c r="D870" s="360"/>
      <c r="E870" s="360"/>
      <c r="F870" s="360"/>
      <c r="G870" s="360"/>
      <c r="H870" s="360"/>
      <c r="I870" s="360"/>
      <c r="J870" s="360"/>
      <c r="K870" s="360"/>
      <c r="L870" s="360"/>
      <c r="M870" s="360"/>
      <c r="N870" s="360"/>
      <c r="O870" s="360"/>
      <c r="P870" s="360"/>
      <c r="Q870" s="360"/>
      <c r="R870" s="360"/>
      <c r="S870" s="360"/>
      <c r="T870" s="360"/>
      <c r="U870" s="360"/>
      <c r="V870" s="360"/>
      <c r="W870" s="360"/>
      <c r="X870" s="360"/>
      <c r="Y870" s="360"/>
      <c r="Z870" s="360"/>
      <c r="AB870" s="360"/>
    </row>
    <row r="871">
      <c r="A871" s="360"/>
      <c r="B871" s="360"/>
      <c r="C871" s="360"/>
      <c r="D871" s="360"/>
      <c r="E871" s="360"/>
      <c r="F871" s="360"/>
      <c r="G871" s="360"/>
      <c r="H871" s="360"/>
      <c r="I871" s="360"/>
      <c r="J871" s="360"/>
      <c r="K871" s="360"/>
      <c r="L871" s="360"/>
      <c r="M871" s="360"/>
      <c r="N871" s="360"/>
      <c r="O871" s="360"/>
      <c r="P871" s="360"/>
      <c r="Q871" s="360"/>
      <c r="R871" s="360"/>
      <c r="S871" s="360"/>
      <c r="T871" s="360"/>
      <c r="U871" s="360"/>
      <c r="V871" s="360"/>
      <c r="W871" s="360"/>
      <c r="X871" s="360"/>
      <c r="Y871" s="360"/>
      <c r="Z871" s="360"/>
      <c r="AB871" s="360"/>
    </row>
    <row r="872">
      <c r="A872" s="360"/>
      <c r="B872" s="360"/>
      <c r="C872" s="360"/>
      <c r="D872" s="360"/>
      <c r="E872" s="360"/>
      <c r="F872" s="360"/>
      <c r="G872" s="360"/>
      <c r="H872" s="360"/>
      <c r="I872" s="360"/>
      <c r="J872" s="360"/>
      <c r="K872" s="360"/>
      <c r="L872" s="360"/>
      <c r="M872" s="360"/>
      <c r="N872" s="360"/>
      <c r="O872" s="360"/>
      <c r="P872" s="360"/>
      <c r="Q872" s="360"/>
      <c r="R872" s="360"/>
      <c r="S872" s="360"/>
      <c r="T872" s="360"/>
      <c r="U872" s="360"/>
      <c r="V872" s="360"/>
      <c r="W872" s="360"/>
      <c r="X872" s="360"/>
      <c r="Y872" s="360"/>
      <c r="Z872" s="360"/>
      <c r="AB872" s="360"/>
    </row>
    <row r="873">
      <c r="A873" s="360"/>
      <c r="B873" s="360"/>
      <c r="C873" s="360"/>
      <c r="D873" s="360"/>
      <c r="E873" s="360"/>
      <c r="F873" s="360"/>
      <c r="G873" s="360"/>
      <c r="H873" s="360"/>
      <c r="I873" s="360"/>
      <c r="J873" s="360"/>
      <c r="K873" s="360"/>
      <c r="L873" s="360"/>
      <c r="M873" s="360"/>
      <c r="N873" s="360"/>
      <c r="O873" s="360"/>
      <c r="P873" s="360"/>
      <c r="Q873" s="360"/>
      <c r="R873" s="360"/>
      <c r="S873" s="360"/>
      <c r="T873" s="360"/>
      <c r="U873" s="360"/>
      <c r="V873" s="360"/>
      <c r="W873" s="360"/>
      <c r="X873" s="360"/>
      <c r="Y873" s="360"/>
      <c r="Z873" s="360"/>
      <c r="AB873" s="360"/>
    </row>
    <row r="874">
      <c r="A874" s="360"/>
      <c r="B874" s="360"/>
      <c r="C874" s="360"/>
      <c r="D874" s="360"/>
      <c r="E874" s="360"/>
      <c r="F874" s="360"/>
      <c r="G874" s="360"/>
      <c r="H874" s="360"/>
      <c r="I874" s="360"/>
      <c r="J874" s="360"/>
      <c r="K874" s="360"/>
      <c r="L874" s="360"/>
      <c r="M874" s="360"/>
      <c r="N874" s="360"/>
      <c r="O874" s="360"/>
      <c r="P874" s="360"/>
      <c r="Q874" s="360"/>
      <c r="R874" s="360"/>
      <c r="S874" s="360"/>
      <c r="T874" s="360"/>
      <c r="U874" s="360"/>
      <c r="V874" s="360"/>
      <c r="W874" s="360"/>
      <c r="X874" s="360"/>
      <c r="Y874" s="360"/>
      <c r="Z874" s="360"/>
      <c r="AB874" s="360"/>
    </row>
    <row r="875">
      <c r="A875" s="360"/>
      <c r="B875" s="360"/>
      <c r="C875" s="360"/>
      <c r="D875" s="360"/>
      <c r="E875" s="360"/>
      <c r="F875" s="360"/>
      <c r="G875" s="360"/>
      <c r="H875" s="360"/>
      <c r="I875" s="360"/>
      <c r="J875" s="360"/>
      <c r="K875" s="360"/>
      <c r="L875" s="360"/>
      <c r="M875" s="360"/>
      <c r="N875" s="360"/>
      <c r="O875" s="360"/>
      <c r="P875" s="360"/>
      <c r="Q875" s="360"/>
      <c r="R875" s="360"/>
      <c r="S875" s="360"/>
      <c r="T875" s="360"/>
      <c r="U875" s="360"/>
      <c r="V875" s="360"/>
      <c r="W875" s="360"/>
      <c r="X875" s="360"/>
      <c r="Y875" s="360"/>
      <c r="Z875" s="360"/>
      <c r="AB875" s="360"/>
    </row>
    <row r="876">
      <c r="A876" s="360"/>
      <c r="B876" s="360"/>
      <c r="C876" s="360"/>
      <c r="D876" s="360"/>
      <c r="E876" s="360"/>
      <c r="F876" s="360"/>
      <c r="G876" s="360"/>
      <c r="H876" s="360"/>
      <c r="I876" s="360"/>
      <c r="J876" s="360"/>
      <c r="K876" s="360"/>
      <c r="L876" s="360"/>
      <c r="M876" s="360"/>
      <c r="N876" s="360"/>
      <c r="O876" s="360"/>
      <c r="P876" s="360"/>
      <c r="Q876" s="360"/>
      <c r="R876" s="360"/>
      <c r="S876" s="360"/>
      <c r="T876" s="360"/>
      <c r="U876" s="360"/>
      <c r="V876" s="360"/>
      <c r="W876" s="360"/>
      <c r="X876" s="360"/>
      <c r="Y876" s="360"/>
      <c r="Z876" s="360"/>
      <c r="AB876" s="360"/>
    </row>
    <row r="877">
      <c r="A877" s="360"/>
      <c r="B877" s="360"/>
      <c r="C877" s="360"/>
      <c r="D877" s="360"/>
      <c r="E877" s="360"/>
      <c r="F877" s="360"/>
      <c r="G877" s="360"/>
      <c r="H877" s="360"/>
      <c r="I877" s="360"/>
      <c r="J877" s="360"/>
      <c r="K877" s="360"/>
      <c r="L877" s="360"/>
      <c r="M877" s="360"/>
      <c r="N877" s="360"/>
      <c r="O877" s="360"/>
      <c r="P877" s="360"/>
      <c r="Q877" s="360"/>
      <c r="R877" s="360"/>
      <c r="S877" s="360"/>
      <c r="T877" s="360"/>
      <c r="U877" s="360"/>
      <c r="V877" s="360"/>
      <c r="W877" s="360"/>
      <c r="X877" s="360"/>
      <c r="Y877" s="360"/>
      <c r="Z877" s="360"/>
      <c r="AB877" s="360"/>
    </row>
    <row r="878">
      <c r="A878" s="360"/>
      <c r="B878" s="360"/>
      <c r="C878" s="360"/>
      <c r="D878" s="360"/>
      <c r="E878" s="360"/>
      <c r="F878" s="360"/>
      <c r="G878" s="360"/>
      <c r="H878" s="360"/>
      <c r="I878" s="360"/>
      <c r="J878" s="360"/>
      <c r="K878" s="360"/>
      <c r="L878" s="360"/>
      <c r="M878" s="360"/>
      <c r="N878" s="360"/>
      <c r="O878" s="360"/>
      <c r="P878" s="360"/>
      <c r="Q878" s="360"/>
      <c r="R878" s="360"/>
      <c r="S878" s="360"/>
      <c r="T878" s="360"/>
      <c r="U878" s="360"/>
      <c r="V878" s="360"/>
      <c r="W878" s="360"/>
      <c r="X878" s="360"/>
      <c r="Y878" s="360"/>
      <c r="Z878" s="360"/>
      <c r="AB878" s="360"/>
    </row>
    <row r="879">
      <c r="A879" s="360"/>
      <c r="B879" s="360"/>
      <c r="C879" s="360"/>
      <c r="D879" s="360"/>
      <c r="E879" s="360"/>
      <c r="F879" s="360"/>
      <c r="G879" s="360"/>
      <c r="H879" s="360"/>
      <c r="I879" s="360"/>
      <c r="J879" s="360"/>
      <c r="K879" s="360"/>
      <c r="L879" s="360"/>
      <c r="M879" s="360"/>
      <c r="N879" s="360"/>
      <c r="O879" s="360"/>
      <c r="P879" s="360"/>
      <c r="Q879" s="360"/>
      <c r="R879" s="360"/>
      <c r="S879" s="360"/>
      <c r="T879" s="360"/>
      <c r="U879" s="360"/>
      <c r="V879" s="360"/>
      <c r="W879" s="360"/>
      <c r="X879" s="360"/>
      <c r="Y879" s="360"/>
      <c r="Z879" s="360"/>
      <c r="AB879" s="360"/>
    </row>
    <row r="880">
      <c r="A880" s="360"/>
      <c r="B880" s="360"/>
      <c r="C880" s="360"/>
      <c r="D880" s="360"/>
      <c r="E880" s="360"/>
      <c r="F880" s="360"/>
      <c r="G880" s="360"/>
      <c r="H880" s="360"/>
      <c r="I880" s="360"/>
      <c r="J880" s="360"/>
      <c r="K880" s="360"/>
      <c r="L880" s="360"/>
      <c r="M880" s="360"/>
      <c r="N880" s="360"/>
      <c r="O880" s="360"/>
      <c r="P880" s="360"/>
      <c r="Q880" s="360"/>
      <c r="R880" s="360"/>
      <c r="S880" s="360"/>
      <c r="T880" s="360"/>
      <c r="U880" s="360"/>
      <c r="V880" s="360"/>
      <c r="W880" s="360"/>
      <c r="X880" s="360"/>
      <c r="Y880" s="360"/>
      <c r="Z880" s="360"/>
      <c r="AB880" s="360"/>
    </row>
    <row r="881">
      <c r="A881" s="360"/>
      <c r="B881" s="360"/>
      <c r="C881" s="360"/>
      <c r="D881" s="360"/>
      <c r="E881" s="360"/>
      <c r="F881" s="360"/>
      <c r="G881" s="360"/>
      <c r="H881" s="360"/>
      <c r="I881" s="360"/>
      <c r="J881" s="360"/>
      <c r="K881" s="360"/>
      <c r="L881" s="360"/>
      <c r="M881" s="360"/>
      <c r="N881" s="360"/>
      <c r="O881" s="360"/>
      <c r="P881" s="360"/>
      <c r="Q881" s="360"/>
      <c r="R881" s="360"/>
      <c r="S881" s="360"/>
      <c r="T881" s="360"/>
      <c r="U881" s="360"/>
      <c r="V881" s="360"/>
      <c r="W881" s="360"/>
      <c r="X881" s="360"/>
      <c r="Y881" s="360"/>
      <c r="Z881" s="360"/>
      <c r="AB881" s="360"/>
    </row>
    <row r="882">
      <c r="A882" s="360"/>
      <c r="B882" s="360"/>
      <c r="C882" s="360"/>
      <c r="D882" s="360"/>
      <c r="E882" s="360"/>
      <c r="F882" s="360"/>
      <c r="G882" s="360"/>
      <c r="H882" s="360"/>
      <c r="I882" s="360"/>
      <c r="J882" s="360"/>
      <c r="K882" s="360"/>
      <c r="L882" s="360"/>
      <c r="M882" s="360"/>
      <c r="N882" s="360"/>
      <c r="O882" s="360"/>
      <c r="P882" s="360"/>
      <c r="Q882" s="360"/>
      <c r="R882" s="360"/>
      <c r="S882" s="360"/>
      <c r="T882" s="360"/>
      <c r="U882" s="360"/>
      <c r="V882" s="360"/>
      <c r="W882" s="360"/>
      <c r="X882" s="360"/>
      <c r="Y882" s="360"/>
      <c r="Z882" s="360"/>
      <c r="AB882" s="360"/>
    </row>
    <row r="883">
      <c r="A883" s="360"/>
      <c r="B883" s="360"/>
      <c r="C883" s="360"/>
      <c r="D883" s="360"/>
      <c r="E883" s="360"/>
      <c r="F883" s="360"/>
      <c r="G883" s="360"/>
      <c r="H883" s="360"/>
      <c r="I883" s="360"/>
      <c r="J883" s="360"/>
      <c r="K883" s="360"/>
      <c r="L883" s="360"/>
      <c r="M883" s="360"/>
      <c r="N883" s="360"/>
      <c r="O883" s="360"/>
      <c r="P883" s="360"/>
      <c r="Q883" s="360"/>
      <c r="R883" s="360"/>
      <c r="S883" s="360"/>
      <c r="T883" s="360"/>
      <c r="U883" s="360"/>
      <c r="V883" s="360"/>
      <c r="W883" s="360"/>
      <c r="X883" s="360"/>
      <c r="Y883" s="360"/>
      <c r="Z883" s="360"/>
      <c r="AB883" s="360"/>
    </row>
    <row r="884">
      <c r="A884" s="360"/>
      <c r="B884" s="360"/>
      <c r="C884" s="360"/>
      <c r="D884" s="360"/>
      <c r="E884" s="360"/>
      <c r="F884" s="360"/>
      <c r="G884" s="360"/>
      <c r="H884" s="360"/>
      <c r="I884" s="360"/>
      <c r="J884" s="360"/>
      <c r="K884" s="360"/>
      <c r="L884" s="360"/>
      <c r="M884" s="360"/>
      <c r="N884" s="360"/>
      <c r="O884" s="360"/>
      <c r="P884" s="360"/>
      <c r="Q884" s="360"/>
      <c r="R884" s="360"/>
      <c r="S884" s="360"/>
      <c r="T884" s="360"/>
      <c r="U884" s="360"/>
      <c r="V884" s="360"/>
      <c r="W884" s="360"/>
      <c r="X884" s="360"/>
      <c r="Y884" s="360"/>
      <c r="Z884" s="360"/>
      <c r="AB884" s="360"/>
    </row>
    <row r="885">
      <c r="A885" s="360"/>
      <c r="B885" s="360"/>
      <c r="C885" s="360"/>
      <c r="D885" s="360"/>
      <c r="E885" s="360"/>
      <c r="F885" s="360"/>
      <c r="G885" s="360"/>
      <c r="H885" s="360"/>
      <c r="I885" s="360"/>
      <c r="J885" s="360"/>
      <c r="K885" s="360"/>
      <c r="L885" s="360"/>
      <c r="M885" s="360"/>
      <c r="N885" s="360"/>
      <c r="O885" s="360"/>
      <c r="P885" s="360"/>
      <c r="Q885" s="360"/>
      <c r="R885" s="360"/>
      <c r="S885" s="360"/>
      <c r="T885" s="360"/>
      <c r="U885" s="360"/>
      <c r="V885" s="360"/>
      <c r="W885" s="360"/>
      <c r="X885" s="360"/>
      <c r="Y885" s="360"/>
      <c r="Z885" s="360"/>
      <c r="AB885" s="360"/>
    </row>
    <row r="886">
      <c r="A886" s="360"/>
      <c r="B886" s="360"/>
      <c r="C886" s="360"/>
      <c r="D886" s="360"/>
      <c r="E886" s="360"/>
      <c r="F886" s="360"/>
      <c r="G886" s="360"/>
      <c r="H886" s="360"/>
      <c r="I886" s="360"/>
      <c r="J886" s="360"/>
      <c r="K886" s="360"/>
      <c r="L886" s="360"/>
      <c r="M886" s="360"/>
      <c r="N886" s="360"/>
      <c r="O886" s="360"/>
      <c r="P886" s="360"/>
      <c r="Q886" s="360"/>
      <c r="R886" s="360"/>
      <c r="S886" s="360"/>
      <c r="T886" s="360"/>
      <c r="U886" s="360"/>
      <c r="V886" s="360"/>
      <c r="W886" s="360"/>
      <c r="X886" s="360"/>
      <c r="Y886" s="360"/>
      <c r="Z886" s="360"/>
      <c r="AB886" s="360"/>
    </row>
    <row r="887">
      <c r="A887" s="360"/>
      <c r="B887" s="360"/>
      <c r="C887" s="360"/>
      <c r="D887" s="360"/>
      <c r="E887" s="360"/>
      <c r="F887" s="360"/>
      <c r="G887" s="360"/>
      <c r="H887" s="360"/>
      <c r="I887" s="360"/>
      <c r="J887" s="360"/>
      <c r="K887" s="360"/>
      <c r="L887" s="360"/>
      <c r="M887" s="360"/>
      <c r="N887" s="360"/>
      <c r="O887" s="360"/>
      <c r="P887" s="360"/>
      <c r="Q887" s="360"/>
      <c r="R887" s="360"/>
      <c r="S887" s="360"/>
      <c r="T887" s="360"/>
      <c r="U887" s="360"/>
      <c r="V887" s="360"/>
      <c r="W887" s="360"/>
      <c r="X887" s="360"/>
      <c r="Y887" s="360"/>
      <c r="Z887" s="360"/>
      <c r="AB887" s="360"/>
    </row>
    <row r="888">
      <c r="A888" s="360"/>
      <c r="B888" s="360"/>
      <c r="C888" s="360"/>
      <c r="D888" s="360"/>
      <c r="E888" s="360"/>
      <c r="F888" s="360"/>
      <c r="G888" s="360"/>
      <c r="H888" s="360"/>
      <c r="I888" s="360"/>
      <c r="J888" s="360"/>
      <c r="K888" s="360"/>
      <c r="L888" s="360"/>
      <c r="M888" s="360"/>
      <c r="N888" s="360"/>
      <c r="O888" s="360"/>
      <c r="P888" s="360"/>
      <c r="Q888" s="360"/>
      <c r="R888" s="360"/>
      <c r="S888" s="360"/>
      <c r="T888" s="360"/>
      <c r="U888" s="360"/>
      <c r="V888" s="360"/>
      <c r="W888" s="360"/>
      <c r="X888" s="360"/>
      <c r="Y888" s="360"/>
      <c r="Z888" s="360"/>
      <c r="AB888" s="360"/>
    </row>
    <row r="889">
      <c r="A889" s="360"/>
      <c r="B889" s="360"/>
      <c r="C889" s="360"/>
      <c r="D889" s="360"/>
      <c r="E889" s="360"/>
      <c r="F889" s="360"/>
      <c r="G889" s="360"/>
      <c r="H889" s="360"/>
      <c r="I889" s="360"/>
      <c r="J889" s="360"/>
      <c r="K889" s="360"/>
      <c r="L889" s="360"/>
      <c r="M889" s="360"/>
      <c r="N889" s="360"/>
      <c r="O889" s="360"/>
      <c r="P889" s="360"/>
      <c r="Q889" s="360"/>
      <c r="R889" s="360"/>
      <c r="S889" s="360"/>
      <c r="T889" s="360"/>
      <c r="U889" s="360"/>
      <c r="V889" s="360"/>
      <c r="W889" s="360"/>
      <c r="X889" s="360"/>
      <c r="Y889" s="360"/>
      <c r="Z889" s="360"/>
      <c r="AB889" s="360"/>
    </row>
    <row r="890">
      <c r="A890" s="360"/>
      <c r="B890" s="360"/>
      <c r="C890" s="360"/>
      <c r="D890" s="360"/>
      <c r="E890" s="360"/>
      <c r="F890" s="360"/>
      <c r="G890" s="360"/>
      <c r="H890" s="360"/>
      <c r="I890" s="360"/>
      <c r="J890" s="360"/>
      <c r="K890" s="360"/>
      <c r="L890" s="360"/>
      <c r="M890" s="360"/>
      <c r="N890" s="360"/>
      <c r="O890" s="360"/>
      <c r="P890" s="360"/>
      <c r="Q890" s="360"/>
      <c r="R890" s="360"/>
      <c r="S890" s="360"/>
      <c r="T890" s="360"/>
      <c r="U890" s="360"/>
      <c r="V890" s="360"/>
      <c r="W890" s="360"/>
      <c r="X890" s="360"/>
      <c r="Y890" s="360"/>
      <c r="Z890" s="360"/>
      <c r="AB890" s="360"/>
    </row>
    <row r="891">
      <c r="A891" s="360"/>
      <c r="B891" s="360"/>
      <c r="C891" s="360"/>
      <c r="D891" s="360"/>
      <c r="E891" s="360"/>
      <c r="F891" s="360"/>
      <c r="G891" s="360"/>
      <c r="H891" s="360"/>
      <c r="I891" s="360"/>
      <c r="J891" s="360"/>
      <c r="K891" s="360"/>
      <c r="L891" s="360"/>
      <c r="M891" s="360"/>
      <c r="N891" s="360"/>
      <c r="O891" s="360"/>
      <c r="P891" s="360"/>
      <c r="Q891" s="360"/>
      <c r="R891" s="360"/>
      <c r="S891" s="360"/>
      <c r="T891" s="360"/>
      <c r="U891" s="360"/>
      <c r="V891" s="360"/>
      <c r="W891" s="360"/>
      <c r="X891" s="360"/>
      <c r="Y891" s="360"/>
      <c r="Z891" s="360"/>
      <c r="AB891" s="360"/>
    </row>
    <row r="892">
      <c r="A892" s="360"/>
      <c r="B892" s="360"/>
      <c r="C892" s="360"/>
      <c r="D892" s="360"/>
      <c r="E892" s="360"/>
      <c r="F892" s="360"/>
      <c r="G892" s="360"/>
      <c r="H892" s="360"/>
      <c r="I892" s="360"/>
      <c r="J892" s="360"/>
      <c r="K892" s="360"/>
      <c r="L892" s="360"/>
      <c r="M892" s="360"/>
      <c r="N892" s="360"/>
      <c r="O892" s="360"/>
      <c r="P892" s="360"/>
      <c r="Q892" s="360"/>
      <c r="R892" s="360"/>
      <c r="S892" s="360"/>
      <c r="T892" s="360"/>
      <c r="U892" s="360"/>
      <c r="V892" s="360"/>
      <c r="W892" s="360"/>
      <c r="X892" s="360"/>
      <c r="Y892" s="360"/>
      <c r="Z892" s="360"/>
      <c r="AB892" s="360"/>
    </row>
    <row r="893">
      <c r="A893" s="360"/>
      <c r="B893" s="360"/>
      <c r="C893" s="360"/>
      <c r="D893" s="360"/>
      <c r="E893" s="360"/>
      <c r="F893" s="360"/>
      <c r="G893" s="360"/>
      <c r="H893" s="360"/>
      <c r="I893" s="360"/>
      <c r="J893" s="360"/>
      <c r="K893" s="360"/>
      <c r="L893" s="360"/>
      <c r="M893" s="360"/>
      <c r="N893" s="360"/>
      <c r="O893" s="360"/>
      <c r="P893" s="360"/>
      <c r="Q893" s="360"/>
      <c r="R893" s="360"/>
      <c r="S893" s="360"/>
      <c r="T893" s="360"/>
      <c r="U893" s="360"/>
      <c r="V893" s="360"/>
      <c r="W893" s="360"/>
      <c r="X893" s="360"/>
      <c r="Y893" s="360"/>
      <c r="Z893" s="360"/>
      <c r="AB893" s="360"/>
    </row>
    <row r="894">
      <c r="A894" s="360"/>
      <c r="B894" s="360"/>
      <c r="C894" s="360"/>
      <c r="D894" s="360"/>
      <c r="E894" s="360"/>
      <c r="F894" s="360"/>
      <c r="G894" s="360"/>
      <c r="H894" s="360"/>
      <c r="I894" s="360"/>
      <c r="J894" s="360"/>
      <c r="K894" s="360"/>
      <c r="L894" s="360"/>
      <c r="M894" s="360"/>
      <c r="N894" s="360"/>
      <c r="O894" s="360"/>
      <c r="P894" s="360"/>
      <c r="Q894" s="360"/>
      <c r="R894" s="360"/>
      <c r="S894" s="360"/>
      <c r="T894" s="360"/>
      <c r="U894" s="360"/>
      <c r="V894" s="360"/>
      <c r="W894" s="360"/>
      <c r="X894" s="360"/>
      <c r="Y894" s="360"/>
      <c r="Z894" s="360"/>
      <c r="AB894" s="360"/>
    </row>
    <row r="895">
      <c r="A895" s="360"/>
      <c r="B895" s="360"/>
      <c r="C895" s="360"/>
      <c r="D895" s="360"/>
      <c r="E895" s="360"/>
      <c r="F895" s="360"/>
      <c r="G895" s="360"/>
      <c r="H895" s="360"/>
      <c r="I895" s="360"/>
      <c r="J895" s="360"/>
      <c r="K895" s="360"/>
      <c r="L895" s="360"/>
      <c r="M895" s="360"/>
      <c r="N895" s="360"/>
      <c r="O895" s="360"/>
      <c r="P895" s="360"/>
      <c r="Q895" s="360"/>
      <c r="R895" s="360"/>
      <c r="S895" s="360"/>
      <c r="T895" s="360"/>
      <c r="U895" s="360"/>
      <c r="V895" s="360"/>
      <c r="W895" s="360"/>
      <c r="X895" s="360"/>
      <c r="Y895" s="360"/>
      <c r="Z895" s="360"/>
      <c r="AB895" s="360"/>
    </row>
    <row r="896">
      <c r="A896" s="360"/>
      <c r="B896" s="360"/>
      <c r="C896" s="360"/>
      <c r="D896" s="360"/>
      <c r="E896" s="360"/>
      <c r="F896" s="360"/>
      <c r="G896" s="360"/>
      <c r="H896" s="360"/>
      <c r="I896" s="360"/>
      <c r="J896" s="360"/>
      <c r="K896" s="360"/>
      <c r="L896" s="360"/>
      <c r="M896" s="360"/>
      <c r="N896" s="360"/>
      <c r="O896" s="360"/>
      <c r="P896" s="360"/>
      <c r="Q896" s="360"/>
      <c r="R896" s="360"/>
      <c r="S896" s="360"/>
      <c r="T896" s="360"/>
      <c r="U896" s="360"/>
      <c r="V896" s="360"/>
      <c r="W896" s="360"/>
      <c r="X896" s="360"/>
      <c r="Y896" s="360"/>
      <c r="Z896" s="360"/>
      <c r="AB896" s="360"/>
    </row>
    <row r="897">
      <c r="A897" s="360"/>
      <c r="B897" s="360"/>
      <c r="C897" s="360"/>
      <c r="D897" s="360"/>
      <c r="E897" s="360"/>
      <c r="F897" s="360"/>
      <c r="G897" s="360"/>
      <c r="H897" s="360"/>
      <c r="I897" s="360"/>
      <c r="J897" s="360"/>
      <c r="K897" s="360"/>
      <c r="L897" s="360"/>
      <c r="M897" s="360"/>
      <c r="N897" s="360"/>
      <c r="O897" s="360"/>
      <c r="P897" s="360"/>
      <c r="Q897" s="360"/>
      <c r="R897" s="360"/>
      <c r="S897" s="360"/>
      <c r="T897" s="360"/>
      <c r="U897" s="360"/>
      <c r="V897" s="360"/>
      <c r="W897" s="360"/>
      <c r="X897" s="360"/>
      <c r="Y897" s="360"/>
      <c r="Z897" s="360"/>
      <c r="AB897" s="360"/>
    </row>
    <row r="898">
      <c r="A898" s="360"/>
      <c r="B898" s="360"/>
      <c r="C898" s="360"/>
      <c r="D898" s="360"/>
      <c r="E898" s="360"/>
      <c r="F898" s="360"/>
      <c r="G898" s="360"/>
      <c r="H898" s="360"/>
      <c r="I898" s="360"/>
      <c r="J898" s="360"/>
      <c r="K898" s="360"/>
      <c r="L898" s="360"/>
      <c r="M898" s="360"/>
      <c r="N898" s="360"/>
      <c r="O898" s="360"/>
      <c r="P898" s="360"/>
      <c r="Q898" s="360"/>
      <c r="R898" s="360"/>
      <c r="S898" s="360"/>
      <c r="T898" s="360"/>
      <c r="U898" s="360"/>
      <c r="V898" s="360"/>
      <c r="W898" s="360"/>
      <c r="X898" s="360"/>
      <c r="Y898" s="360"/>
      <c r="Z898" s="360"/>
      <c r="AB898" s="360"/>
    </row>
    <row r="899">
      <c r="A899" s="360"/>
      <c r="B899" s="360"/>
      <c r="C899" s="360"/>
      <c r="D899" s="360"/>
      <c r="E899" s="360"/>
      <c r="F899" s="360"/>
      <c r="G899" s="360"/>
      <c r="H899" s="360"/>
      <c r="I899" s="360"/>
      <c r="J899" s="360"/>
      <c r="K899" s="360"/>
      <c r="L899" s="360"/>
      <c r="M899" s="360"/>
      <c r="N899" s="360"/>
      <c r="O899" s="360"/>
      <c r="P899" s="360"/>
      <c r="Q899" s="360"/>
      <c r="R899" s="360"/>
      <c r="S899" s="360"/>
      <c r="T899" s="360"/>
      <c r="U899" s="360"/>
      <c r="V899" s="360"/>
      <c r="W899" s="360"/>
      <c r="X899" s="360"/>
      <c r="Y899" s="360"/>
      <c r="Z899" s="360"/>
      <c r="AB899" s="360"/>
    </row>
    <row r="900">
      <c r="A900" s="360"/>
      <c r="B900" s="360"/>
      <c r="C900" s="360"/>
      <c r="D900" s="360"/>
      <c r="E900" s="360"/>
      <c r="F900" s="360"/>
      <c r="G900" s="360"/>
      <c r="H900" s="360"/>
      <c r="I900" s="360"/>
      <c r="J900" s="360"/>
      <c r="K900" s="360"/>
      <c r="L900" s="360"/>
      <c r="M900" s="360"/>
      <c r="N900" s="360"/>
      <c r="O900" s="360"/>
      <c r="P900" s="360"/>
      <c r="Q900" s="360"/>
      <c r="R900" s="360"/>
      <c r="S900" s="360"/>
      <c r="T900" s="360"/>
      <c r="U900" s="360"/>
      <c r="V900" s="360"/>
      <c r="W900" s="360"/>
      <c r="X900" s="360"/>
      <c r="Y900" s="360"/>
      <c r="Z900" s="360"/>
      <c r="AB900" s="360"/>
    </row>
    <row r="901">
      <c r="A901" s="360"/>
      <c r="B901" s="360"/>
      <c r="C901" s="360"/>
      <c r="D901" s="360"/>
      <c r="E901" s="360"/>
      <c r="F901" s="360"/>
      <c r="G901" s="360"/>
      <c r="H901" s="360"/>
      <c r="I901" s="360"/>
      <c r="J901" s="360"/>
      <c r="K901" s="360"/>
      <c r="L901" s="360"/>
      <c r="M901" s="360"/>
      <c r="N901" s="360"/>
      <c r="O901" s="360"/>
      <c r="P901" s="360"/>
      <c r="Q901" s="360"/>
      <c r="R901" s="360"/>
      <c r="S901" s="360"/>
      <c r="T901" s="360"/>
      <c r="U901" s="360"/>
      <c r="V901" s="360"/>
      <c r="W901" s="360"/>
      <c r="X901" s="360"/>
      <c r="Y901" s="360"/>
      <c r="Z901" s="360"/>
      <c r="AB901" s="360"/>
    </row>
    <row r="902">
      <c r="A902" s="360"/>
      <c r="B902" s="360"/>
      <c r="C902" s="360"/>
      <c r="D902" s="360"/>
      <c r="E902" s="360"/>
      <c r="F902" s="360"/>
      <c r="G902" s="360"/>
      <c r="H902" s="360"/>
      <c r="I902" s="360"/>
      <c r="J902" s="360"/>
      <c r="K902" s="360"/>
      <c r="L902" s="360"/>
      <c r="M902" s="360"/>
      <c r="N902" s="360"/>
      <c r="O902" s="360"/>
      <c r="P902" s="360"/>
      <c r="Q902" s="360"/>
      <c r="R902" s="360"/>
      <c r="S902" s="360"/>
      <c r="T902" s="360"/>
      <c r="U902" s="360"/>
      <c r="V902" s="360"/>
      <c r="W902" s="360"/>
      <c r="X902" s="360"/>
      <c r="Y902" s="360"/>
      <c r="Z902" s="360"/>
      <c r="AB902" s="360"/>
    </row>
    <row r="903">
      <c r="A903" s="360"/>
      <c r="B903" s="360"/>
      <c r="C903" s="360"/>
      <c r="D903" s="360"/>
      <c r="E903" s="360"/>
      <c r="F903" s="360"/>
      <c r="G903" s="360"/>
      <c r="H903" s="360"/>
      <c r="I903" s="360"/>
      <c r="J903" s="360"/>
      <c r="K903" s="360"/>
      <c r="L903" s="360"/>
      <c r="M903" s="360"/>
      <c r="N903" s="360"/>
      <c r="O903" s="360"/>
      <c r="P903" s="360"/>
      <c r="Q903" s="360"/>
      <c r="R903" s="360"/>
      <c r="S903" s="360"/>
      <c r="T903" s="360"/>
      <c r="U903" s="360"/>
      <c r="V903" s="360"/>
      <c r="W903" s="360"/>
      <c r="X903" s="360"/>
      <c r="Y903" s="360"/>
      <c r="Z903" s="360"/>
      <c r="AB903" s="360"/>
    </row>
    <row r="904">
      <c r="A904" s="360"/>
      <c r="B904" s="360"/>
      <c r="C904" s="360"/>
      <c r="D904" s="360"/>
      <c r="E904" s="360"/>
      <c r="F904" s="360"/>
      <c r="G904" s="360"/>
      <c r="H904" s="360"/>
      <c r="I904" s="360"/>
      <c r="J904" s="360"/>
      <c r="K904" s="360"/>
      <c r="L904" s="360"/>
      <c r="M904" s="360"/>
      <c r="N904" s="360"/>
      <c r="O904" s="360"/>
      <c r="P904" s="360"/>
      <c r="Q904" s="360"/>
      <c r="R904" s="360"/>
      <c r="S904" s="360"/>
      <c r="T904" s="360"/>
      <c r="U904" s="360"/>
      <c r="V904" s="360"/>
      <c r="W904" s="360"/>
      <c r="X904" s="360"/>
      <c r="Y904" s="360"/>
      <c r="Z904" s="360"/>
      <c r="AB904" s="360"/>
    </row>
    <row r="905">
      <c r="A905" s="360"/>
      <c r="B905" s="360"/>
      <c r="C905" s="360"/>
      <c r="D905" s="360"/>
      <c r="E905" s="360"/>
      <c r="F905" s="360"/>
      <c r="G905" s="360"/>
      <c r="H905" s="360"/>
      <c r="I905" s="360"/>
      <c r="J905" s="360"/>
      <c r="K905" s="360"/>
      <c r="L905" s="360"/>
      <c r="M905" s="360"/>
      <c r="N905" s="360"/>
      <c r="O905" s="360"/>
      <c r="P905" s="360"/>
      <c r="Q905" s="360"/>
      <c r="R905" s="360"/>
      <c r="S905" s="360"/>
      <c r="T905" s="360"/>
      <c r="U905" s="360"/>
      <c r="V905" s="360"/>
      <c r="W905" s="360"/>
      <c r="X905" s="360"/>
      <c r="Y905" s="360"/>
      <c r="Z905" s="360"/>
      <c r="AB905" s="360"/>
    </row>
    <row r="906">
      <c r="A906" s="360"/>
      <c r="B906" s="360"/>
      <c r="C906" s="360"/>
      <c r="D906" s="360"/>
      <c r="E906" s="360"/>
      <c r="F906" s="360"/>
      <c r="G906" s="360"/>
      <c r="H906" s="360"/>
      <c r="I906" s="360"/>
      <c r="J906" s="360"/>
      <c r="K906" s="360"/>
      <c r="L906" s="360"/>
      <c r="M906" s="360"/>
      <c r="N906" s="360"/>
      <c r="O906" s="360"/>
      <c r="P906" s="360"/>
      <c r="Q906" s="360"/>
      <c r="R906" s="360"/>
      <c r="S906" s="360"/>
      <c r="T906" s="360"/>
      <c r="U906" s="360"/>
      <c r="V906" s="360"/>
      <c r="W906" s="360"/>
      <c r="X906" s="360"/>
      <c r="Y906" s="360"/>
      <c r="Z906" s="360"/>
      <c r="AB906" s="360"/>
    </row>
    <row r="907">
      <c r="A907" s="360"/>
      <c r="B907" s="360"/>
      <c r="C907" s="360"/>
      <c r="D907" s="360"/>
      <c r="E907" s="360"/>
      <c r="F907" s="360"/>
      <c r="G907" s="360"/>
      <c r="H907" s="360"/>
      <c r="I907" s="360"/>
      <c r="J907" s="360"/>
      <c r="K907" s="360"/>
      <c r="L907" s="360"/>
      <c r="M907" s="360"/>
      <c r="N907" s="360"/>
      <c r="O907" s="360"/>
      <c r="P907" s="360"/>
      <c r="Q907" s="360"/>
      <c r="R907" s="360"/>
      <c r="S907" s="360"/>
      <c r="T907" s="360"/>
      <c r="U907" s="360"/>
      <c r="V907" s="360"/>
      <c r="W907" s="360"/>
      <c r="X907" s="360"/>
      <c r="Y907" s="360"/>
      <c r="Z907" s="360"/>
      <c r="AB907" s="360"/>
    </row>
    <row r="908">
      <c r="A908" s="360"/>
      <c r="B908" s="360"/>
      <c r="C908" s="360"/>
      <c r="D908" s="360"/>
      <c r="E908" s="360"/>
      <c r="F908" s="360"/>
      <c r="G908" s="360"/>
      <c r="H908" s="360"/>
      <c r="I908" s="360"/>
      <c r="J908" s="360"/>
      <c r="K908" s="360"/>
      <c r="L908" s="360"/>
      <c r="M908" s="360"/>
      <c r="N908" s="360"/>
      <c r="O908" s="360"/>
      <c r="P908" s="360"/>
      <c r="Q908" s="360"/>
      <c r="R908" s="360"/>
      <c r="S908" s="360"/>
      <c r="T908" s="360"/>
      <c r="U908" s="360"/>
      <c r="V908" s="360"/>
      <c r="W908" s="360"/>
      <c r="X908" s="360"/>
      <c r="Y908" s="360"/>
      <c r="Z908" s="360"/>
      <c r="AB908" s="360"/>
    </row>
    <row r="909">
      <c r="A909" s="360"/>
      <c r="B909" s="360"/>
      <c r="C909" s="360"/>
      <c r="D909" s="360"/>
      <c r="E909" s="360"/>
      <c r="F909" s="360"/>
      <c r="G909" s="360"/>
      <c r="H909" s="360"/>
      <c r="I909" s="360"/>
      <c r="J909" s="360"/>
      <c r="K909" s="360"/>
      <c r="L909" s="360"/>
      <c r="M909" s="360"/>
      <c r="N909" s="360"/>
      <c r="O909" s="360"/>
      <c r="P909" s="360"/>
      <c r="Q909" s="360"/>
      <c r="R909" s="360"/>
      <c r="S909" s="360"/>
      <c r="T909" s="360"/>
      <c r="U909" s="360"/>
      <c r="V909" s="360"/>
      <c r="W909" s="360"/>
      <c r="X909" s="360"/>
      <c r="Y909" s="360"/>
      <c r="Z909" s="360"/>
      <c r="AB909" s="360"/>
    </row>
    <row r="910">
      <c r="A910" s="360"/>
      <c r="B910" s="360"/>
      <c r="C910" s="360"/>
      <c r="D910" s="360"/>
      <c r="E910" s="360"/>
      <c r="F910" s="360"/>
      <c r="G910" s="360"/>
      <c r="H910" s="360"/>
      <c r="I910" s="360"/>
      <c r="J910" s="360"/>
      <c r="K910" s="360"/>
      <c r="L910" s="360"/>
      <c r="M910" s="360"/>
      <c r="N910" s="360"/>
      <c r="O910" s="360"/>
      <c r="P910" s="360"/>
      <c r="Q910" s="360"/>
      <c r="R910" s="360"/>
      <c r="S910" s="360"/>
      <c r="T910" s="360"/>
      <c r="U910" s="360"/>
      <c r="V910" s="360"/>
      <c r="W910" s="360"/>
      <c r="X910" s="360"/>
      <c r="Y910" s="360"/>
      <c r="Z910" s="360"/>
      <c r="AB910" s="360"/>
    </row>
    <row r="911">
      <c r="A911" s="360"/>
      <c r="B911" s="360"/>
      <c r="C911" s="360"/>
      <c r="D911" s="360"/>
      <c r="E911" s="360"/>
      <c r="F911" s="360"/>
      <c r="G911" s="360"/>
      <c r="H911" s="360"/>
      <c r="I911" s="360"/>
      <c r="J911" s="360"/>
      <c r="K911" s="360"/>
      <c r="L911" s="360"/>
      <c r="M911" s="360"/>
      <c r="N911" s="360"/>
      <c r="O911" s="360"/>
      <c r="P911" s="360"/>
      <c r="Q911" s="360"/>
      <c r="R911" s="360"/>
      <c r="S911" s="360"/>
      <c r="T911" s="360"/>
      <c r="U911" s="360"/>
      <c r="V911" s="360"/>
      <c r="W911" s="360"/>
      <c r="X911" s="360"/>
      <c r="Y911" s="360"/>
      <c r="Z911" s="360"/>
      <c r="AB911" s="360"/>
    </row>
    <row r="912">
      <c r="A912" s="360"/>
      <c r="B912" s="360"/>
      <c r="C912" s="360"/>
      <c r="D912" s="360"/>
      <c r="E912" s="360"/>
      <c r="F912" s="360"/>
      <c r="G912" s="360"/>
      <c r="H912" s="360"/>
      <c r="I912" s="360"/>
      <c r="J912" s="360"/>
      <c r="K912" s="360"/>
      <c r="L912" s="360"/>
      <c r="M912" s="360"/>
      <c r="N912" s="360"/>
      <c r="O912" s="360"/>
      <c r="P912" s="360"/>
      <c r="Q912" s="360"/>
      <c r="R912" s="360"/>
      <c r="S912" s="360"/>
      <c r="T912" s="360"/>
      <c r="U912" s="360"/>
      <c r="V912" s="360"/>
      <c r="W912" s="360"/>
      <c r="X912" s="360"/>
      <c r="Y912" s="360"/>
      <c r="Z912" s="360"/>
      <c r="AB912" s="360"/>
    </row>
    <row r="913">
      <c r="A913" s="360"/>
      <c r="B913" s="360"/>
      <c r="C913" s="360"/>
      <c r="D913" s="360"/>
      <c r="E913" s="360"/>
      <c r="F913" s="360"/>
      <c r="G913" s="360"/>
      <c r="H913" s="360"/>
      <c r="I913" s="360"/>
      <c r="J913" s="360"/>
      <c r="K913" s="360"/>
      <c r="L913" s="360"/>
      <c r="M913" s="360"/>
      <c r="N913" s="360"/>
      <c r="O913" s="360"/>
      <c r="P913" s="360"/>
      <c r="Q913" s="360"/>
      <c r="R913" s="360"/>
      <c r="S913" s="360"/>
      <c r="T913" s="360"/>
      <c r="U913" s="360"/>
      <c r="V913" s="360"/>
      <c r="W913" s="360"/>
      <c r="X913" s="360"/>
      <c r="Y913" s="360"/>
      <c r="Z913" s="360"/>
      <c r="AB913" s="360"/>
    </row>
    <row r="914">
      <c r="A914" s="360"/>
      <c r="B914" s="360"/>
      <c r="C914" s="360"/>
      <c r="D914" s="360"/>
      <c r="E914" s="360"/>
      <c r="F914" s="360"/>
      <c r="G914" s="360"/>
      <c r="H914" s="360"/>
      <c r="I914" s="360"/>
      <c r="J914" s="360"/>
      <c r="K914" s="360"/>
      <c r="L914" s="360"/>
      <c r="M914" s="360"/>
      <c r="N914" s="360"/>
      <c r="O914" s="360"/>
      <c r="P914" s="360"/>
      <c r="Q914" s="360"/>
      <c r="R914" s="360"/>
      <c r="S914" s="360"/>
      <c r="T914" s="360"/>
      <c r="U914" s="360"/>
      <c r="V914" s="360"/>
      <c r="W914" s="360"/>
      <c r="X914" s="360"/>
      <c r="Y914" s="360"/>
      <c r="Z914" s="360"/>
      <c r="AB914" s="360"/>
    </row>
    <row r="915">
      <c r="A915" s="360"/>
      <c r="B915" s="360"/>
      <c r="C915" s="360"/>
      <c r="D915" s="360"/>
      <c r="E915" s="360"/>
      <c r="F915" s="360"/>
      <c r="G915" s="360"/>
      <c r="H915" s="360"/>
      <c r="I915" s="360"/>
      <c r="J915" s="360"/>
      <c r="K915" s="360"/>
      <c r="L915" s="360"/>
      <c r="M915" s="360"/>
      <c r="N915" s="360"/>
      <c r="O915" s="360"/>
      <c r="P915" s="360"/>
      <c r="Q915" s="360"/>
      <c r="R915" s="360"/>
      <c r="S915" s="360"/>
      <c r="T915" s="360"/>
      <c r="U915" s="360"/>
      <c r="V915" s="360"/>
      <c r="W915" s="360"/>
      <c r="X915" s="360"/>
      <c r="Y915" s="360"/>
      <c r="Z915" s="360"/>
      <c r="AB915" s="360"/>
    </row>
    <row r="916">
      <c r="A916" s="360"/>
      <c r="B916" s="360"/>
      <c r="C916" s="360"/>
      <c r="D916" s="360"/>
      <c r="E916" s="360"/>
      <c r="F916" s="360"/>
      <c r="G916" s="360"/>
      <c r="H916" s="360"/>
      <c r="I916" s="360"/>
      <c r="J916" s="360"/>
      <c r="K916" s="360"/>
      <c r="L916" s="360"/>
      <c r="M916" s="360"/>
      <c r="N916" s="360"/>
      <c r="O916" s="360"/>
      <c r="P916" s="360"/>
      <c r="Q916" s="360"/>
      <c r="R916" s="360"/>
      <c r="S916" s="360"/>
      <c r="T916" s="360"/>
      <c r="U916" s="360"/>
      <c r="V916" s="360"/>
      <c r="W916" s="360"/>
      <c r="X916" s="360"/>
      <c r="Y916" s="360"/>
      <c r="Z916" s="360"/>
      <c r="AB916" s="360"/>
    </row>
    <row r="917">
      <c r="A917" s="360"/>
      <c r="B917" s="360"/>
      <c r="C917" s="360"/>
      <c r="D917" s="360"/>
      <c r="E917" s="360"/>
      <c r="F917" s="360"/>
      <c r="G917" s="360"/>
      <c r="H917" s="360"/>
      <c r="I917" s="360"/>
      <c r="J917" s="360"/>
      <c r="K917" s="360"/>
      <c r="L917" s="360"/>
      <c r="M917" s="360"/>
      <c r="N917" s="360"/>
      <c r="O917" s="360"/>
      <c r="P917" s="360"/>
      <c r="Q917" s="360"/>
      <c r="R917" s="360"/>
      <c r="S917" s="360"/>
      <c r="T917" s="360"/>
      <c r="U917" s="360"/>
      <c r="V917" s="360"/>
      <c r="W917" s="360"/>
      <c r="X917" s="360"/>
      <c r="Y917" s="360"/>
      <c r="Z917" s="360"/>
      <c r="AB917" s="360"/>
    </row>
    <row r="918">
      <c r="A918" s="360"/>
      <c r="B918" s="360"/>
      <c r="C918" s="360"/>
      <c r="D918" s="360"/>
      <c r="E918" s="360"/>
      <c r="F918" s="360"/>
      <c r="G918" s="360"/>
      <c r="H918" s="360"/>
      <c r="I918" s="360"/>
      <c r="J918" s="360"/>
      <c r="K918" s="360"/>
      <c r="L918" s="360"/>
      <c r="M918" s="360"/>
      <c r="N918" s="360"/>
      <c r="O918" s="360"/>
      <c r="P918" s="360"/>
      <c r="Q918" s="360"/>
      <c r="R918" s="360"/>
      <c r="S918" s="360"/>
      <c r="T918" s="360"/>
      <c r="U918" s="360"/>
      <c r="V918" s="360"/>
      <c r="W918" s="360"/>
      <c r="X918" s="360"/>
      <c r="Y918" s="360"/>
      <c r="Z918" s="360"/>
      <c r="AB918" s="360"/>
    </row>
    <row r="919">
      <c r="A919" s="360"/>
      <c r="B919" s="360"/>
      <c r="C919" s="360"/>
      <c r="D919" s="360"/>
      <c r="E919" s="360"/>
      <c r="F919" s="360"/>
      <c r="G919" s="360"/>
      <c r="H919" s="360"/>
      <c r="I919" s="360"/>
      <c r="J919" s="360"/>
      <c r="K919" s="360"/>
      <c r="L919" s="360"/>
      <c r="M919" s="360"/>
      <c r="N919" s="360"/>
      <c r="O919" s="360"/>
      <c r="P919" s="360"/>
      <c r="Q919" s="360"/>
      <c r="R919" s="360"/>
      <c r="S919" s="360"/>
      <c r="T919" s="360"/>
      <c r="U919" s="360"/>
      <c r="V919" s="360"/>
      <c r="W919" s="360"/>
      <c r="X919" s="360"/>
      <c r="Y919" s="360"/>
      <c r="Z919" s="360"/>
      <c r="AB919" s="360"/>
    </row>
    <row r="920">
      <c r="A920" s="360"/>
      <c r="B920" s="360"/>
      <c r="C920" s="360"/>
      <c r="D920" s="360"/>
      <c r="E920" s="360"/>
      <c r="F920" s="360"/>
      <c r="G920" s="360"/>
      <c r="H920" s="360"/>
      <c r="I920" s="360"/>
      <c r="J920" s="360"/>
      <c r="K920" s="360"/>
      <c r="L920" s="360"/>
      <c r="M920" s="360"/>
      <c r="N920" s="360"/>
      <c r="O920" s="360"/>
      <c r="P920" s="360"/>
      <c r="Q920" s="360"/>
      <c r="R920" s="360"/>
      <c r="S920" s="360"/>
      <c r="T920" s="360"/>
      <c r="U920" s="360"/>
      <c r="V920" s="360"/>
      <c r="W920" s="360"/>
      <c r="X920" s="360"/>
      <c r="Y920" s="360"/>
      <c r="Z920" s="360"/>
      <c r="AB920" s="360"/>
    </row>
    <row r="921">
      <c r="A921" s="360"/>
      <c r="B921" s="360"/>
      <c r="C921" s="360"/>
      <c r="D921" s="360"/>
      <c r="E921" s="360"/>
      <c r="F921" s="360"/>
      <c r="G921" s="360"/>
      <c r="H921" s="360"/>
      <c r="I921" s="360"/>
      <c r="J921" s="360"/>
      <c r="K921" s="360"/>
      <c r="L921" s="360"/>
      <c r="M921" s="360"/>
      <c r="N921" s="360"/>
      <c r="O921" s="360"/>
      <c r="P921" s="360"/>
      <c r="Q921" s="360"/>
      <c r="R921" s="360"/>
      <c r="S921" s="360"/>
      <c r="T921" s="360"/>
      <c r="U921" s="360"/>
      <c r="V921" s="360"/>
      <c r="W921" s="360"/>
      <c r="X921" s="360"/>
      <c r="Y921" s="360"/>
      <c r="Z921" s="360"/>
      <c r="AB921" s="360"/>
    </row>
    <row r="922">
      <c r="A922" s="360"/>
      <c r="B922" s="360"/>
      <c r="C922" s="360"/>
      <c r="D922" s="360"/>
      <c r="E922" s="360"/>
      <c r="F922" s="360"/>
      <c r="G922" s="360"/>
      <c r="H922" s="360"/>
      <c r="I922" s="360"/>
      <c r="J922" s="360"/>
      <c r="K922" s="360"/>
      <c r="L922" s="360"/>
      <c r="M922" s="360"/>
      <c r="N922" s="360"/>
      <c r="O922" s="360"/>
      <c r="P922" s="360"/>
      <c r="Q922" s="360"/>
      <c r="R922" s="360"/>
      <c r="S922" s="360"/>
      <c r="T922" s="360"/>
      <c r="U922" s="360"/>
      <c r="V922" s="360"/>
      <c r="W922" s="360"/>
      <c r="X922" s="360"/>
      <c r="Y922" s="360"/>
      <c r="Z922" s="360"/>
      <c r="AB922" s="360"/>
    </row>
    <row r="923">
      <c r="A923" s="360"/>
      <c r="B923" s="360"/>
      <c r="C923" s="360"/>
      <c r="D923" s="360"/>
      <c r="E923" s="360"/>
      <c r="F923" s="360"/>
      <c r="G923" s="360"/>
      <c r="H923" s="360"/>
      <c r="I923" s="360"/>
      <c r="J923" s="360"/>
      <c r="K923" s="360"/>
      <c r="L923" s="360"/>
      <c r="M923" s="360"/>
      <c r="N923" s="360"/>
      <c r="O923" s="360"/>
      <c r="P923" s="360"/>
      <c r="Q923" s="360"/>
      <c r="R923" s="360"/>
      <c r="S923" s="360"/>
      <c r="T923" s="360"/>
      <c r="U923" s="360"/>
      <c r="V923" s="360"/>
      <c r="W923" s="360"/>
      <c r="X923" s="360"/>
      <c r="Y923" s="360"/>
      <c r="Z923" s="360"/>
      <c r="AB923" s="360"/>
    </row>
    <row r="924">
      <c r="A924" s="360"/>
      <c r="B924" s="360"/>
      <c r="C924" s="360"/>
      <c r="D924" s="360"/>
      <c r="E924" s="360"/>
      <c r="F924" s="360"/>
      <c r="G924" s="360"/>
      <c r="H924" s="360"/>
      <c r="I924" s="360"/>
      <c r="J924" s="360"/>
      <c r="K924" s="360"/>
      <c r="L924" s="360"/>
      <c r="M924" s="360"/>
      <c r="N924" s="360"/>
      <c r="O924" s="360"/>
      <c r="P924" s="360"/>
      <c r="Q924" s="360"/>
      <c r="R924" s="360"/>
      <c r="S924" s="360"/>
      <c r="T924" s="360"/>
      <c r="U924" s="360"/>
      <c r="V924" s="360"/>
      <c r="W924" s="360"/>
      <c r="X924" s="360"/>
      <c r="Y924" s="360"/>
      <c r="Z924" s="360"/>
      <c r="AB924" s="360"/>
    </row>
    <row r="925">
      <c r="A925" s="360"/>
      <c r="B925" s="360"/>
      <c r="C925" s="360"/>
      <c r="D925" s="360"/>
      <c r="E925" s="360"/>
      <c r="F925" s="360"/>
      <c r="G925" s="360"/>
      <c r="H925" s="360"/>
      <c r="I925" s="360"/>
      <c r="J925" s="360"/>
      <c r="K925" s="360"/>
      <c r="L925" s="360"/>
      <c r="M925" s="360"/>
      <c r="N925" s="360"/>
      <c r="O925" s="360"/>
      <c r="P925" s="360"/>
      <c r="Q925" s="360"/>
      <c r="R925" s="360"/>
      <c r="S925" s="360"/>
      <c r="T925" s="360"/>
      <c r="U925" s="360"/>
      <c r="V925" s="360"/>
      <c r="W925" s="360"/>
      <c r="X925" s="360"/>
      <c r="Y925" s="360"/>
      <c r="Z925" s="360"/>
      <c r="AB925" s="360"/>
    </row>
    <row r="926">
      <c r="A926" s="360"/>
      <c r="B926" s="360"/>
      <c r="C926" s="360"/>
      <c r="D926" s="360"/>
      <c r="E926" s="360"/>
      <c r="F926" s="360"/>
      <c r="G926" s="360"/>
      <c r="H926" s="360"/>
      <c r="I926" s="360"/>
      <c r="J926" s="360"/>
      <c r="K926" s="360"/>
      <c r="L926" s="360"/>
      <c r="M926" s="360"/>
      <c r="N926" s="360"/>
      <c r="O926" s="360"/>
      <c r="P926" s="360"/>
      <c r="Q926" s="360"/>
      <c r="R926" s="360"/>
      <c r="S926" s="360"/>
      <c r="T926" s="360"/>
      <c r="U926" s="360"/>
      <c r="V926" s="360"/>
      <c r="W926" s="360"/>
      <c r="X926" s="360"/>
      <c r="Y926" s="360"/>
      <c r="Z926" s="360"/>
      <c r="AB926" s="360"/>
    </row>
    <row r="927">
      <c r="A927" s="360"/>
      <c r="B927" s="360"/>
      <c r="C927" s="360"/>
      <c r="D927" s="360"/>
      <c r="E927" s="360"/>
      <c r="F927" s="360"/>
      <c r="G927" s="360"/>
      <c r="H927" s="360"/>
      <c r="I927" s="360"/>
      <c r="J927" s="360"/>
      <c r="K927" s="360"/>
      <c r="L927" s="360"/>
      <c r="M927" s="360"/>
      <c r="N927" s="360"/>
      <c r="O927" s="360"/>
      <c r="P927" s="360"/>
      <c r="Q927" s="360"/>
      <c r="R927" s="360"/>
      <c r="S927" s="360"/>
      <c r="T927" s="360"/>
      <c r="U927" s="360"/>
      <c r="V927" s="360"/>
      <c r="W927" s="360"/>
      <c r="X927" s="360"/>
      <c r="Y927" s="360"/>
      <c r="Z927" s="360"/>
      <c r="AB927" s="360"/>
    </row>
    <row r="928">
      <c r="A928" s="360"/>
      <c r="B928" s="360"/>
      <c r="C928" s="360"/>
      <c r="D928" s="360"/>
      <c r="E928" s="360"/>
      <c r="F928" s="360"/>
      <c r="G928" s="360"/>
      <c r="H928" s="360"/>
      <c r="I928" s="360"/>
      <c r="J928" s="360"/>
      <c r="K928" s="360"/>
      <c r="L928" s="360"/>
      <c r="M928" s="360"/>
      <c r="N928" s="360"/>
      <c r="O928" s="360"/>
      <c r="P928" s="360"/>
      <c r="Q928" s="360"/>
      <c r="R928" s="360"/>
      <c r="S928" s="360"/>
      <c r="T928" s="360"/>
      <c r="U928" s="360"/>
      <c r="V928" s="360"/>
      <c r="W928" s="360"/>
      <c r="X928" s="360"/>
      <c r="Y928" s="360"/>
      <c r="Z928" s="360"/>
      <c r="AB928" s="360"/>
    </row>
    <row r="929">
      <c r="A929" s="360"/>
      <c r="B929" s="360"/>
      <c r="C929" s="360"/>
      <c r="D929" s="360"/>
      <c r="E929" s="360"/>
      <c r="F929" s="360"/>
      <c r="G929" s="360"/>
      <c r="H929" s="360"/>
      <c r="I929" s="360"/>
      <c r="J929" s="360"/>
      <c r="K929" s="360"/>
      <c r="L929" s="360"/>
      <c r="M929" s="360"/>
      <c r="N929" s="360"/>
      <c r="O929" s="360"/>
      <c r="P929" s="360"/>
      <c r="Q929" s="360"/>
      <c r="R929" s="360"/>
      <c r="S929" s="360"/>
      <c r="T929" s="360"/>
      <c r="U929" s="360"/>
      <c r="V929" s="360"/>
      <c r="W929" s="360"/>
      <c r="X929" s="360"/>
      <c r="Y929" s="360"/>
      <c r="Z929" s="360"/>
      <c r="AB929" s="360"/>
    </row>
    <row r="930">
      <c r="A930" s="360"/>
      <c r="B930" s="360"/>
      <c r="C930" s="360"/>
      <c r="D930" s="360"/>
      <c r="E930" s="360"/>
      <c r="F930" s="360"/>
      <c r="G930" s="360"/>
      <c r="H930" s="360"/>
      <c r="I930" s="360"/>
      <c r="J930" s="360"/>
      <c r="K930" s="360"/>
      <c r="L930" s="360"/>
      <c r="M930" s="360"/>
      <c r="N930" s="360"/>
      <c r="O930" s="360"/>
      <c r="P930" s="360"/>
      <c r="Q930" s="360"/>
      <c r="R930" s="360"/>
      <c r="S930" s="360"/>
      <c r="T930" s="360"/>
      <c r="U930" s="360"/>
      <c r="V930" s="360"/>
      <c r="W930" s="360"/>
      <c r="X930" s="360"/>
      <c r="Y930" s="360"/>
      <c r="Z930" s="360"/>
      <c r="AB930" s="360"/>
    </row>
    <row r="931">
      <c r="A931" s="360"/>
      <c r="B931" s="360"/>
      <c r="C931" s="360"/>
      <c r="D931" s="360"/>
      <c r="E931" s="360"/>
      <c r="F931" s="360"/>
      <c r="G931" s="360"/>
      <c r="H931" s="360"/>
      <c r="I931" s="360"/>
      <c r="J931" s="360"/>
      <c r="K931" s="360"/>
      <c r="L931" s="360"/>
      <c r="M931" s="360"/>
      <c r="N931" s="360"/>
      <c r="O931" s="360"/>
      <c r="P931" s="360"/>
      <c r="Q931" s="360"/>
      <c r="R931" s="360"/>
      <c r="S931" s="360"/>
      <c r="T931" s="360"/>
      <c r="U931" s="360"/>
      <c r="V931" s="360"/>
      <c r="W931" s="360"/>
      <c r="X931" s="360"/>
      <c r="Y931" s="360"/>
      <c r="Z931" s="360"/>
      <c r="AB931" s="360"/>
    </row>
    <row r="932">
      <c r="A932" s="360"/>
      <c r="B932" s="360"/>
      <c r="C932" s="360"/>
      <c r="D932" s="360"/>
      <c r="E932" s="360"/>
      <c r="F932" s="360"/>
      <c r="G932" s="360"/>
      <c r="H932" s="360"/>
      <c r="I932" s="360"/>
      <c r="J932" s="360"/>
      <c r="K932" s="360"/>
      <c r="L932" s="360"/>
      <c r="M932" s="360"/>
      <c r="N932" s="360"/>
      <c r="O932" s="360"/>
      <c r="P932" s="360"/>
      <c r="Q932" s="360"/>
      <c r="R932" s="360"/>
      <c r="S932" s="360"/>
      <c r="T932" s="360"/>
      <c r="U932" s="360"/>
      <c r="V932" s="360"/>
      <c r="W932" s="360"/>
      <c r="X932" s="360"/>
      <c r="Y932" s="360"/>
      <c r="Z932" s="360"/>
      <c r="AB932" s="360"/>
    </row>
    <row r="933">
      <c r="A933" s="360"/>
      <c r="B933" s="360"/>
      <c r="C933" s="360"/>
      <c r="D933" s="360"/>
      <c r="E933" s="360"/>
      <c r="F933" s="360"/>
      <c r="G933" s="360"/>
      <c r="H933" s="360"/>
      <c r="I933" s="360"/>
      <c r="J933" s="360"/>
      <c r="K933" s="360"/>
      <c r="L933" s="360"/>
      <c r="M933" s="360"/>
      <c r="N933" s="360"/>
      <c r="O933" s="360"/>
      <c r="P933" s="360"/>
      <c r="Q933" s="360"/>
      <c r="R933" s="360"/>
      <c r="S933" s="360"/>
      <c r="T933" s="360"/>
      <c r="U933" s="360"/>
      <c r="V933" s="360"/>
      <c r="W933" s="360"/>
      <c r="X933" s="360"/>
      <c r="Y933" s="360"/>
      <c r="Z933" s="360"/>
      <c r="AB933" s="360"/>
    </row>
    <row r="934">
      <c r="A934" s="360"/>
      <c r="B934" s="360"/>
      <c r="C934" s="360"/>
      <c r="D934" s="360"/>
      <c r="E934" s="360"/>
      <c r="F934" s="360"/>
      <c r="G934" s="360"/>
      <c r="H934" s="360"/>
      <c r="I934" s="360"/>
      <c r="J934" s="360"/>
      <c r="K934" s="360"/>
      <c r="L934" s="360"/>
      <c r="M934" s="360"/>
      <c r="N934" s="360"/>
      <c r="O934" s="360"/>
      <c r="P934" s="360"/>
      <c r="Q934" s="360"/>
      <c r="R934" s="360"/>
      <c r="S934" s="360"/>
      <c r="T934" s="360"/>
      <c r="U934" s="360"/>
      <c r="V934" s="360"/>
      <c r="W934" s="360"/>
      <c r="X934" s="360"/>
      <c r="Y934" s="360"/>
      <c r="Z934" s="360"/>
      <c r="AB934" s="360"/>
    </row>
    <row r="935">
      <c r="A935" s="360"/>
      <c r="B935" s="360"/>
      <c r="C935" s="360"/>
      <c r="D935" s="360"/>
      <c r="E935" s="360"/>
      <c r="F935" s="360"/>
      <c r="G935" s="360"/>
      <c r="H935" s="360"/>
      <c r="I935" s="360"/>
      <c r="J935" s="360"/>
      <c r="K935" s="360"/>
      <c r="L935" s="360"/>
      <c r="M935" s="360"/>
      <c r="N935" s="360"/>
      <c r="O935" s="360"/>
      <c r="P935" s="360"/>
      <c r="Q935" s="360"/>
      <c r="R935" s="360"/>
      <c r="S935" s="360"/>
      <c r="T935" s="360"/>
      <c r="U935" s="360"/>
      <c r="V935" s="360"/>
      <c r="W935" s="360"/>
      <c r="X935" s="360"/>
      <c r="Y935" s="360"/>
      <c r="Z935" s="360"/>
      <c r="AB935" s="360"/>
    </row>
    <row r="936">
      <c r="A936" s="360"/>
      <c r="B936" s="360"/>
      <c r="C936" s="360"/>
      <c r="D936" s="360"/>
      <c r="E936" s="360"/>
      <c r="F936" s="360"/>
      <c r="G936" s="360"/>
      <c r="H936" s="360"/>
      <c r="I936" s="360"/>
      <c r="J936" s="360"/>
      <c r="K936" s="360"/>
      <c r="L936" s="360"/>
      <c r="M936" s="360"/>
      <c r="N936" s="360"/>
      <c r="O936" s="360"/>
      <c r="P936" s="360"/>
      <c r="Q936" s="360"/>
      <c r="R936" s="360"/>
      <c r="S936" s="360"/>
      <c r="T936" s="360"/>
      <c r="U936" s="360"/>
      <c r="V936" s="360"/>
      <c r="W936" s="360"/>
      <c r="X936" s="360"/>
      <c r="Y936" s="360"/>
      <c r="Z936" s="360"/>
      <c r="AB936" s="360"/>
    </row>
    <row r="937">
      <c r="A937" s="360"/>
      <c r="B937" s="360"/>
      <c r="C937" s="360"/>
      <c r="D937" s="360"/>
      <c r="E937" s="360"/>
      <c r="F937" s="360"/>
      <c r="G937" s="360"/>
      <c r="H937" s="360"/>
      <c r="I937" s="360"/>
      <c r="J937" s="360"/>
      <c r="K937" s="360"/>
      <c r="L937" s="360"/>
      <c r="M937" s="360"/>
      <c r="N937" s="360"/>
      <c r="O937" s="360"/>
      <c r="P937" s="360"/>
      <c r="Q937" s="360"/>
      <c r="R937" s="360"/>
      <c r="S937" s="360"/>
      <c r="T937" s="360"/>
      <c r="U937" s="360"/>
      <c r="V937" s="360"/>
      <c r="W937" s="360"/>
      <c r="X937" s="360"/>
      <c r="Y937" s="360"/>
      <c r="Z937" s="360"/>
      <c r="AB937" s="360"/>
    </row>
  </sheetData>
  <mergeCells count="148">
    <mergeCell ref="B2:F2"/>
    <mergeCell ref="H2:K2"/>
    <mergeCell ref="M2:O2"/>
    <mergeCell ref="X2:Z2"/>
    <mergeCell ref="M3:O3"/>
    <mergeCell ref="P3:Q3"/>
    <mergeCell ref="Y3:Z3"/>
    <mergeCell ref="B3:F3"/>
    <mergeCell ref="B4:F4"/>
    <mergeCell ref="M4:O4"/>
    <mergeCell ref="P4:Q4"/>
    <mergeCell ref="B5:F7"/>
    <mergeCell ref="M5:O5"/>
    <mergeCell ref="M6:O6"/>
    <mergeCell ref="S2:W2"/>
    <mergeCell ref="T3:W3"/>
    <mergeCell ref="V4:W4"/>
    <mergeCell ref="Y4:Z4"/>
    <mergeCell ref="Y5:Z5"/>
    <mergeCell ref="Y6:Z6"/>
    <mergeCell ref="Y7:Z7"/>
    <mergeCell ref="M12:O12"/>
    <mergeCell ref="M13:O13"/>
    <mergeCell ref="M21:O21"/>
    <mergeCell ref="A14:O14"/>
    <mergeCell ref="D16:P16"/>
    <mergeCell ref="M7:O7"/>
    <mergeCell ref="M8:O8"/>
    <mergeCell ref="M9:O9"/>
    <mergeCell ref="B10:F12"/>
    <mergeCell ref="M10:O10"/>
    <mergeCell ref="M11:O11"/>
    <mergeCell ref="H13:K13"/>
    <mergeCell ref="V17:W17"/>
    <mergeCell ref="V21:W21"/>
    <mergeCell ref="Y21:Z21"/>
    <mergeCell ref="V5:W5"/>
    <mergeCell ref="V8:W8"/>
    <mergeCell ref="V9:W9"/>
    <mergeCell ref="V12:W12"/>
    <mergeCell ref="V13:W13"/>
    <mergeCell ref="V16:W16"/>
    <mergeCell ref="Y17:Z17"/>
    <mergeCell ref="Y8:Z8"/>
    <mergeCell ref="Y9:Z9"/>
    <mergeCell ref="Y10:Z10"/>
    <mergeCell ref="Y11:Z11"/>
    <mergeCell ref="Y12:Z12"/>
    <mergeCell ref="Y13:Z13"/>
    <mergeCell ref="Y14:Z14"/>
    <mergeCell ref="Y15:Z15"/>
    <mergeCell ref="Y16:Z16"/>
    <mergeCell ref="Y18:Z18"/>
    <mergeCell ref="Y19:Z19"/>
    <mergeCell ref="V20:W20"/>
    <mergeCell ref="Y20:Z20"/>
    <mergeCell ref="Y22:Z22"/>
    <mergeCell ref="Y27:Z27"/>
    <mergeCell ref="Y28:Z28"/>
    <mergeCell ref="Y30:Z30"/>
    <mergeCell ref="Y31:Z31"/>
    <mergeCell ref="Y23:Z23"/>
    <mergeCell ref="V24:W24"/>
    <mergeCell ref="Y24:Z24"/>
    <mergeCell ref="V25:W25"/>
    <mergeCell ref="Y25:Z25"/>
    <mergeCell ref="Y26:Z26"/>
    <mergeCell ref="V28:W28"/>
    <mergeCell ref="V29:W29"/>
    <mergeCell ref="Y29:Z29"/>
    <mergeCell ref="V32:W32"/>
    <mergeCell ref="Y32:Z32"/>
    <mergeCell ref="V33:W33"/>
    <mergeCell ref="Y33:Z33"/>
    <mergeCell ref="Y34:Z34"/>
    <mergeCell ref="Y35:Z35"/>
    <mergeCell ref="Y36:Z36"/>
    <mergeCell ref="Y37:Z37"/>
    <mergeCell ref="Y38:Z38"/>
    <mergeCell ref="Y39:Z39"/>
    <mergeCell ref="Y40:Z40"/>
    <mergeCell ref="Y41:Z41"/>
    <mergeCell ref="Y42:Z42"/>
    <mergeCell ref="Y43:Z43"/>
    <mergeCell ref="Y44:Z44"/>
    <mergeCell ref="Y45:Z45"/>
    <mergeCell ref="Y46:Z46"/>
    <mergeCell ref="Y47:Z47"/>
    <mergeCell ref="Y48:Z48"/>
    <mergeCell ref="Y105:Z105"/>
    <mergeCell ref="Y106:Z106"/>
    <mergeCell ref="Y107:Z107"/>
    <mergeCell ref="Y98:Z98"/>
    <mergeCell ref="Y99:Z99"/>
    <mergeCell ref="Y100:Z100"/>
    <mergeCell ref="Y101:Z101"/>
    <mergeCell ref="Y102:Z102"/>
    <mergeCell ref="Y103:Z103"/>
    <mergeCell ref="Y104:Z104"/>
    <mergeCell ref="Y49:Z49"/>
    <mergeCell ref="Y50:Z50"/>
    <mergeCell ref="Y51:Z51"/>
    <mergeCell ref="Y52:Z52"/>
    <mergeCell ref="Y53:Z53"/>
    <mergeCell ref="Y54:Z54"/>
    <mergeCell ref="Y55:Z55"/>
    <mergeCell ref="Y56:Z56"/>
    <mergeCell ref="Y57:Z57"/>
    <mergeCell ref="Y58:Z58"/>
    <mergeCell ref="Y59:Z59"/>
    <mergeCell ref="Y60:Z60"/>
    <mergeCell ref="Y61:Z61"/>
    <mergeCell ref="Y62:Z62"/>
    <mergeCell ref="Y63:Z63"/>
    <mergeCell ref="Y64:Z64"/>
    <mergeCell ref="Y65:Z65"/>
    <mergeCell ref="Y66:Z66"/>
    <mergeCell ref="Y67:Z67"/>
    <mergeCell ref="Y68:Z68"/>
    <mergeCell ref="Y69:Z69"/>
    <mergeCell ref="Y70:Z70"/>
    <mergeCell ref="Y71:Z71"/>
    <mergeCell ref="Y72:Z72"/>
    <mergeCell ref="Y73:Z73"/>
    <mergeCell ref="Y74:Z74"/>
    <mergeCell ref="Y75:Z75"/>
    <mergeCell ref="Y76:Z76"/>
    <mergeCell ref="Y77:Z77"/>
    <mergeCell ref="Y78:Z78"/>
    <mergeCell ref="Y79:Z79"/>
    <mergeCell ref="Y80:Z80"/>
    <mergeCell ref="Y81:Z81"/>
    <mergeCell ref="Y82:Z82"/>
    <mergeCell ref="Y83:Z83"/>
    <mergeCell ref="Y84:Z84"/>
    <mergeCell ref="Y85:Z85"/>
    <mergeCell ref="Y86:Z86"/>
    <mergeCell ref="Y87:Z87"/>
    <mergeCell ref="Y88:Z88"/>
    <mergeCell ref="Y89:Z89"/>
    <mergeCell ref="Y90:Z90"/>
    <mergeCell ref="Y91:Z91"/>
    <mergeCell ref="Y92:Z92"/>
    <mergeCell ref="Y93:Z93"/>
    <mergeCell ref="Y94:Z94"/>
    <mergeCell ref="Y95:Z95"/>
    <mergeCell ref="Y96:Z96"/>
    <mergeCell ref="Y97:Z97"/>
  </mergeCells>
  <conditionalFormatting sqref="S4:Z5 S8:Z9 S12:Z13 S16:Z17 S20:Z21 S24:Z25 S28:Z29 S32:Z33">
    <cfRule type="expression" dxfId="5" priority="1">
      <formula>$AA4=0</formula>
    </cfRule>
  </conditionalFormatting>
  <hyperlinks>
    <hyperlink r:id="rId1" location="/AC/B1/C1/D13/E53940024/F2/" ref="S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19.38"/>
    <col customWidth="1" hidden="1" min="2" max="1095" width="6.38"/>
    <col customWidth="1" min="1096" max="1418" width="6.38"/>
  </cols>
  <sheetData>
    <row r="1">
      <c r="A1" s="361" t="str">
        <f>HYPERLINK("https://twitter.com/BenCrellin","Created by @BenCrellin")</f>
        <v>Created by @BenCrellin</v>
      </c>
      <c r="B1" s="362">
        <v>43671.0</v>
      </c>
      <c r="C1" s="362">
        <v>43672.0</v>
      </c>
      <c r="D1" s="362">
        <v>43673.0</v>
      </c>
      <c r="E1" s="362">
        <v>43674.0</v>
      </c>
      <c r="F1" s="362">
        <v>43675.0</v>
      </c>
      <c r="G1" s="362">
        <v>43676.0</v>
      </c>
      <c r="H1" s="362">
        <v>43677.0</v>
      </c>
      <c r="I1" s="362">
        <v>43678.0</v>
      </c>
      <c r="J1" s="362">
        <v>43679.0</v>
      </c>
      <c r="K1" s="362">
        <v>43680.0</v>
      </c>
      <c r="L1" s="362">
        <v>43681.0</v>
      </c>
      <c r="M1" s="362">
        <v>43682.0</v>
      </c>
      <c r="N1" s="362">
        <v>43683.0</v>
      </c>
      <c r="O1" s="362">
        <v>43684.0</v>
      </c>
      <c r="P1" s="362">
        <v>43685.0</v>
      </c>
      <c r="Q1" s="362">
        <v>43686.0</v>
      </c>
      <c r="R1" s="362">
        <v>43687.0</v>
      </c>
      <c r="S1" s="362">
        <v>43688.0</v>
      </c>
      <c r="T1" s="362">
        <v>43689.0</v>
      </c>
      <c r="U1" s="362">
        <v>43690.0</v>
      </c>
      <c r="V1" s="362">
        <v>43691.0</v>
      </c>
      <c r="W1" s="362">
        <v>43692.0</v>
      </c>
      <c r="X1" s="362">
        <v>43693.0</v>
      </c>
      <c r="Y1" s="362">
        <v>43694.0</v>
      </c>
      <c r="Z1" s="362">
        <v>43695.0</v>
      </c>
      <c r="AA1" s="362">
        <v>43696.0</v>
      </c>
      <c r="AB1" s="362">
        <v>43697.0</v>
      </c>
      <c r="AC1" s="362">
        <v>43698.0</v>
      </c>
      <c r="AD1" s="362">
        <v>43699.0</v>
      </c>
      <c r="AE1" s="362">
        <v>43700.0</v>
      </c>
      <c r="AF1" s="362">
        <v>43701.0</v>
      </c>
      <c r="AG1" s="362">
        <v>43702.0</v>
      </c>
      <c r="AH1" s="362">
        <v>43703.0</v>
      </c>
      <c r="AI1" s="362">
        <v>43704.0</v>
      </c>
      <c r="AJ1" s="362">
        <v>43705.0</v>
      </c>
      <c r="AK1" s="362">
        <v>43706.0</v>
      </c>
      <c r="AL1" s="362">
        <v>43707.0</v>
      </c>
      <c r="AM1" s="362">
        <v>43708.0</v>
      </c>
      <c r="AN1" s="362">
        <v>43709.0</v>
      </c>
      <c r="AO1" s="362">
        <v>43710.0</v>
      </c>
      <c r="AP1" s="362">
        <v>43711.0</v>
      </c>
      <c r="AQ1" s="362">
        <v>43712.0</v>
      </c>
      <c r="AR1" s="362">
        <v>43713.0</v>
      </c>
      <c r="AS1" s="362">
        <v>43714.0</v>
      </c>
      <c r="AT1" s="362">
        <v>43715.0</v>
      </c>
      <c r="AU1" s="362">
        <v>43716.0</v>
      </c>
      <c r="AV1" s="362">
        <v>43717.0</v>
      </c>
      <c r="AW1" s="362">
        <v>43718.0</v>
      </c>
      <c r="AX1" s="362">
        <v>43719.0</v>
      </c>
      <c r="AY1" s="362">
        <v>43720.0</v>
      </c>
      <c r="AZ1" s="362">
        <v>43721.0</v>
      </c>
      <c r="BA1" s="362">
        <v>43722.0</v>
      </c>
      <c r="BB1" s="362">
        <v>43723.0</v>
      </c>
      <c r="BC1" s="362">
        <v>43724.0</v>
      </c>
      <c r="BD1" s="362">
        <v>43725.0</v>
      </c>
      <c r="BE1" s="362">
        <v>43726.0</v>
      </c>
      <c r="BF1" s="362">
        <v>43727.0</v>
      </c>
      <c r="BG1" s="362">
        <v>43728.0</v>
      </c>
      <c r="BH1" s="362">
        <v>43729.0</v>
      </c>
      <c r="BI1" s="362">
        <v>43730.0</v>
      </c>
      <c r="BJ1" s="362">
        <v>43731.0</v>
      </c>
      <c r="BK1" s="362">
        <v>43732.0</v>
      </c>
      <c r="BL1" s="362">
        <v>43733.0</v>
      </c>
      <c r="BM1" s="362">
        <v>43734.0</v>
      </c>
      <c r="BN1" s="362">
        <v>43735.0</v>
      </c>
      <c r="BO1" s="362">
        <v>43736.0</v>
      </c>
      <c r="BP1" s="362">
        <v>43737.0</v>
      </c>
      <c r="BQ1" s="362">
        <v>43738.0</v>
      </c>
      <c r="BR1" s="362">
        <v>43739.0</v>
      </c>
      <c r="BS1" s="362">
        <v>43740.0</v>
      </c>
      <c r="BT1" s="362">
        <v>43741.0</v>
      </c>
      <c r="BU1" s="362">
        <v>43742.0</v>
      </c>
      <c r="BV1" s="362">
        <v>43743.0</v>
      </c>
      <c r="BW1" s="362">
        <v>43744.0</v>
      </c>
      <c r="BX1" s="362">
        <v>43745.0</v>
      </c>
      <c r="BY1" s="362">
        <v>43746.0</v>
      </c>
      <c r="BZ1" s="362">
        <v>43747.0</v>
      </c>
      <c r="CA1" s="362">
        <v>43748.0</v>
      </c>
      <c r="CB1" s="362">
        <v>43749.0</v>
      </c>
      <c r="CC1" s="362">
        <v>43750.0</v>
      </c>
      <c r="CD1" s="362">
        <v>43751.0</v>
      </c>
      <c r="CE1" s="362">
        <v>43752.0</v>
      </c>
      <c r="CF1" s="362">
        <v>43753.0</v>
      </c>
      <c r="CG1" s="362">
        <v>43754.0</v>
      </c>
      <c r="CH1" s="362">
        <v>43755.0</v>
      </c>
      <c r="CI1" s="362">
        <v>43756.0</v>
      </c>
      <c r="CJ1" s="362">
        <v>43757.0</v>
      </c>
      <c r="CK1" s="362">
        <v>43758.0</v>
      </c>
      <c r="CL1" s="362">
        <v>43759.0</v>
      </c>
      <c r="CM1" s="362">
        <v>43760.0</v>
      </c>
      <c r="CN1" s="362">
        <v>43761.0</v>
      </c>
      <c r="CO1" s="362">
        <v>43762.0</v>
      </c>
      <c r="CP1" s="362">
        <v>43763.0</v>
      </c>
      <c r="CQ1" s="362">
        <v>43764.0</v>
      </c>
      <c r="CR1" s="362">
        <v>43765.0</v>
      </c>
      <c r="CS1" s="362">
        <v>43766.0</v>
      </c>
      <c r="CT1" s="362">
        <v>43767.0</v>
      </c>
      <c r="CU1" s="362">
        <v>43768.0</v>
      </c>
      <c r="CV1" s="362">
        <v>43769.0</v>
      </c>
      <c r="CW1" s="362">
        <v>43770.0</v>
      </c>
      <c r="CX1" s="362">
        <v>43771.0</v>
      </c>
      <c r="CY1" s="362">
        <v>43772.0</v>
      </c>
      <c r="CZ1" s="362">
        <v>43773.0</v>
      </c>
      <c r="DA1" s="362">
        <v>43774.0</v>
      </c>
      <c r="DB1" s="362">
        <v>43775.0</v>
      </c>
      <c r="DC1" s="362">
        <v>43776.0</v>
      </c>
      <c r="DD1" s="362">
        <v>43777.0</v>
      </c>
      <c r="DE1" s="362">
        <v>43778.0</v>
      </c>
      <c r="DF1" s="362">
        <v>43779.0</v>
      </c>
      <c r="DG1" s="362">
        <v>43780.0</v>
      </c>
      <c r="DH1" s="362">
        <v>43781.0</v>
      </c>
      <c r="DI1" s="362">
        <v>43782.0</v>
      </c>
      <c r="DJ1" s="362">
        <v>43783.0</v>
      </c>
      <c r="DK1" s="362">
        <v>43784.0</v>
      </c>
      <c r="DL1" s="362">
        <v>43785.0</v>
      </c>
      <c r="DM1" s="362">
        <v>43786.0</v>
      </c>
      <c r="DN1" s="362">
        <v>43787.0</v>
      </c>
      <c r="DO1" s="362">
        <v>43788.0</v>
      </c>
      <c r="DP1" s="362">
        <v>43789.0</v>
      </c>
      <c r="DQ1" s="362">
        <v>43790.0</v>
      </c>
      <c r="DR1" s="362">
        <v>43791.0</v>
      </c>
      <c r="DS1" s="362">
        <v>43792.0</v>
      </c>
      <c r="DT1" s="362">
        <v>43793.0</v>
      </c>
      <c r="DU1" s="362">
        <v>43794.0</v>
      </c>
      <c r="DV1" s="362">
        <v>43795.0</v>
      </c>
      <c r="DW1" s="362">
        <v>43796.0</v>
      </c>
      <c r="DX1" s="362">
        <v>43797.0</v>
      </c>
      <c r="DY1" s="362">
        <v>43798.0</v>
      </c>
      <c r="DZ1" s="362">
        <v>43799.0</v>
      </c>
      <c r="EA1" s="362">
        <v>43800.0</v>
      </c>
      <c r="EB1" s="362">
        <v>43801.0</v>
      </c>
      <c r="EC1" s="362">
        <v>43802.0</v>
      </c>
      <c r="ED1" s="362">
        <v>43803.0</v>
      </c>
      <c r="EE1" s="362">
        <v>43804.0</v>
      </c>
      <c r="EF1" s="362">
        <v>43805.0</v>
      </c>
      <c r="EG1" s="362">
        <v>43806.0</v>
      </c>
      <c r="EH1" s="362">
        <v>43807.0</v>
      </c>
      <c r="EI1" s="362">
        <v>43808.0</v>
      </c>
      <c r="EJ1" s="362">
        <v>43809.0</v>
      </c>
      <c r="EK1" s="362">
        <v>43810.0</v>
      </c>
      <c r="EL1" s="362">
        <v>43811.0</v>
      </c>
      <c r="EM1" s="362">
        <v>43812.0</v>
      </c>
      <c r="EN1" s="362">
        <v>43813.0</v>
      </c>
      <c r="EO1" s="362">
        <v>43814.0</v>
      </c>
      <c r="EP1" s="362">
        <v>43815.0</v>
      </c>
      <c r="EQ1" s="362">
        <v>43816.0</v>
      </c>
      <c r="ER1" s="362">
        <v>43817.0</v>
      </c>
      <c r="ES1" s="362">
        <v>43818.0</v>
      </c>
      <c r="ET1" s="362">
        <v>43819.0</v>
      </c>
      <c r="EU1" s="362">
        <v>43820.0</v>
      </c>
      <c r="EV1" s="362">
        <v>43821.0</v>
      </c>
      <c r="EW1" s="362">
        <v>43822.0</v>
      </c>
      <c r="EX1" s="362">
        <v>43823.0</v>
      </c>
      <c r="EY1" s="362">
        <v>43824.0</v>
      </c>
      <c r="EZ1" s="362">
        <v>43825.0</v>
      </c>
      <c r="FA1" s="362">
        <v>43826.0</v>
      </c>
      <c r="FB1" s="362">
        <v>43827.0</v>
      </c>
      <c r="FC1" s="362">
        <v>43828.0</v>
      </c>
      <c r="FD1" s="362">
        <v>43829.0</v>
      </c>
      <c r="FE1" s="362">
        <v>43830.0</v>
      </c>
      <c r="FF1" s="362">
        <v>43831.0</v>
      </c>
      <c r="FG1" s="362">
        <v>43832.0</v>
      </c>
      <c r="FH1" s="362">
        <v>43833.0</v>
      </c>
      <c r="FI1" s="362">
        <v>43834.0</v>
      </c>
      <c r="FJ1" s="362">
        <v>43835.0</v>
      </c>
      <c r="FK1" s="362">
        <v>43836.0</v>
      </c>
      <c r="FL1" s="362">
        <v>43837.0</v>
      </c>
      <c r="FM1" s="362">
        <v>43838.0</v>
      </c>
      <c r="FN1" s="362">
        <v>43839.0</v>
      </c>
      <c r="FO1" s="362">
        <v>43840.0</v>
      </c>
      <c r="FP1" s="362">
        <v>43841.0</v>
      </c>
      <c r="FQ1" s="362">
        <v>43842.0</v>
      </c>
      <c r="FR1" s="362">
        <v>43843.0</v>
      </c>
      <c r="FS1" s="362">
        <v>43844.0</v>
      </c>
      <c r="FT1" s="362">
        <v>43845.0</v>
      </c>
      <c r="FU1" s="362">
        <v>43846.0</v>
      </c>
      <c r="FV1" s="362">
        <v>43847.0</v>
      </c>
      <c r="FW1" s="362">
        <v>43848.0</v>
      </c>
      <c r="FX1" s="362">
        <v>43849.0</v>
      </c>
      <c r="FY1" s="362">
        <v>43850.0</v>
      </c>
      <c r="FZ1" s="362">
        <v>43851.0</v>
      </c>
      <c r="GA1" s="362">
        <v>43852.0</v>
      </c>
      <c r="GB1" s="362">
        <v>43853.0</v>
      </c>
      <c r="GC1" s="362">
        <v>43854.0</v>
      </c>
      <c r="GD1" s="362">
        <v>43855.0</v>
      </c>
      <c r="GE1" s="362">
        <v>43856.0</v>
      </c>
      <c r="GF1" s="362">
        <v>43857.0</v>
      </c>
      <c r="GG1" s="362">
        <v>43858.0</v>
      </c>
      <c r="GH1" s="362">
        <v>43859.0</v>
      </c>
      <c r="GI1" s="362">
        <v>43860.0</v>
      </c>
      <c r="GJ1" s="362">
        <v>43861.0</v>
      </c>
      <c r="GK1" s="362">
        <v>43862.0</v>
      </c>
      <c r="GL1" s="362">
        <v>43863.0</v>
      </c>
      <c r="GM1" s="362">
        <v>43864.0</v>
      </c>
      <c r="GN1" s="362">
        <v>43865.0</v>
      </c>
      <c r="GO1" s="362">
        <v>43866.0</v>
      </c>
      <c r="GP1" s="362">
        <v>43867.0</v>
      </c>
      <c r="GQ1" s="362">
        <v>43868.0</v>
      </c>
      <c r="GR1" s="362">
        <v>43869.0</v>
      </c>
      <c r="GS1" s="362">
        <v>43870.0</v>
      </c>
      <c r="GT1" s="362">
        <v>43871.0</v>
      </c>
      <c r="GU1" s="362">
        <v>43872.0</v>
      </c>
      <c r="GV1" s="362">
        <v>43873.0</v>
      </c>
      <c r="GW1" s="362">
        <v>43874.0</v>
      </c>
      <c r="GX1" s="362">
        <v>43875.0</v>
      </c>
      <c r="GY1" s="362">
        <v>43876.0</v>
      </c>
      <c r="GZ1" s="362">
        <v>43877.0</v>
      </c>
      <c r="HA1" s="362">
        <v>43878.0</v>
      </c>
      <c r="HB1" s="362">
        <v>43879.0</v>
      </c>
      <c r="HC1" s="362">
        <v>43880.0</v>
      </c>
      <c r="HD1" s="362">
        <v>43881.0</v>
      </c>
      <c r="HE1" s="362">
        <v>43882.0</v>
      </c>
      <c r="HF1" s="362">
        <v>43883.0</v>
      </c>
      <c r="HG1" s="362">
        <v>43884.0</v>
      </c>
      <c r="HH1" s="362">
        <v>43885.0</v>
      </c>
      <c r="HI1" s="362">
        <v>43886.0</v>
      </c>
      <c r="HJ1" s="362">
        <v>43887.0</v>
      </c>
      <c r="HK1" s="362">
        <v>43888.0</v>
      </c>
      <c r="HL1" s="362">
        <v>43889.0</v>
      </c>
      <c r="HM1" s="362">
        <v>43890.0</v>
      </c>
      <c r="HN1" s="362">
        <v>43891.0</v>
      </c>
      <c r="HO1" s="362">
        <v>43892.0</v>
      </c>
      <c r="HP1" s="362">
        <v>43893.0</v>
      </c>
      <c r="HQ1" s="362">
        <v>43894.0</v>
      </c>
      <c r="HR1" s="362">
        <v>43895.0</v>
      </c>
      <c r="HS1" s="362">
        <v>43896.0</v>
      </c>
      <c r="HT1" s="362">
        <v>43897.0</v>
      </c>
      <c r="HU1" s="362">
        <v>43898.0</v>
      </c>
      <c r="HV1" s="362">
        <v>43899.0</v>
      </c>
      <c r="HW1" s="362">
        <v>43900.0</v>
      </c>
      <c r="HX1" s="362">
        <v>43901.0</v>
      </c>
      <c r="HY1" s="362">
        <v>43902.0</v>
      </c>
      <c r="HZ1" s="362">
        <v>43903.0</v>
      </c>
      <c r="IA1" s="362">
        <v>43904.0</v>
      </c>
      <c r="IB1" s="362">
        <v>43905.0</v>
      </c>
      <c r="IC1" s="362">
        <v>43906.0</v>
      </c>
      <c r="ID1" s="362">
        <v>43907.0</v>
      </c>
      <c r="IE1" s="362">
        <v>43908.0</v>
      </c>
      <c r="IF1" s="362">
        <v>43909.0</v>
      </c>
      <c r="IG1" s="362">
        <v>43910.0</v>
      </c>
      <c r="IH1" s="362">
        <v>43911.0</v>
      </c>
      <c r="II1" s="362">
        <v>43912.0</v>
      </c>
      <c r="IJ1" s="362">
        <v>43913.0</v>
      </c>
      <c r="IK1" s="362">
        <v>43914.0</v>
      </c>
      <c r="IL1" s="362">
        <v>43915.0</v>
      </c>
      <c r="IM1" s="362">
        <v>43916.0</v>
      </c>
      <c r="IN1" s="362">
        <v>43917.0</v>
      </c>
      <c r="IO1" s="362">
        <v>43918.0</v>
      </c>
      <c r="IP1" s="362">
        <v>43919.0</v>
      </c>
      <c r="IQ1" s="362">
        <v>43920.0</v>
      </c>
      <c r="IR1" s="362">
        <v>43921.0</v>
      </c>
      <c r="IS1" s="362">
        <v>43922.0</v>
      </c>
      <c r="IT1" s="362">
        <v>43923.0</v>
      </c>
      <c r="IU1" s="362">
        <v>43924.0</v>
      </c>
      <c r="IV1" s="362">
        <v>43925.0</v>
      </c>
      <c r="IW1" s="362">
        <v>43926.0</v>
      </c>
      <c r="IX1" s="362">
        <v>43927.0</v>
      </c>
      <c r="IY1" s="362">
        <v>43928.0</v>
      </c>
      <c r="IZ1" s="362">
        <v>43929.0</v>
      </c>
      <c r="JA1" s="362">
        <v>43930.0</v>
      </c>
      <c r="JB1" s="362">
        <v>43931.0</v>
      </c>
      <c r="JC1" s="362">
        <v>43932.0</v>
      </c>
      <c r="JD1" s="362">
        <v>43933.0</v>
      </c>
      <c r="JE1" s="362">
        <v>43934.0</v>
      </c>
      <c r="JF1" s="362">
        <v>43935.0</v>
      </c>
      <c r="JG1" s="362">
        <v>43936.0</v>
      </c>
      <c r="JH1" s="362">
        <v>43937.0</v>
      </c>
      <c r="JI1" s="362">
        <v>43938.0</v>
      </c>
      <c r="JJ1" s="362">
        <v>43939.0</v>
      </c>
      <c r="JK1" s="362">
        <v>43940.0</v>
      </c>
      <c r="JL1" s="362">
        <v>43941.0</v>
      </c>
      <c r="JM1" s="362">
        <v>43942.0</v>
      </c>
      <c r="JN1" s="362">
        <v>43943.0</v>
      </c>
      <c r="JO1" s="362">
        <v>43944.0</v>
      </c>
      <c r="JP1" s="362">
        <v>43945.0</v>
      </c>
      <c r="JQ1" s="362">
        <v>43946.0</v>
      </c>
      <c r="JR1" s="362">
        <v>43947.0</v>
      </c>
      <c r="JS1" s="362">
        <v>43948.0</v>
      </c>
      <c r="JT1" s="362">
        <v>43949.0</v>
      </c>
      <c r="JU1" s="362">
        <v>43950.0</v>
      </c>
      <c r="JV1" s="362">
        <v>43951.0</v>
      </c>
      <c r="JW1" s="362">
        <v>43952.0</v>
      </c>
      <c r="JX1" s="362">
        <v>43953.0</v>
      </c>
      <c r="JY1" s="362">
        <v>43954.0</v>
      </c>
      <c r="JZ1" s="362">
        <v>43955.0</v>
      </c>
      <c r="KA1" s="362">
        <v>43956.0</v>
      </c>
      <c r="KB1" s="362">
        <v>43957.0</v>
      </c>
      <c r="KC1" s="362">
        <v>43958.0</v>
      </c>
      <c r="KD1" s="362">
        <v>43959.0</v>
      </c>
      <c r="KE1" s="362">
        <v>43960.0</v>
      </c>
      <c r="KF1" s="362">
        <v>43961.0</v>
      </c>
      <c r="KG1" s="362">
        <v>43962.0</v>
      </c>
      <c r="KH1" s="362">
        <v>43963.0</v>
      </c>
      <c r="KI1" s="362">
        <v>43964.0</v>
      </c>
      <c r="KJ1" s="362">
        <v>43965.0</v>
      </c>
      <c r="KK1" s="362">
        <v>43966.0</v>
      </c>
      <c r="KL1" s="362">
        <v>43967.0</v>
      </c>
      <c r="KM1" s="362">
        <v>43968.0</v>
      </c>
      <c r="KN1" s="362">
        <v>43969.0</v>
      </c>
      <c r="KO1" s="362">
        <v>43970.0</v>
      </c>
      <c r="KP1" s="362">
        <v>43971.0</v>
      </c>
      <c r="KQ1" s="362">
        <v>43972.0</v>
      </c>
      <c r="KR1" s="362">
        <v>43973.0</v>
      </c>
      <c r="KS1" s="362">
        <v>43974.0</v>
      </c>
      <c r="KT1" s="362">
        <v>43975.0</v>
      </c>
      <c r="KU1" s="362">
        <v>43976.0</v>
      </c>
      <c r="KV1" s="362">
        <v>43977.0</v>
      </c>
      <c r="KW1" s="362">
        <v>43978.0</v>
      </c>
      <c r="KX1" s="362">
        <v>43979.0</v>
      </c>
      <c r="KY1" s="362">
        <v>43980.0</v>
      </c>
      <c r="KZ1" s="362">
        <v>43981.0</v>
      </c>
      <c r="LA1" s="362">
        <v>43982.0</v>
      </c>
      <c r="LB1" s="362">
        <v>43983.0</v>
      </c>
      <c r="LC1" s="362">
        <v>43984.0</v>
      </c>
      <c r="LD1" s="362">
        <v>43985.0</v>
      </c>
      <c r="LE1" s="362">
        <v>43986.0</v>
      </c>
      <c r="LF1" s="362">
        <v>43987.0</v>
      </c>
      <c r="LG1" s="362">
        <v>43988.0</v>
      </c>
      <c r="LH1" s="362">
        <v>43989.0</v>
      </c>
      <c r="LI1" s="362">
        <v>43990.0</v>
      </c>
      <c r="LJ1" s="362">
        <v>43991.0</v>
      </c>
      <c r="LK1" s="362">
        <v>43992.0</v>
      </c>
      <c r="LL1" s="362">
        <v>43993.0</v>
      </c>
      <c r="LM1" s="362">
        <v>43994.0</v>
      </c>
      <c r="LN1" s="362">
        <v>43995.0</v>
      </c>
      <c r="LO1" s="362">
        <v>43996.0</v>
      </c>
      <c r="LP1" s="362">
        <v>43997.0</v>
      </c>
      <c r="LQ1" s="362">
        <v>43998.0</v>
      </c>
      <c r="LR1" s="362">
        <v>43999.0</v>
      </c>
      <c r="LS1" s="362">
        <v>44000.0</v>
      </c>
      <c r="LT1" s="362">
        <v>44001.0</v>
      </c>
      <c r="LU1" s="362">
        <v>44002.0</v>
      </c>
      <c r="LV1" s="362">
        <v>44003.0</v>
      </c>
      <c r="LW1" s="362">
        <v>44004.0</v>
      </c>
      <c r="LX1" s="362">
        <v>44005.0</v>
      </c>
      <c r="LY1" s="362">
        <v>44006.0</v>
      </c>
      <c r="LZ1" s="362">
        <v>44007.0</v>
      </c>
      <c r="MA1" s="362">
        <v>44008.0</v>
      </c>
      <c r="MB1" s="362">
        <v>44009.0</v>
      </c>
      <c r="MC1" s="362">
        <v>44010.0</v>
      </c>
      <c r="MD1" s="362">
        <v>44011.0</v>
      </c>
      <c r="ME1" s="362">
        <v>44012.0</v>
      </c>
      <c r="MF1" s="362">
        <v>44013.0</v>
      </c>
      <c r="MG1" s="362">
        <v>44014.0</v>
      </c>
      <c r="MH1" s="362">
        <v>44015.0</v>
      </c>
      <c r="MI1" s="362">
        <v>44016.0</v>
      </c>
      <c r="MJ1" s="362">
        <v>44017.0</v>
      </c>
      <c r="MK1" s="362">
        <v>44018.0</v>
      </c>
      <c r="ML1" s="362">
        <v>44019.0</v>
      </c>
      <c r="MM1" s="362">
        <v>44020.0</v>
      </c>
      <c r="MN1" s="362">
        <v>44021.0</v>
      </c>
      <c r="MO1" s="362">
        <v>44022.0</v>
      </c>
      <c r="MP1" s="362">
        <v>44023.0</v>
      </c>
      <c r="MQ1" s="362">
        <v>44024.0</v>
      </c>
      <c r="MR1" s="362">
        <v>44025.0</v>
      </c>
      <c r="MS1" s="362">
        <v>44026.0</v>
      </c>
      <c r="MT1" s="362">
        <v>44027.0</v>
      </c>
      <c r="MU1" s="362">
        <v>44028.0</v>
      </c>
      <c r="MV1" s="362">
        <v>44029.0</v>
      </c>
      <c r="MW1" s="362">
        <v>44030.0</v>
      </c>
      <c r="MX1" s="362">
        <v>44031.0</v>
      </c>
      <c r="MY1" s="362">
        <v>44032.0</v>
      </c>
      <c r="MZ1" s="362">
        <v>44033.0</v>
      </c>
      <c r="NA1" s="362">
        <v>44034.0</v>
      </c>
      <c r="NB1" s="362">
        <v>44035.0</v>
      </c>
      <c r="NC1" s="362">
        <v>44036.0</v>
      </c>
      <c r="ND1" s="362">
        <v>44037.0</v>
      </c>
      <c r="NE1" s="362">
        <v>44038.0</v>
      </c>
      <c r="NF1" s="362">
        <v>44039.0</v>
      </c>
      <c r="NG1" s="362">
        <v>44040.0</v>
      </c>
      <c r="NH1" s="362">
        <v>44041.0</v>
      </c>
      <c r="NI1" s="362">
        <v>44042.0</v>
      </c>
      <c r="NJ1" s="362">
        <v>44043.0</v>
      </c>
      <c r="NK1" s="362">
        <v>44044.0</v>
      </c>
      <c r="NL1" s="362">
        <v>44045.0</v>
      </c>
      <c r="NM1" s="362">
        <v>44046.0</v>
      </c>
      <c r="NN1" s="362">
        <v>44047.0</v>
      </c>
      <c r="NO1" s="362">
        <v>44048.0</v>
      </c>
      <c r="NP1" s="362">
        <v>44049.0</v>
      </c>
      <c r="NQ1" s="362">
        <v>44050.0</v>
      </c>
      <c r="NR1" s="362">
        <v>44051.0</v>
      </c>
      <c r="NS1" s="362">
        <v>44052.0</v>
      </c>
      <c r="NT1" s="362">
        <v>44053.0</v>
      </c>
      <c r="NU1" s="362">
        <v>44054.0</v>
      </c>
      <c r="NV1" s="362">
        <v>44055.0</v>
      </c>
      <c r="NW1" s="362">
        <v>44056.0</v>
      </c>
      <c r="NX1" s="362">
        <v>44057.0</v>
      </c>
      <c r="NY1" s="362">
        <v>44058.0</v>
      </c>
      <c r="NZ1" s="362">
        <v>44059.0</v>
      </c>
      <c r="OA1" s="362">
        <v>44060.0</v>
      </c>
      <c r="OB1" s="362">
        <v>44061.0</v>
      </c>
      <c r="OC1" s="362">
        <v>44062.0</v>
      </c>
      <c r="OD1" s="362">
        <v>44063.0</v>
      </c>
      <c r="OE1" s="362">
        <v>44064.0</v>
      </c>
      <c r="OF1" s="362">
        <v>44065.0</v>
      </c>
      <c r="OG1" s="362">
        <v>44066.0</v>
      </c>
      <c r="OH1" s="362">
        <v>44067.0</v>
      </c>
      <c r="OI1" s="362">
        <v>44068.0</v>
      </c>
      <c r="OJ1" s="362">
        <v>44069.0</v>
      </c>
      <c r="OK1" s="362">
        <v>44070.0</v>
      </c>
      <c r="OL1" s="362">
        <v>44071.0</v>
      </c>
      <c r="OM1" s="362">
        <v>44072.0</v>
      </c>
      <c r="ON1" s="362">
        <v>44073.0</v>
      </c>
      <c r="OO1" s="362">
        <v>44074.0</v>
      </c>
      <c r="OP1" s="362">
        <v>44075.0</v>
      </c>
      <c r="OQ1" s="362">
        <v>44076.0</v>
      </c>
      <c r="OR1" s="362">
        <v>44077.0</v>
      </c>
      <c r="OS1" s="362">
        <v>44078.0</v>
      </c>
      <c r="OT1" s="362">
        <v>44079.0</v>
      </c>
      <c r="OU1" s="362">
        <v>44080.0</v>
      </c>
      <c r="OV1" s="362">
        <v>44081.0</v>
      </c>
      <c r="OW1" s="362">
        <v>44082.0</v>
      </c>
      <c r="OX1" s="362">
        <v>44083.0</v>
      </c>
      <c r="OY1" s="362">
        <v>44084.0</v>
      </c>
      <c r="OZ1" s="362">
        <v>44085.0</v>
      </c>
      <c r="PA1" s="362">
        <v>44086.0</v>
      </c>
      <c r="PB1" s="362">
        <v>44087.0</v>
      </c>
      <c r="PC1" s="362">
        <v>44088.0</v>
      </c>
      <c r="PD1" s="362">
        <v>44089.0</v>
      </c>
      <c r="PE1" s="362">
        <v>44090.0</v>
      </c>
      <c r="PF1" s="362">
        <v>44091.0</v>
      </c>
      <c r="PG1" s="362">
        <v>44092.0</v>
      </c>
      <c r="PH1" s="362">
        <v>44093.0</v>
      </c>
      <c r="PI1" s="362">
        <v>44094.0</v>
      </c>
      <c r="PJ1" s="362">
        <v>44095.0</v>
      </c>
      <c r="PK1" s="362">
        <v>44096.0</v>
      </c>
      <c r="PL1" s="362">
        <v>44097.0</v>
      </c>
      <c r="PM1" s="362">
        <v>44098.0</v>
      </c>
      <c r="PN1" s="362">
        <v>44099.0</v>
      </c>
      <c r="PO1" s="362">
        <v>44100.0</v>
      </c>
      <c r="PP1" s="362">
        <v>44101.0</v>
      </c>
      <c r="PQ1" s="362">
        <v>44102.0</v>
      </c>
      <c r="PR1" s="362">
        <v>44103.0</v>
      </c>
      <c r="PS1" s="362">
        <v>44104.0</v>
      </c>
      <c r="PT1" s="362">
        <v>44105.0</v>
      </c>
      <c r="PU1" s="362">
        <v>44106.0</v>
      </c>
      <c r="PV1" s="362">
        <v>44107.0</v>
      </c>
      <c r="PW1" s="362">
        <v>44108.0</v>
      </c>
      <c r="PX1" s="362">
        <v>44109.0</v>
      </c>
      <c r="PY1" s="362">
        <v>44110.0</v>
      </c>
      <c r="PZ1" s="362">
        <v>44111.0</v>
      </c>
      <c r="QA1" s="362">
        <v>44112.0</v>
      </c>
      <c r="QB1" s="362">
        <v>44113.0</v>
      </c>
      <c r="QC1" s="362">
        <v>44114.0</v>
      </c>
      <c r="QD1" s="362">
        <v>44115.0</v>
      </c>
      <c r="QE1" s="362">
        <v>44116.0</v>
      </c>
      <c r="QF1" s="362">
        <v>44117.0</v>
      </c>
      <c r="QG1" s="362">
        <v>44118.0</v>
      </c>
      <c r="QH1" s="362">
        <v>44119.0</v>
      </c>
      <c r="QI1" s="362">
        <v>44120.0</v>
      </c>
      <c r="QJ1" s="362">
        <v>44121.0</v>
      </c>
      <c r="QK1" s="362">
        <v>44122.0</v>
      </c>
      <c r="QL1" s="362">
        <v>44123.0</v>
      </c>
      <c r="QM1" s="362">
        <v>44124.0</v>
      </c>
      <c r="QN1" s="362">
        <v>44125.0</v>
      </c>
      <c r="QO1" s="362">
        <v>44126.0</v>
      </c>
      <c r="QP1" s="362">
        <v>44127.0</v>
      </c>
      <c r="QQ1" s="362">
        <v>44128.0</v>
      </c>
      <c r="QR1" s="362">
        <v>44129.0</v>
      </c>
      <c r="QS1" s="362">
        <v>44130.0</v>
      </c>
      <c r="QT1" s="362">
        <v>44131.0</v>
      </c>
      <c r="QU1" s="362">
        <v>44132.0</v>
      </c>
      <c r="QV1" s="362">
        <v>44133.0</v>
      </c>
      <c r="QW1" s="362">
        <v>44134.0</v>
      </c>
      <c r="QX1" s="362">
        <v>44135.0</v>
      </c>
      <c r="QY1" s="362">
        <v>44136.0</v>
      </c>
      <c r="QZ1" s="362">
        <v>44137.0</v>
      </c>
      <c r="RA1" s="362">
        <v>44138.0</v>
      </c>
      <c r="RB1" s="362">
        <v>44139.0</v>
      </c>
      <c r="RC1" s="362">
        <v>44140.0</v>
      </c>
      <c r="RD1" s="362">
        <v>44141.0</v>
      </c>
      <c r="RE1" s="362">
        <v>44142.0</v>
      </c>
      <c r="RF1" s="362">
        <v>44143.0</v>
      </c>
      <c r="RG1" s="362">
        <v>44144.0</v>
      </c>
      <c r="RH1" s="362">
        <v>44145.0</v>
      </c>
      <c r="RI1" s="362">
        <v>44146.0</v>
      </c>
      <c r="RJ1" s="362">
        <v>44147.0</v>
      </c>
      <c r="RK1" s="362">
        <v>44148.0</v>
      </c>
      <c r="RL1" s="362">
        <v>44149.0</v>
      </c>
      <c r="RM1" s="362">
        <v>44150.0</v>
      </c>
      <c r="RN1" s="362">
        <v>44151.0</v>
      </c>
      <c r="RO1" s="362">
        <v>44152.0</v>
      </c>
      <c r="RP1" s="362">
        <v>44153.0</v>
      </c>
      <c r="RQ1" s="362">
        <v>44154.0</v>
      </c>
      <c r="RR1" s="362">
        <v>44155.0</v>
      </c>
      <c r="RS1" s="362">
        <v>44156.0</v>
      </c>
      <c r="RT1" s="362">
        <v>44157.0</v>
      </c>
      <c r="RU1" s="362">
        <v>44158.0</v>
      </c>
      <c r="RV1" s="362">
        <v>44159.0</v>
      </c>
      <c r="RW1" s="362">
        <v>44160.0</v>
      </c>
      <c r="RX1" s="362">
        <v>44161.0</v>
      </c>
      <c r="RY1" s="362">
        <v>44162.0</v>
      </c>
      <c r="RZ1" s="362">
        <v>44163.0</v>
      </c>
      <c r="SA1" s="362">
        <v>44164.0</v>
      </c>
      <c r="SB1" s="362">
        <v>44165.0</v>
      </c>
      <c r="SC1" s="362">
        <v>44166.0</v>
      </c>
      <c r="SD1" s="362">
        <v>44167.0</v>
      </c>
      <c r="SE1" s="362">
        <v>44168.0</v>
      </c>
      <c r="SF1" s="362">
        <v>44169.0</v>
      </c>
      <c r="SG1" s="362">
        <v>44170.0</v>
      </c>
      <c r="SH1" s="362">
        <v>44171.0</v>
      </c>
      <c r="SI1" s="362">
        <v>44172.0</v>
      </c>
      <c r="SJ1" s="362">
        <v>44173.0</v>
      </c>
      <c r="SK1" s="362">
        <v>44174.0</v>
      </c>
      <c r="SL1" s="362">
        <v>44175.0</v>
      </c>
      <c r="SM1" s="362">
        <v>44176.0</v>
      </c>
      <c r="SN1" s="362">
        <v>44177.0</v>
      </c>
      <c r="SO1" s="362">
        <v>44178.0</v>
      </c>
      <c r="SP1" s="362">
        <v>44179.0</v>
      </c>
      <c r="SQ1" s="362">
        <v>44180.0</v>
      </c>
      <c r="SR1" s="362">
        <v>44181.0</v>
      </c>
      <c r="SS1" s="362">
        <v>44182.0</v>
      </c>
      <c r="ST1" s="362">
        <v>44183.0</v>
      </c>
      <c r="SU1" s="362">
        <v>44184.0</v>
      </c>
      <c r="SV1" s="362">
        <v>44185.0</v>
      </c>
      <c r="SW1" s="362">
        <v>44186.0</v>
      </c>
      <c r="SX1" s="362">
        <v>44187.0</v>
      </c>
      <c r="SY1" s="362">
        <v>44188.0</v>
      </c>
      <c r="SZ1" s="362">
        <v>44189.0</v>
      </c>
      <c r="TA1" s="362">
        <v>44190.0</v>
      </c>
      <c r="TB1" s="362">
        <v>44191.0</v>
      </c>
      <c r="TC1" s="362">
        <v>44192.0</v>
      </c>
      <c r="TD1" s="362">
        <v>44193.0</v>
      </c>
      <c r="TE1" s="362">
        <v>44194.0</v>
      </c>
      <c r="TF1" s="362">
        <v>44195.0</v>
      </c>
      <c r="TG1" s="362">
        <v>44196.0</v>
      </c>
      <c r="TH1" s="362">
        <v>44197.0</v>
      </c>
      <c r="TI1" s="362">
        <v>44198.0</v>
      </c>
      <c r="TJ1" s="362">
        <v>44199.0</v>
      </c>
      <c r="TK1" s="362">
        <v>44200.0</v>
      </c>
      <c r="TL1" s="362">
        <v>44201.0</v>
      </c>
      <c r="TM1" s="362">
        <v>44202.0</v>
      </c>
      <c r="TN1" s="362">
        <v>44203.0</v>
      </c>
      <c r="TO1" s="362">
        <v>44204.0</v>
      </c>
      <c r="TP1" s="362">
        <v>44205.0</v>
      </c>
      <c r="TQ1" s="362">
        <v>44206.0</v>
      </c>
      <c r="TR1" s="362">
        <v>44207.0</v>
      </c>
      <c r="TS1" s="362">
        <v>44208.0</v>
      </c>
      <c r="TT1" s="362">
        <v>44209.0</v>
      </c>
      <c r="TU1" s="362">
        <v>44210.0</v>
      </c>
      <c r="TV1" s="362">
        <v>44211.0</v>
      </c>
      <c r="TW1" s="362">
        <v>44212.0</v>
      </c>
      <c r="TX1" s="362">
        <v>44213.0</v>
      </c>
      <c r="TY1" s="362">
        <v>44214.0</v>
      </c>
      <c r="TZ1" s="362">
        <v>44215.0</v>
      </c>
      <c r="UA1" s="362">
        <v>44216.0</v>
      </c>
      <c r="UB1" s="362">
        <v>44217.0</v>
      </c>
      <c r="UC1" s="362">
        <v>44218.0</v>
      </c>
      <c r="UD1" s="362">
        <v>44219.0</v>
      </c>
      <c r="UE1" s="362">
        <v>44220.0</v>
      </c>
      <c r="UF1" s="362">
        <v>44221.0</v>
      </c>
      <c r="UG1" s="362">
        <v>44222.0</v>
      </c>
      <c r="UH1" s="362">
        <v>44223.0</v>
      </c>
      <c r="UI1" s="362">
        <v>44224.0</v>
      </c>
      <c r="UJ1" s="362">
        <v>44225.0</v>
      </c>
      <c r="UK1" s="362">
        <v>44226.0</v>
      </c>
      <c r="UL1" s="362">
        <v>44227.0</v>
      </c>
      <c r="UM1" s="362">
        <v>44228.0</v>
      </c>
      <c r="UN1" s="362">
        <v>44229.0</v>
      </c>
      <c r="UO1" s="362">
        <v>44230.0</v>
      </c>
      <c r="UP1" s="362">
        <v>44231.0</v>
      </c>
      <c r="UQ1" s="362">
        <v>44232.0</v>
      </c>
      <c r="UR1" s="362">
        <v>44233.0</v>
      </c>
      <c r="US1" s="362">
        <v>44234.0</v>
      </c>
      <c r="UT1" s="362">
        <v>44235.0</v>
      </c>
      <c r="UU1" s="362">
        <v>44236.0</v>
      </c>
      <c r="UV1" s="362">
        <v>44237.0</v>
      </c>
      <c r="UW1" s="362">
        <v>44238.0</v>
      </c>
      <c r="UX1" s="362">
        <v>44239.0</v>
      </c>
      <c r="UY1" s="362">
        <v>44240.0</v>
      </c>
      <c r="UZ1" s="362">
        <v>44241.0</v>
      </c>
      <c r="VA1" s="362">
        <v>44242.0</v>
      </c>
      <c r="VB1" s="362">
        <v>44243.0</v>
      </c>
      <c r="VC1" s="362">
        <v>44244.0</v>
      </c>
      <c r="VD1" s="362">
        <v>44245.0</v>
      </c>
      <c r="VE1" s="362">
        <v>44246.0</v>
      </c>
      <c r="VF1" s="362">
        <v>44247.0</v>
      </c>
      <c r="VG1" s="362">
        <v>44248.0</v>
      </c>
      <c r="VH1" s="362">
        <v>44249.0</v>
      </c>
      <c r="VI1" s="362">
        <v>44250.0</v>
      </c>
      <c r="VJ1" s="362">
        <v>44251.0</v>
      </c>
      <c r="VK1" s="362">
        <v>44252.0</v>
      </c>
      <c r="VL1" s="362">
        <v>44253.0</v>
      </c>
      <c r="VM1" s="362">
        <v>44254.0</v>
      </c>
      <c r="VN1" s="362">
        <v>44255.0</v>
      </c>
      <c r="VO1" s="362">
        <v>44256.0</v>
      </c>
      <c r="VP1" s="362">
        <v>44257.0</v>
      </c>
      <c r="VQ1" s="362">
        <v>44258.0</v>
      </c>
      <c r="VR1" s="362">
        <v>44259.0</v>
      </c>
      <c r="VS1" s="362">
        <v>44260.0</v>
      </c>
      <c r="VT1" s="362">
        <v>44261.0</v>
      </c>
      <c r="VU1" s="362">
        <v>44262.0</v>
      </c>
      <c r="VV1" s="362">
        <v>44263.0</v>
      </c>
      <c r="VW1" s="362">
        <v>44264.0</v>
      </c>
      <c r="VX1" s="362">
        <v>44265.0</v>
      </c>
      <c r="VY1" s="362">
        <v>44266.0</v>
      </c>
      <c r="VZ1" s="362">
        <v>44267.0</v>
      </c>
      <c r="WA1" s="362">
        <v>44268.0</v>
      </c>
      <c r="WB1" s="362">
        <v>44269.0</v>
      </c>
      <c r="WC1" s="362">
        <v>44270.0</v>
      </c>
      <c r="WD1" s="362">
        <v>44271.0</v>
      </c>
      <c r="WE1" s="362">
        <v>44272.0</v>
      </c>
      <c r="WF1" s="362">
        <v>44273.0</v>
      </c>
      <c r="WG1" s="362">
        <v>44274.0</v>
      </c>
      <c r="WH1" s="362">
        <v>44275.0</v>
      </c>
      <c r="WI1" s="362">
        <v>44276.0</v>
      </c>
      <c r="WJ1" s="362">
        <v>44277.0</v>
      </c>
      <c r="WK1" s="362">
        <v>44278.0</v>
      </c>
      <c r="WL1" s="362">
        <v>44279.0</v>
      </c>
      <c r="WM1" s="362">
        <v>44280.0</v>
      </c>
      <c r="WN1" s="362">
        <v>44281.0</v>
      </c>
      <c r="WO1" s="362">
        <v>44282.0</v>
      </c>
      <c r="WP1" s="362">
        <v>44283.0</v>
      </c>
      <c r="WQ1" s="362">
        <v>44284.0</v>
      </c>
      <c r="WR1" s="362">
        <v>44285.0</v>
      </c>
      <c r="WS1" s="362">
        <v>44286.0</v>
      </c>
      <c r="WT1" s="362">
        <v>44287.0</v>
      </c>
      <c r="WU1" s="362">
        <v>44288.0</v>
      </c>
      <c r="WV1" s="362">
        <v>44289.0</v>
      </c>
      <c r="WW1" s="362">
        <v>44290.0</v>
      </c>
      <c r="WX1" s="362">
        <v>44291.0</v>
      </c>
      <c r="WY1" s="362">
        <v>44292.0</v>
      </c>
      <c r="WZ1" s="362">
        <v>44293.0</v>
      </c>
      <c r="XA1" s="362">
        <v>44294.0</v>
      </c>
      <c r="XB1" s="362">
        <v>44295.0</v>
      </c>
      <c r="XC1" s="362">
        <v>44296.0</v>
      </c>
      <c r="XD1" s="362">
        <v>44297.0</v>
      </c>
      <c r="XE1" s="362">
        <v>44298.0</v>
      </c>
      <c r="XF1" s="362">
        <v>44299.0</v>
      </c>
      <c r="XG1" s="362">
        <v>44300.0</v>
      </c>
      <c r="XH1" s="362">
        <v>44301.0</v>
      </c>
      <c r="XI1" s="362">
        <v>44302.0</v>
      </c>
      <c r="XJ1" s="362">
        <v>44303.0</v>
      </c>
      <c r="XK1" s="362">
        <v>44304.0</v>
      </c>
      <c r="XL1" s="362">
        <v>44305.0</v>
      </c>
      <c r="XM1" s="362">
        <v>44306.0</v>
      </c>
      <c r="XN1" s="362">
        <v>44307.0</v>
      </c>
      <c r="XO1" s="362">
        <v>44308.0</v>
      </c>
      <c r="XP1" s="362">
        <v>44309.0</v>
      </c>
      <c r="XQ1" s="362">
        <v>44310.0</v>
      </c>
      <c r="XR1" s="362">
        <v>44311.0</v>
      </c>
      <c r="XS1" s="362">
        <v>44312.0</v>
      </c>
      <c r="XT1" s="362">
        <v>44313.0</v>
      </c>
      <c r="XU1" s="362">
        <v>44314.0</v>
      </c>
      <c r="XV1" s="362">
        <v>44315.0</v>
      </c>
      <c r="XW1" s="362">
        <v>44316.0</v>
      </c>
      <c r="XX1" s="362">
        <v>44317.0</v>
      </c>
      <c r="XY1" s="362">
        <v>44318.0</v>
      </c>
      <c r="XZ1" s="362">
        <v>44319.0</v>
      </c>
      <c r="YA1" s="362">
        <v>44320.0</v>
      </c>
      <c r="YB1" s="362">
        <v>44321.0</v>
      </c>
      <c r="YC1" s="362">
        <v>44322.0</v>
      </c>
      <c r="YD1" s="362">
        <v>44323.0</v>
      </c>
      <c r="YE1" s="362">
        <v>44324.0</v>
      </c>
      <c r="YF1" s="362">
        <v>44325.0</v>
      </c>
      <c r="YG1" s="362">
        <v>44326.0</v>
      </c>
      <c r="YH1" s="362">
        <v>44327.0</v>
      </c>
      <c r="YI1" s="362">
        <v>44328.0</v>
      </c>
      <c r="YJ1" s="362">
        <v>44329.0</v>
      </c>
      <c r="YK1" s="362">
        <v>44330.0</v>
      </c>
      <c r="YL1" s="362">
        <v>44331.0</v>
      </c>
      <c r="YM1" s="362">
        <v>44332.0</v>
      </c>
      <c r="YN1" s="362">
        <v>44333.0</v>
      </c>
      <c r="YO1" s="362">
        <v>44334.0</v>
      </c>
      <c r="YP1" s="362">
        <v>44335.0</v>
      </c>
      <c r="YQ1" s="362">
        <v>44336.0</v>
      </c>
      <c r="YR1" s="362">
        <v>44337.0</v>
      </c>
      <c r="YS1" s="362">
        <v>44338.0</v>
      </c>
      <c r="YT1" s="362">
        <v>44339.0</v>
      </c>
      <c r="YU1" s="362">
        <v>44340.0</v>
      </c>
      <c r="YV1" s="362">
        <v>44341.0</v>
      </c>
      <c r="YW1" s="362">
        <v>44342.0</v>
      </c>
      <c r="YX1" s="362">
        <v>44343.0</v>
      </c>
      <c r="YY1" s="362">
        <v>44344.0</v>
      </c>
      <c r="YZ1" s="362">
        <v>44345.0</v>
      </c>
      <c r="ZA1" s="362">
        <v>44346.0</v>
      </c>
      <c r="ZB1" s="362">
        <v>44347.0</v>
      </c>
      <c r="ZC1" s="362">
        <v>44348.0</v>
      </c>
      <c r="ZD1" s="362">
        <v>44349.0</v>
      </c>
      <c r="ZE1" s="362">
        <v>44350.0</v>
      </c>
      <c r="ZF1" s="362">
        <v>44351.0</v>
      </c>
      <c r="ZG1" s="362">
        <v>44352.0</v>
      </c>
      <c r="ZH1" s="362">
        <v>44353.0</v>
      </c>
      <c r="ZI1" s="362">
        <v>44354.0</v>
      </c>
      <c r="ZJ1" s="362">
        <v>44355.0</v>
      </c>
      <c r="ZK1" s="362">
        <v>44356.0</v>
      </c>
      <c r="ZL1" s="362">
        <v>44357.0</v>
      </c>
      <c r="ZM1" s="362">
        <v>44358.0</v>
      </c>
      <c r="ZN1" s="362">
        <v>44359.0</v>
      </c>
      <c r="ZO1" s="362">
        <v>44360.0</v>
      </c>
      <c r="ZP1" s="362">
        <v>44361.0</v>
      </c>
      <c r="ZQ1" s="362">
        <v>44362.0</v>
      </c>
      <c r="ZR1" s="362">
        <v>44363.0</v>
      </c>
      <c r="ZS1" s="362">
        <v>44364.0</v>
      </c>
      <c r="ZT1" s="362">
        <v>44365.0</v>
      </c>
      <c r="ZU1" s="362">
        <v>44366.0</v>
      </c>
      <c r="ZV1" s="362">
        <v>44367.0</v>
      </c>
      <c r="ZW1" s="362">
        <v>44368.0</v>
      </c>
      <c r="ZX1" s="362">
        <v>44369.0</v>
      </c>
      <c r="ZY1" s="362">
        <v>44370.0</v>
      </c>
      <c r="ZZ1" s="362">
        <v>44371.0</v>
      </c>
      <c r="AAA1" s="362">
        <v>44372.0</v>
      </c>
      <c r="AAB1" s="362">
        <v>44373.0</v>
      </c>
      <c r="AAC1" s="362">
        <v>44374.0</v>
      </c>
      <c r="AAD1" s="362">
        <v>44375.0</v>
      </c>
      <c r="AAE1" s="362">
        <v>44376.0</v>
      </c>
      <c r="AAF1" s="362">
        <v>44377.0</v>
      </c>
      <c r="AAG1" s="362">
        <v>44378.0</v>
      </c>
      <c r="AAH1" s="362">
        <v>44379.0</v>
      </c>
      <c r="AAI1" s="362">
        <v>44380.0</v>
      </c>
      <c r="AAJ1" s="362">
        <v>44381.0</v>
      </c>
      <c r="AAK1" s="362">
        <v>44382.0</v>
      </c>
      <c r="AAL1" s="362">
        <v>44383.0</v>
      </c>
      <c r="AAM1" s="362">
        <v>44384.0</v>
      </c>
      <c r="AAN1" s="362">
        <v>44385.0</v>
      </c>
      <c r="AAO1" s="362">
        <v>44386.0</v>
      </c>
      <c r="AAP1" s="362">
        <v>44387.0</v>
      </c>
      <c r="AAQ1" s="362">
        <v>44388.0</v>
      </c>
      <c r="AAR1" s="362">
        <v>44389.0</v>
      </c>
      <c r="AAS1" s="362">
        <v>44390.0</v>
      </c>
      <c r="AAT1" s="362">
        <v>44391.0</v>
      </c>
      <c r="AAU1" s="362">
        <v>44392.0</v>
      </c>
      <c r="AAV1" s="362">
        <v>44393.0</v>
      </c>
      <c r="AAW1" s="362">
        <v>44394.0</v>
      </c>
      <c r="AAX1" s="362">
        <v>44395.0</v>
      </c>
      <c r="AAY1" s="362">
        <v>44396.0</v>
      </c>
      <c r="AAZ1" s="362">
        <v>44397.0</v>
      </c>
      <c r="ABA1" s="362">
        <v>44398.0</v>
      </c>
      <c r="ABB1" s="362">
        <v>44399.0</v>
      </c>
      <c r="ABC1" s="362">
        <v>44400.0</v>
      </c>
      <c r="ABD1" s="362">
        <v>44401.0</v>
      </c>
      <c r="ABE1" s="362">
        <v>44402.0</v>
      </c>
      <c r="ABF1" s="362">
        <v>44403.0</v>
      </c>
      <c r="ABG1" s="362">
        <v>44404.0</v>
      </c>
      <c r="ABH1" s="362">
        <v>44405.0</v>
      </c>
      <c r="ABI1" s="362">
        <v>44406.0</v>
      </c>
      <c r="ABJ1" s="362">
        <v>44407.0</v>
      </c>
      <c r="ABK1" s="362">
        <v>44408.0</v>
      </c>
      <c r="ABL1" s="362">
        <v>44409.0</v>
      </c>
      <c r="ABM1" s="362">
        <v>44410.0</v>
      </c>
      <c r="ABN1" s="362">
        <v>44411.0</v>
      </c>
      <c r="ABO1" s="362">
        <v>44412.0</v>
      </c>
      <c r="ABP1" s="362">
        <v>44413.0</v>
      </c>
      <c r="ABQ1" s="362">
        <v>44414.0</v>
      </c>
      <c r="ABR1" s="362">
        <v>44415.0</v>
      </c>
      <c r="ABS1" s="362">
        <v>44416.0</v>
      </c>
      <c r="ABT1" s="362">
        <v>44417.0</v>
      </c>
      <c r="ABU1" s="362">
        <v>44418.0</v>
      </c>
      <c r="ABV1" s="362">
        <v>44419.0</v>
      </c>
      <c r="ABW1" s="362">
        <v>44420.0</v>
      </c>
      <c r="ABX1" s="362">
        <v>44421.0</v>
      </c>
      <c r="ABY1" s="362">
        <v>44422.0</v>
      </c>
      <c r="ABZ1" s="362">
        <v>44423.0</v>
      </c>
      <c r="ACA1" s="362">
        <v>44424.0</v>
      </c>
      <c r="ACB1" s="362">
        <v>44425.0</v>
      </c>
      <c r="ACC1" s="362">
        <v>44426.0</v>
      </c>
      <c r="ACD1" s="362">
        <v>44427.0</v>
      </c>
      <c r="ACE1" s="362">
        <v>44428.0</v>
      </c>
      <c r="ACF1" s="362">
        <v>44429.0</v>
      </c>
      <c r="ACG1" s="362">
        <v>44430.0</v>
      </c>
      <c r="ACH1" s="362">
        <v>44431.0</v>
      </c>
      <c r="ACI1" s="362">
        <v>44432.0</v>
      </c>
      <c r="ACJ1" s="362">
        <v>44433.0</v>
      </c>
      <c r="ACK1" s="362">
        <v>44434.0</v>
      </c>
      <c r="ACL1" s="362">
        <v>44435.0</v>
      </c>
      <c r="ACM1" s="362">
        <v>44436.0</v>
      </c>
      <c r="ACN1" s="362">
        <v>44437.0</v>
      </c>
      <c r="ACO1" s="362">
        <v>44438.0</v>
      </c>
      <c r="ACP1" s="362">
        <v>44439.0</v>
      </c>
      <c r="ACQ1" s="362">
        <v>44440.0</v>
      </c>
      <c r="ACR1" s="362">
        <v>44441.0</v>
      </c>
      <c r="ACS1" s="362">
        <v>44442.0</v>
      </c>
      <c r="ACT1" s="362">
        <v>44443.0</v>
      </c>
      <c r="ACU1" s="362">
        <v>44444.0</v>
      </c>
      <c r="ACV1" s="362">
        <v>44445.0</v>
      </c>
      <c r="ACW1" s="362">
        <v>44446.0</v>
      </c>
      <c r="ACX1" s="362">
        <v>44447.0</v>
      </c>
      <c r="ACY1" s="362">
        <v>44448.0</v>
      </c>
      <c r="ACZ1" s="362">
        <v>44449.0</v>
      </c>
      <c r="ADA1" s="362">
        <v>44450.0</v>
      </c>
      <c r="ADB1" s="362">
        <v>44451.0</v>
      </c>
      <c r="ADC1" s="362">
        <v>44452.0</v>
      </c>
      <c r="ADD1" s="362">
        <v>44453.0</v>
      </c>
      <c r="ADE1" s="362">
        <v>44454.0</v>
      </c>
      <c r="ADF1" s="362">
        <v>44455.0</v>
      </c>
      <c r="ADG1" s="362">
        <v>44456.0</v>
      </c>
      <c r="ADH1" s="362">
        <v>44457.0</v>
      </c>
      <c r="ADI1" s="362">
        <v>44458.0</v>
      </c>
      <c r="ADJ1" s="362">
        <v>44459.0</v>
      </c>
      <c r="ADK1" s="362">
        <v>44460.0</v>
      </c>
      <c r="ADL1" s="362">
        <v>44461.0</v>
      </c>
      <c r="ADM1" s="362">
        <v>44462.0</v>
      </c>
      <c r="ADN1" s="362">
        <v>44463.0</v>
      </c>
      <c r="ADO1" s="362">
        <v>44464.0</v>
      </c>
      <c r="ADP1" s="362">
        <v>44465.0</v>
      </c>
      <c r="ADQ1" s="362">
        <v>44466.0</v>
      </c>
      <c r="ADR1" s="362">
        <v>44467.0</v>
      </c>
      <c r="ADS1" s="362">
        <v>44468.0</v>
      </c>
      <c r="ADT1" s="362">
        <v>44469.0</v>
      </c>
      <c r="ADU1" s="362">
        <v>44470.0</v>
      </c>
      <c r="ADV1" s="362">
        <v>44471.0</v>
      </c>
      <c r="ADW1" s="362">
        <v>44472.0</v>
      </c>
      <c r="ADX1" s="362">
        <v>44473.0</v>
      </c>
      <c r="ADY1" s="362">
        <v>44474.0</v>
      </c>
      <c r="ADZ1" s="362">
        <v>44475.0</v>
      </c>
      <c r="AEA1" s="362">
        <v>44476.0</v>
      </c>
      <c r="AEB1" s="362">
        <v>44477.0</v>
      </c>
      <c r="AEC1" s="362">
        <v>44478.0</v>
      </c>
      <c r="AED1" s="362">
        <v>44479.0</v>
      </c>
      <c r="AEE1" s="362">
        <v>44480.0</v>
      </c>
      <c r="AEF1" s="362">
        <v>44481.0</v>
      </c>
      <c r="AEG1" s="362">
        <v>44482.0</v>
      </c>
      <c r="AEH1" s="362">
        <v>44483.0</v>
      </c>
      <c r="AEI1" s="362">
        <v>44484.0</v>
      </c>
      <c r="AEJ1" s="362">
        <v>44485.0</v>
      </c>
      <c r="AEK1" s="362">
        <v>44486.0</v>
      </c>
      <c r="AEL1" s="362">
        <v>44487.0</v>
      </c>
      <c r="AEM1" s="362">
        <v>44488.0</v>
      </c>
      <c r="AEN1" s="362">
        <v>44489.0</v>
      </c>
      <c r="AEO1" s="362">
        <v>44490.0</v>
      </c>
      <c r="AEP1" s="362">
        <v>44491.0</v>
      </c>
      <c r="AEQ1" s="362">
        <v>44492.0</v>
      </c>
      <c r="AER1" s="362">
        <v>44493.0</v>
      </c>
      <c r="AES1" s="362">
        <v>44494.0</v>
      </c>
      <c r="AET1" s="362">
        <v>44495.0</v>
      </c>
      <c r="AEU1" s="362">
        <v>44496.0</v>
      </c>
      <c r="AEV1" s="362">
        <v>44497.0</v>
      </c>
      <c r="AEW1" s="362">
        <v>44498.0</v>
      </c>
      <c r="AEX1" s="362">
        <v>44499.0</v>
      </c>
      <c r="AEY1" s="362">
        <v>44500.0</v>
      </c>
      <c r="AEZ1" s="362">
        <v>44501.0</v>
      </c>
      <c r="AFA1" s="362">
        <v>44502.0</v>
      </c>
      <c r="AFB1" s="362">
        <v>44503.0</v>
      </c>
      <c r="AFC1" s="362">
        <v>44504.0</v>
      </c>
      <c r="AFD1" s="362">
        <v>44505.0</v>
      </c>
      <c r="AFE1" s="362">
        <v>44506.0</v>
      </c>
      <c r="AFF1" s="362">
        <v>44507.0</v>
      </c>
      <c r="AFG1" s="362">
        <v>44508.0</v>
      </c>
      <c r="AFH1" s="362">
        <v>44509.0</v>
      </c>
      <c r="AFI1" s="362">
        <v>44510.0</v>
      </c>
      <c r="AFJ1" s="362">
        <v>44511.0</v>
      </c>
      <c r="AFK1" s="362">
        <v>44512.0</v>
      </c>
      <c r="AFL1" s="362">
        <v>44513.0</v>
      </c>
      <c r="AFM1" s="362">
        <v>44514.0</v>
      </c>
      <c r="AFN1" s="362">
        <v>44515.0</v>
      </c>
      <c r="AFO1" s="362">
        <v>44516.0</v>
      </c>
      <c r="AFP1" s="362">
        <v>44517.0</v>
      </c>
      <c r="AFQ1" s="362">
        <v>44518.0</v>
      </c>
      <c r="AFR1" s="362">
        <v>44519.0</v>
      </c>
      <c r="AFS1" s="362">
        <v>44520.0</v>
      </c>
      <c r="AFT1" s="362">
        <v>44521.0</v>
      </c>
      <c r="AFU1" s="362">
        <v>44522.0</v>
      </c>
      <c r="AFV1" s="362">
        <v>44523.0</v>
      </c>
      <c r="AFW1" s="362">
        <v>44524.0</v>
      </c>
      <c r="AFX1" s="362">
        <v>44525.0</v>
      </c>
      <c r="AFY1" s="362">
        <v>44526.0</v>
      </c>
      <c r="AFZ1" s="362">
        <v>44527.0</v>
      </c>
      <c r="AGA1" s="362">
        <v>44528.0</v>
      </c>
      <c r="AGB1" s="362">
        <v>44529.0</v>
      </c>
      <c r="AGC1" s="362">
        <v>44530.0</v>
      </c>
      <c r="AGD1" s="362">
        <v>44531.0</v>
      </c>
      <c r="AGE1" s="362">
        <v>44532.0</v>
      </c>
      <c r="AGF1" s="362">
        <v>44533.0</v>
      </c>
      <c r="AGG1" s="362">
        <v>44534.0</v>
      </c>
      <c r="AGH1" s="362">
        <v>44535.0</v>
      </c>
      <c r="AGI1" s="362">
        <v>44536.0</v>
      </c>
      <c r="AGJ1" s="362">
        <v>44537.0</v>
      </c>
      <c r="AGK1" s="362">
        <v>44538.0</v>
      </c>
      <c r="AGL1" s="362">
        <v>44539.0</v>
      </c>
      <c r="AGM1" s="362">
        <v>44540.0</v>
      </c>
      <c r="AGN1" s="362">
        <v>44541.0</v>
      </c>
      <c r="AGO1" s="362">
        <v>44542.0</v>
      </c>
      <c r="AGP1" s="362">
        <v>44543.0</v>
      </c>
      <c r="AGQ1" s="362">
        <v>44544.0</v>
      </c>
      <c r="AGR1" s="362">
        <v>44545.0</v>
      </c>
      <c r="AGS1" s="362">
        <v>44546.0</v>
      </c>
      <c r="AGT1" s="362">
        <v>44547.0</v>
      </c>
      <c r="AGU1" s="362">
        <v>44548.0</v>
      </c>
      <c r="AGV1" s="362">
        <v>44549.0</v>
      </c>
      <c r="AGW1" s="362">
        <v>44550.0</v>
      </c>
      <c r="AGX1" s="362">
        <v>44551.0</v>
      </c>
      <c r="AGY1" s="362">
        <v>44552.0</v>
      </c>
      <c r="AGZ1" s="362">
        <v>44553.0</v>
      </c>
      <c r="AHA1" s="362">
        <v>44554.0</v>
      </c>
      <c r="AHB1" s="362">
        <v>44555.0</v>
      </c>
      <c r="AHC1" s="362">
        <v>44556.0</v>
      </c>
      <c r="AHD1" s="362">
        <v>44557.0</v>
      </c>
      <c r="AHE1" s="362">
        <v>44558.0</v>
      </c>
      <c r="AHF1" s="362">
        <v>44559.0</v>
      </c>
      <c r="AHG1" s="362">
        <v>44560.0</v>
      </c>
      <c r="AHH1" s="362">
        <v>44561.0</v>
      </c>
      <c r="AHI1" s="362">
        <v>44562.0</v>
      </c>
      <c r="AHJ1" s="362">
        <v>44563.0</v>
      </c>
      <c r="AHK1" s="362">
        <v>44564.0</v>
      </c>
      <c r="AHL1" s="362">
        <v>44565.0</v>
      </c>
      <c r="AHM1" s="362">
        <v>44566.0</v>
      </c>
      <c r="AHN1" s="362">
        <v>44567.0</v>
      </c>
      <c r="AHO1" s="362">
        <v>44568.0</v>
      </c>
      <c r="AHP1" s="362">
        <v>44569.0</v>
      </c>
      <c r="AHQ1" s="362">
        <v>44570.0</v>
      </c>
      <c r="AHR1" s="362">
        <v>44571.0</v>
      </c>
      <c r="AHS1" s="362">
        <v>44572.0</v>
      </c>
      <c r="AHT1" s="362">
        <v>44573.0</v>
      </c>
      <c r="AHU1" s="362">
        <v>44574.0</v>
      </c>
      <c r="AHV1" s="362">
        <v>44575.0</v>
      </c>
      <c r="AHW1" s="362">
        <v>44576.0</v>
      </c>
      <c r="AHX1" s="362">
        <v>44577.0</v>
      </c>
      <c r="AHY1" s="362">
        <v>44578.0</v>
      </c>
      <c r="AHZ1" s="362">
        <v>44579.0</v>
      </c>
      <c r="AIA1" s="362">
        <v>44580.0</v>
      </c>
      <c r="AIB1" s="362">
        <v>44581.0</v>
      </c>
      <c r="AIC1" s="362">
        <v>44582.0</v>
      </c>
      <c r="AID1" s="362">
        <v>44583.0</v>
      </c>
      <c r="AIE1" s="362">
        <v>44584.0</v>
      </c>
      <c r="AIF1" s="362">
        <v>44585.0</v>
      </c>
      <c r="AIG1" s="362">
        <v>44586.0</v>
      </c>
      <c r="AIH1" s="362">
        <v>44587.0</v>
      </c>
      <c r="AII1" s="362">
        <v>44588.0</v>
      </c>
      <c r="AIJ1" s="362">
        <v>44589.0</v>
      </c>
      <c r="AIK1" s="362">
        <v>44590.0</v>
      </c>
      <c r="AIL1" s="362">
        <v>44591.0</v>
      </c>
      <c r="AIM1" s="362">
        <v>44592.0</v>
      </c>
      <c r="AIN1" s="362">
        <v>44593.0</v>
      </c>
      <c r="AIO1" s="362">
        <v>44594.0</v>
      </c>
      <c r="AIP1" s="362">
        <v>44595.0</v>
      </c>
      <c r="AIQ1" s="362">
        <v>44596.0</v>
      </c>
      <c r="AIR1" s="362">
        <v>44597.0</v>
      </c>
      <c r="AIS1" s="362">
        <v>44598.0</v>
      </c>
      <c r="AIT1" s="362">
        <v>44599.0</v>
      </c>
      <c r="AIU1" s="362">
        <v>44600.0</v>
      </c>
      <c r="AIV1" s="362">
        <v>44601.0</v>
      </c>
      <c r="AIW1" s="362">
        <v>44602.0</v>
      </c>
      <c r="AIX1" s="362">
        <v>44603.0</v>
      </c>
      <c r="AIY1" s="362">
        <v>44604.0</v>
      </c>
      <c r="AIZ1" s="362">
        <v>44605.0</v>
      </c>
      <c r="AJA1" s="362">
        <v>44606.0</v>
      </c>
      <c r="AJB1" s="362">
        <v>44607.0</v>
      </c>
      <c r="AJC1" s="362">
        <v>44608.0</v>
      </c>
      <c r="AJD1" s="362">
        <v>44609.0</v>
      </c>
      <c r="AJE1" s="362">
        <v>44610.0</v>
      </c>
      <c r="AJF1" s="362">
        <v>44611.0</v>
      </c>
      <c r="AJG1" s="362">
        <v>44612.0</v>
      </c>
      <c r="AJH1" s="362">
        <v>44613.0</v>
      </c>
      <c r="AJI1" s="362">
        <v>44614.0</v>
      </c>
      <c r="AJJ1" s="362">
        <v>44615.0</v>
      </c>
      <c r="AJK1" s="362">
        <v>44616.0</v>
      </c>
      <c r="AJL1" s="362">
        <v>44617.0</v>
      </c>
      <c r="AJM1" s="362">
        <v>44618.0</v>
      </c>
      <c r="AJN1" s="362">
        <v>44619.0</v>
      </c>
      <c r="AJO1" s="362">
        <v>44620.0</v>
      </c>
      <c r="AJP1" s="362">
        <v>44621.0</v>
      </c>
      <c r="AJQ1" s="362">
        <v>44622.0</v>
      </c>
      <c r="AJR1" s="362">
        <v>44623.0</v>
      </c>
      <c r="AJS1" s="362">
        <v>44624.0</v>
      </c>
      <c r="AJT1" s="362">
        <v>44625.0</v>
      </c>
      <c r="AJU1" s="362">
        <v>44626.0</v>
      </c>
      <c r="AJV1" s="362">
        <v>44627.0</v>
      </c>
      <c r="AJW1" s="362">
        <v>44628.0</v>
      </c>
      <c r="AJX1" s="362">
        <v>44629.0</v>
      </c>
      <c r="AJY1" s="362">
        <v>44630.0</v>
      </c>
      <c r="AJZ1" s="362">
        <v>44631.0</v>
      </c>
      <c r="AKA1" s="362">
        <v>44632.0</v>
      </c>
      <c r="AKB1" s="362">
        <v>44633.0</v>
      </c>
      <c r="AKC1" s="362">
        <v>44634.0</v>
      </c>
      <c r="AKD1" s="362">
        <v>44635.0</v>
      </c>
      <c r="AKE1" s="362">
        <v>44636.0</v>
      </c>
      <c r="AKF1" s="362">
        <v>44637.0</v>
      </c>
      <c r="AKG1" s="362">
        <v>44638.0</v>
      </c>
      <c r="AKH1" s="362">
        <v>44639.0</v>
      </c>
      <c r="AKI1" s="362">
        <v>44640.0</v>
      </c>
      <c r="AKJ1" s="362">
        <v>44641.0</v>
      </c>
      <c r="AKK1" s="362">
        <v>44642.0</v>
      </c>
      <c r="AKL1" s="362">
        <v>44643.0</v>
      </c>
      <c r="AKM1" s="362">
        <v>44644.0</v>
      </c>
      <c r="AKN1" s="362">
        <v>44645.0</v>
      </c>
      <c r="AKO1" s="362">
        <v>44646.0</v>
      </c>
      <c r="AKP1" s="362">
        <v>44647.0</v>
      </c>
      <c r="AKQ1" s="362">
        <v>44648.0</v>
      </c>
      <c r="AKR1" s="362">
        <v>44649.0</v>
      </c>
      <c r="AKS1" s="362">
        <v>44650.0</v>
      </c>
      <c r="AKT1" s="362">
        <v>44651.0</v>
      </c>
      <c r="AKU1" s="362">
        <v>44652.0</v>
      </c>
      <c r="AKV1" s="362">
        <v>44653.0</v>
      </c>
      <c r="AKW1" s="362">
        <v>44654.0</v>
      </c>
      <c r="AKX1" s="362">
        <v>44655.0</v>
      </c>
      <c r="AKY1" s="362">
        <v>44656.0</v>
      </c>
      <c r="AKZ1" s="362">
        <v>44657.0</v>
      </c>
      <c r="ALA1" s="362">
        <v>44658.0</v>
      </c>
      <c r="ALB1" s="362">
        <v>44659.0</v>
      </c>
      <c r="ALC1" s="362">
        <v>44660.0</v>
      </c>
      <c r="ALD1" s="362">
        <v>44661.0</v>
      </c>
      <c r="ALE1" s="362">
        <v>44662.0</v>
      </c>
      <c r="ALF1" s="362">
        <v>44663.0</v>
      </c>
      <c r="ALG1" s="362">
        <v>44664.0</v>
      </c>
      <c r="ALH1" s="362">
        <v>44665.0</v>
      </c>
      <c r="ALI1" s="362">
        <v>44666.0</v>
      </c>
      <c r="ALJ1" s="362">
        <v>44667.0</v>
      </c>
      <c r="ALK1" s="362">
        <v>44668.0</v>
      </c>
      <c r="ALL1" s="362">
        <v>44669.0</v>
      </c>
      <c r="ALM1" s="362">
        <v>44670.0</v>
      </c>
      <c r="ALN1" s="362">
        <v>44671.0</v>
      </c>
      <c r="ALO1" s="362">
        <v>44672.0</v>
      </c>
      <c r="ALP1" s="362">
        <v>44673.0</v>
      </c>
      <c r="ALQ1" s="362">
        <v>44674.0</v>
      </c>
      <c r="ALR1" s="362">
        <v>44675.0</v>
      </c>
      <c r="ALS1" s="362">
        <v>44676.0</v>
      </c>
      <c r="ALT1" s="362">
        <v>44677.0</v>
      </c>
      <c r="ALU1" s="362">
        <v>44678.0</v>
      </c>
      <c r="ALV1" s="362">
        <v>44679.0</v>
      </c>
      <c r="ALW1" s="362">
        <v>44680.0</v>
      </c>
      <c r="ALX1" s="362">
        <v>44681.0</v>
      </c>
      <c r="ALY1" s="362">
        <v>44682.0</v>
      </c>
      <c r="ALZ1" s="362">
        <v>44683.0</v>
      </c>
      <c r="AMA1" s="362">
        <v>44684.0</v>
      </c>
      <c r="AMB1" s="362">
        <v>44685.0</v>
      </c>
      <c r="AMC1" s="362">
        <v>44686.0</v>
      </c>
      <c r="AMD1" s="362">
        <v>44687.0</v>
      </c>
      <c r="AME1" s="362">
        <v>44688.0</v>
      </c>
      <c r="AMF1" s="362">
        <v>44689.0</v>
      </c>
      <c r="AMG1" s="362">
        <v>44690.0</v>
      </c>
      <c r="AMH1" s="362">
        <v>44691.0</v>
      </c>
      <c r="AMI1" s="362">
        <v>44692.0</v>
      </c>
      <c r="AMJ1" s="362">
        <v>44693.0</v>
      </c>
      <c r="AMK1" s="362">
        <v>44694.0</v>
      </c>
      <c r="AML1" s="362">
        <v>44695.0</v>
      </c>
      <c r="AMM1" s="362">
        <v>44696.0</v>
      </c>
      <c r="AMN1" s="362">
        <v>44697.0</v>
      </c>
      <c r="AMO1" s="362">
        <v>44698.0</v>
      </c>
      <c r="AMP1" s="362">
        <v>44699.0</v>
      </c>
      <c r="AMQ1" s="362">
        <v>44700.0</v>
      </c>
      <c r="AMR1" s="362">
        <v>44701.0</v>
      </c>
      <c r="AMS1" s="362">
        <v>44702.0</v>
      </c>
      <c r="AMT1" s="362">
        <v>44703.0</v>
      </c>
      <c r="AMU1" s="362">
        <v>44704.0</v>
      </c>
      <c r="AMV1" s="362">
        <v>44705.0</v>
      </c>
      <c r="AMW1" s="362">
        <v>44706.0</v>
      </c>
      <c r="AMX1" s="362">
        <v>44707.0</v>
      </c>
      <c r="AMY1" s="362">
        <v>44708.0</v>
      </c>
      <c r="AMZ1" s="362">
        <v>44709.0</v>
      </c>
      <c r="ANA1" s="362">
        <v>44710.0</v>
      </c>
      <c r="ANB1" s="362">
        <v>44711.0</v>
      </c>
      <c r="ANC1" s="362">
        <v>44712.0</v>
      </c>
      <c r="AND1" s="362">
        <v>44713.0</v>
      </c>
      <c r="ANE1" s="362">
        <v>44714.0</v>
      </c>
      <c r="ANF1" s="362">
        <v>44715.0</v>
      </c>
      <c r="ANG1" s="362">
        <v>44716.0</v>
      </c>
      <c r="ANH1" s="362">
        <v>44717.0</v>
      </c>
      <c r="ANI1" s="362">
        <v>44718.0</v>
      </c>
      <c r="ANJ1" s="362">
        <v>44719.0</v>
      </c>
      <c r="ANK1" s="362">
        <v>44720.0</v>
      </c>
      <c r="ANL1" s="362">
        <v>44721.0</v>
      </c>
      <c r="ANM1" s="362">
        <v>44722.0</v>
      </c>
      <c r="ANN1" s="362">
        <v>44723.0</v>
      </c>
      <c r="ANO1" s="362">
        <v>44724.0</v>
      </c>
      <c r="ANP1" s="362">
        <v>44725.0</v>
      </c>
      <c r="ANQ1" s="362">
        <v>44726.0</v>
      </c>
      <c r="ANR1" s="362">
        <v>44727.0</v>
      </c>
      <c r="ANS1" s="362">
        <v>44728.0</v>
      </c>
      <c r="ANT1" s="362">
        <v>44729.0</v>
      </c>
      <c r="ANU1" s="362">
        <v>44730.0</v>
      </c>
      <c r="ANV1" s="362">
        <v>44731.0</v>
      </c>
      <c r="ANW1" s="362">
        <v>44732.0</v>
      </c>
      <c r="ANX1" s="362">
        <v>44733.0</v>
      </c>
      <c r="ANY1" s="362">
        <v>44734.0</v>
      </c>
      <c r="ANZ1" s="362">
        <v>44735.0</v>
      </c>
      <c r="AOA1" s="362">
        <v>44736.0</v>
      </c>
      <c r="AOB1" s="362">
        <v>44737.0</v>
      </c>
      <c r="AOC1" s="362">
        <v>44738.0</v>
      </c>
      <c r="AOD1" s="362">
        <v>44739.0</v>
      </c>
      <c r="AOE1" s="362">
        <v>44740.0</v>
      </c>
      <c r="AOF1" s="362">
        <v>44741.0</v>
      </c>
      <c r="AOG1" s="362">
        <v>44742.0</v>
      </c>
      <c r="AOH1" s="362">
        <v>44743.0</v>
      </c>
      <c r="AOI1" s="362">
        <v>44744.0</v>
      </c>
      <c r="AOJ1" s="362">
        <v>44745.0</v>
      </c>
      <c r="AOK1" s="362">
        <v>44746.0</v>
      </c>
      <c r="AOL1" s="362">
        <v>44747.0</v>
      </c>
      <c r="AOM1" s="362">
        <v>44748.0</v>
      </c>
      <c r="AON1" s="362">
        <v>44749.0</v>
      </c>
      <c r="AOO1" s="362">
        <v>44750.0</v>
      </c>
      <c r="AOP1" s="362">
        <v>44751.0</v>
      </c>
      <c r="AOQ1" s="362">
        <v>44752.0</v>
      </c>
      <c r="AOR1" s="362">
        <v>44753.0</v>
      </c>
      <c r="AOS1" s="362">
        <v>44754.0</v>
      </c>
      <c r="AOT1" s="362">
        <v>44755.0</v>
      </c>
      <c r="AOU1" s="362">
        <v>44756.0</v>
      </c>
      <c r="AOV1" s="362">
        <v>44757.0</v>
      </c>
      <c r="AOW1" s="362">
        <v>44758.0</v>
      </c>
      <c r="AOX1" s="362">
        <v>44759.0</v>
      </c>
      <c r="AOY1" s="362">
        <v>44760.0</v>
      </c>
      <c r="AOZ1" s="362">
        <v>44761.0</v>
      </c>
      <c r="APA1" s="362">
        <v>44762.0</v>
      </c>
      <c r="APB1" s="362">
        <v>44763.0</v>
      </c>
      <c r="APC1" s="362">
        <v>44764.0</v>
      </c>
      <c r="APD1" s="362">
        <v>44765.0</v>
      </c>
      <c r="APE1" s="362">
        <v>44766.0</v>
      </c>
      <c r="APF1" s="362">
        <v>44767.0</v>
      </c>
      <c r="APG1" s="362">
        <v>44768.0</v>
      </c>
      <c r="APH1" s="362">
        <v>44769.0</v>
      </c>
      <c r="API1" s="362">
        <v>44770.0</v>
      </c>
      <c r="APJ1" s="362">
        <v>44771.0</v>
      </c>
      <c r="APK1" s="362">
        <v>44772.0</v>
      </c>
      <c r="APL1" s="362">
        <v>44773.0</v>
      </c>
      <c r="APM1" s="362">
        <v>44774.0</v>
      </c>
      <c r="APN1" s="362">
        <v>44775.0</v>
      </c>
      <c r="APO1" s="362">
        <v>44776.0</v>
      </c>
      <c r="APP1" s="362">
        <v>44777.0</v>
      </c>
      <c r="APQ1" s="362">
        <v>44778.0</v>
      </c>
      <c r="APR1" s="362">
        <v>44779.0</v>
      </c>
      <c r="APS1" s="362">
        <v>44780.0</v>
      </c>
      <c r="APT1" s="362">
        <v>44781.0</v>
      </c>
      <c r="APU1" s="362">
        <v>44782.0</v>
      </c>
      <c r="APV1" s="362">
        <v>44783.0</v>
      </c>
      <c r="APW1" s="362">
        <v>44784.0</v>
      </c>
      <c r="APX1" s="362">
        <v>44785.0</v>
      </c>
      <c r="APY1" s="362">
        <v>44786.0</v>
      </c>
      <c r="APZ1" s="362">
        <v>44787.0</v>
      </c>
      <c r="AQA1" s="362">
        <v>44788.0</v>
      </c>
      <c r="AQB1" s="362">
        <v>44789.0</v>
      </c>
      <c r="AQC1" s="362">
        <v>44790.0</v>
      </c>
      <c r="AQD1" s="362">
        <v>44791.0</v>
      </c>
      <c r="AQE1" s="362">
        <v>44792.0</v>
      </c>
      <c r="AQF1" s="362">
        <v>44793.0</v>
      </c>
      <c r="AQG1" s="362">
        <v>44794.0</v>
      </c>
      <c r="AQH1" s="362">
        <v>44795.0</v>
      </c>
      <c r="AQI1" s="362">
        <v>44796.0</v>
      </c>
      <c r="AQJ1" s="362">
        <v>44797.0</v>
      </c>
      <c r="AQK1" s="362">
        <v>44798.0</v>
      </c>
      <c r="AQL1" s="362">
        <v>44799.0</v>
      </c>
      <c r="AQM1" s="362">
        <v>44800.0</v>
      </c>
      <c r="AQN1" s="362">
        <v>44801.0</v>
      </c>
      <c r="AQO1" s="362">
        <v>44802.0</v>
      </c>
      <c r="AQP1" s="362">
        <v>44803.0</v>
      </c>
      <c r="AQQ1" s="362">
        <v>44804.0</v>
      </c>
      <c r="AQR1" s="362">
        <v>44805.0</v>
      </c>
      <c r="AQS1" s="362">
        <v>44806.0</v>
      </c>
      <c r="AQT1" s="362">
        <v>44807.0</v>
      </c>
      <c r="AQU1" s="362">
        <v>44808.0</v>
      </c>
      <c r="AQV1" s="362">
        <v>44809.0</v>
      </c>
      <c r="AQW1" s="362">
        <v>44810.0</v>
      </c>
      <c r="AQX1" s="362">
        <v>44811.0</v>
      </c>
      <c r="AQY1" s="362">
        <v>44812.0</v>
      </c>
      <c r="AQZ1" s="362">
        <v>44813.0</v>
      </c>
      <c r="ARA1" s="362">
        <v>44814.0</v>
      </c>
      <c r="ARB1" s="362">
        <v>44815.0</v>
      </c>
      <c r="ARC1" s="362">
        <v>44816.0</v>
      </c>
      <c r="ARD1" s="362">
        <v>44817.0</v>
      </c>
      <c r="ARE1" s="362">
        <v>44818.0</v>
      </c>
      <c r="ARF1" s="362">
        <v>44819.0</v>
      </c>
      <c r="ARG1" s="362">
        <v>44820.0</v>
      </c>
      <c r="ARH1" s="362">
        <v>44821.0</v>
      </c>
      <c r="ARI1" s="362">
        <v>44822.0</v>
      </c>
      <c r="ARJ1" s="362">
        <v>44823.0</v>
      </c>
      <c r="ARK1" s="362">
        <v>44824.0</v>
      </c>
      <c r="ARL1" s="362">
        <v>44825.0</v>
      </c>
      <c r="ARM1" s="362">
        <v>44826.0</v>
      </c>
      <c r="ARN1" s="362">
        <v>44827.0</v>
      </c>
      <c r="ARO1" s="362">
        <v>44828.0</v>
      </c>
      <c r="ARP1" s="362">
        <v>44829.0</v>
      </c>
      <c r="ARQ1" s="362">
        <v>44830.0</v>
      </c>
      <c r="ARR1" s="362">
        <v>44831.0</v>
      </c>
      <c r="ARS1" s="362">
        <v>44832.0</v>
      </c>
      <c r="ART1" s="362">
        <v>44833.0</v>
      </c>
      <c r="ARU1" s="362">
        <v>44834.0</v>
      </c>
      <c r="ARV1" s="362">
        <v>44835.0</v>
      </c>
      <c r="ARW1" s="362">
        <v>44836.0</v>
      </c>
      <c r="ARX1" s="362">
        <v>44837.0</v>
      </c>
      <c r="ARY1" s="362">
        <v>44838.0</v>
      </c>
      <c r="ARZ1" s="362">
        <v>44839.0</v>
      </c>
      <c r="ASA1" s="362">
        <v>44840.0</v>
      </c>
      <c r="ASB1" s="362">
        <v>44841.0</v>
      </c>
      <c r="ASC1" s="362">
        <v>44842.0</v>
      </c>
      <c r="ASD1" s="362">
        <v>44843.0</v>
      </c>
      <c r="ASE1" s="362">
        <v>44844.0</v>
      </c>
      <c r="ASF1" s="362">
        <v>44845.0</v>
      </c>
      <c r="ASG1" s="362">
        <v>44846.0</v>
      </c>
      <c r="ASH1" s="362">
        <v>44847.0</v>
      </c>
      <c r="ASI1" s="362">
        <v>44848.0</v>
      </c>
      <c r="ASJ1" s="362">
        <v>44849.0</v>
      </c>
      <c r="ASK1" s="362">
        <v>44850.0</v>
      </c>
      <c r="ASL1" s="362">
        <v>44851.0</v>
      </c>
      <c r="ASM1" s="362">
        <v>44852.0</v>
      </c>
      <c r="ASN1" s="362">
        <v>44853.0</v>
      </c>
      <c r="ASO1" s="362">
        <v>44854.0</v>
      </c>
      <c r="ASP1" s="362">
        <v>44855.0</v>
      </c>
      <c r="ASQ1" s="362">
        <v>44856.0</v>
      </c>
      <c r="ASR1" s="362">
        <v>44857.0</v>
      </c>
      <c r="ASS1" s="362">
        <v>44858.0</v>
      </c>
      <c r="AST1" s="362">
        <v>44859.0</v>
      </c>
      <c r="ASU1" s="362">
        <v>44860.0</v>
      </c>
      <c r="ASV1" s="362">
        <v>44861.0</v>
      </c>
      <c r="ASW1" s="362">
        <v>44862.0</v>
      </c>
      <c r="ASX1" s="362">
        <v>44863.0</v>
      </c>
      <c r="ASY1" s="362">
        <v>44864.0</v>
      </c>
      <c r="ASZ1" s="362">
        <v>44865.0</v>
      </c>
      <c r="ATA1" s="362">
        <v>44866.0</v>
      </c>
      <c r="ATB1" s="362">
        <v>44867.0</v>
      </c>
      <c r="ATC1" s="362">
        <v>44868.0</v>
      </c>
      <c r="ATD1" s="362">
        <v>44869.0</v>
      </c>
      <c r="ATE1" s="362">
        <v>44870.0</v>
      </c>
      <c r="ATF1" s="362">
        <v>44871.0</v>
      </c>
      <c r="ATG1" s="362">
        <v>44872.0</v>
      </c>
      <c r="ATH1" s="362">
        <v>44873.0</v>
      </c>
      <c r="ATI1" s="362">
        <v>44874.0</v>
      </c>
      <c r="ATJ1" s="362">
        <v>44875.0</v>
      </c>
      <c r="ATK1" s="362">
        <v>44876.0</v>
      </c>
      <c r="ATL1" s="362">
        <v>44877.0</v>
      </c>
      <c r="ATM1" s="362">
        <v>44878.0</v>
      </c>
      <c r="ATN1" s="362">
        <v>44879.0</v>
      </c>
      <c r="ATO1" s="362">
        <v>44880.0</v>
      </c>
      <c r="ATP1" s="362">
        <v>44881.0</v>
      </c>
      <c r="ATQ1" s="362">
        <v>44882.0</v>
      </c>
      <c r="ATR1" s="362">
        <v>44883.0</v>
      </c>
      <c r="ATS1" s="362">
        <v>44884.0</v>
      </c>
      <c r="ATT1" s="362">
        <v>44885.0</v>
      </c>
      <c r="ATU1" s="362">
        <v>44886.0</v>
      </c>
      <c r="ATV1" s="362">
        <v>44887.0</v>
      </c>
      <c r="ATW1" s="362">
        <v>44888.0</v>
      </c>
      <c r="ATX1" s="362">
        <v>44889.0</v>
      </c>
      <c r="ATY1" s="362">
        <v>44890.0</v>
      </c>
      <c r="ATZ1" s="362">
        <v>44891.0</v>
      </c>
      <c r="AUA1" s="362">
        <v>44892.0</v>
      </c>
      <c r="AUB1" s="362">
        <v>44893.0</v>
      </c>
      <c r="AUC1" s="362">
        <v>44894.0</v>
      </c>
      <c r="AUD1" s="362">
        <v>44895.0</v>
      </c>
      <c r="AUE1" s="362">
        <v>44896.0</v>
      </c>
      <c r="AUF1" s="362">
        <v>44897.0</v>
      </c>
      <c r="AUG1" s="362">
        <v>44898.0</v>
      </c>
      <c r="AUH1" s="362">
        <v>44899.0</v>
      </c>
      <c r="AUI1" s="362">
        <v>44900.0</v>
      </c>
      <c r="AUJ1" s="362">
        <v>44901.0</v>
      </c>
      <c r="AUK1" s="362">
        <v>44902.0</v>
      </c>
      <c r="AUL1" s="362">
        <v>44903.0</v>
      </c>
      <c r="AUM1" s="362">
        <v>44904.0</v>
      </c>
      <c r="AUN1" s="362">
        <v>44905.0</v>
      </c>
      <c r="AUO1" s="362">
        <v>44906.0</v>
      </c>
      <c r="AUP1" s="362">
        <v>44907.0</v>
      </c>
      <c r="AUQ1" s="362">
        <v>44908.0</v>
      </c>
      <c r="AUR1" s="362">
        <v>44909.0</v>
      </c>
      <c r="AUS1" s="362">
        <v>44910.0</v>
      </c>
      <c r="AUT1" s="362">
        <v>44911.0</v>
      </c>
      <c r="AUU1" s="362">
        <v>44912.0</v>
      </c>
      <c r="AUV1" s="362">
        <v>44913.0</v>
      </c>
      <c r="AUW1" s="362">
        <v>44914.0</v>
      </c>
      <c r="AUX1" s="362">
        <v>44915.0</v>
      </c>
      <c r="AUY1" s="362">
        <v>44916.0</v>
      </c>
      <c r="AUZ1" s="362">
        <v>44917.0</v>
      </c>
      <c r="AVA1" s="362">
        <v>44918.0</v>
      </c>
      <c r="AVB1" s="362">
        <v>44919.0</v>
      </c>
      <c r="AVC1" s="362">
        <v>44920.0</v>
      </c>
      <c r="AVD1" s="362">
        <v>44921.0</v>
      </c>
      <c r="AVE1" s="362">
        <v>44922.0</v>
      </c>
      <c r="AVF1" s="362">
        <v>44923.0</v>
      </c>
      <c r="AVG1" s="362">
        <v>44924.0</v>
      </c>
      <c r="AVH1" s="362">
        <v>44925.0</v>
      </c>
      <c r="AVI1" s="362">
        <v>44926.0</v>
      </c>
      <c r="AVJ1" s="362">
        <v>44927.0</v>
      </c>
      <c r="AVK1" s="362">
        <v>44928.0</v>
      </c>
      <c r="AVL1" s="362">
        <v>44929.0</v>
      </c>
      <c r="AVM1" s="362">
        <v>44930.0</v>
      </c>
      <c r="AVN1" s="362">
        <v>44931.0</v>
      </c>
      <c r="AVO1" s="362">
        <v>44932.0</v>
      </c>
      <c r="AVP1" s="362">
        <v>44933.0</v>
      </c>
      <c r="AVQ1" s="362">
        <v>44934.0</v>
      </c>
      <c r="AVR1" s="362">
        <v>44935.0</v>
      </c>
      <c r="AVS1" s="362">
        <v>44936.0</v>
      </c>
      <c r="AVT1" s="362">
        <v>44937.0</v>
      </c>
      <c r="AVU1" s="362">
        <v>44938.0</v>
      </c>
      <c r="AVV1" s="362">
        <v>44939.0</v>
      </c>
      <c r="AVW1" s="362">
        <v>44940.0</v>
      </c>
      <c r="AVX1" s="362">
        <v>44941.0</v>
      </c>
      <c r="AVY1" s="362">
        <v>44942.0</v>
      </c>
      <c r="AVZ1" s="362">
        <v>44943.0</v>
      </c>
      <c r="AWA1" s="362">
        <v>44944.0</v>
      </c>
      <c r="AWB1" s="362">
        <v>44945.0</v>
      </c>
      <c r="AWC1" s="362">
        <v>44946.0</v>
      </c>
      <c r="AWD1" s="362">
        <v>44947.0</v>
      </c>
      <c r="AWE1" s="362">
        <v>44948.0</v>
      </c>
      <c r="AWF1" s="362">
        <v>44949.0</v>
      </c>
      <c r="AWG1" s="362">
        <v>44950.0</v>
      </c>
      <c r="AWH1" s="362">
        <v>44951.0</v>
      </c>
      <c r="AWI1" s="362">
        <v>44952.0</v>
      </c>
      <c r="AWJ1" s="362">
        <v>44953.0</v>
      </c>
      <c r="AWK1" s="362">
        <v>44954.0</v>
      </c>
      <c r="AWL1" s="362">
        <v>44955.0</v>
      </c>
      <c r="AWM1" s="362">
        <v>44956.0</v>
      </c>
      <c r="AWN1" s="362">
        <v>44957.0</v>
      </c>
      <c r="AWO1" s="362">
        <v>44958.0</v>
      </c>
      <c r="AWP1" s="362">
        <v>44959.0</v>
      </c>
      <c r="AWQ1" s="362">
        <v>44960.0</v>
      </c>
      <c r="AWR1" s="362">
        <v>44961.0</v>
      </c>
      <c r="AWS1" s="362">
        <v>44962.0</v>
      </c>
      <c r="AWT1" s="362">
        <v>44963.0</v>
      </c>
      <c r="AWU1" s="362">
        <v>44964.0</v>
      </c>
      <c r="AWV1" s="362">
        <v>44965.0</v>
      </c>
      <c r="AWW1" s="362">
        <v>44966.0</v>
      </c>
      <c r="AWX1" s="362">
        <v>44967.0</v>
      </c>
      <c r="AWY1" s="362">
        <v>44968.0</v>
      </c>
      <c r="AWZ1" s="362">
        <v>44969.0</v>
      </c>
      <c r="AXA1" s="362">
        <v>44970.0</v>
      </c>
      <c r="AXB1" s="362">
        <v>44971.0</v>
      </c>
      <c r="AXC1" s="362">
        <v>44972.0</v>
      </c>
      <c r="AXD1" s="362">
        <v>44973.0</v>
      </c>
      <c r="AXE1" s="362">
        <v>44974.0</v>
      </c>
      <c r="AXF1" s="362">
        <v>44975.0</v>
      </c>
      <c r="AXG1" s="362">
        <v>44976.0</v>
      </c>
      <c r="AXH1" s="362">
        <v>44977.0</v>
      </c>
      <c r="AXI1" s="362">
        <v>44978.0</v>
      </c>
      <c r="AXJ1" s="362">
        <v>44979.0</v>
      </c>
      <c r="AXK1" s="362">
        <v>44980.0</v>
      </c>
      <c r="AXL1" s="362">
        <v>44981.0</v>
      </c>
      <c r="AXM1" s="362">
        <v>44982.0</v>
      </c>
      <c r="AXN1" s="362">
        <v>44983.0</v>
      </c>
      <c r="AXO1" s="362">
        <v>44984.0</v>
      </c>
      <c r="AXP1" s="362">
        <v>44985.0</v>
      </c>
      <c r="AXQ1" s="362">
        <v>44986.0</v>
      </c>
      <c r="AXR1" s="362">
        <v>44987.0</v>
      </c>
      <c r="AXS1" s="362">
        <v>44988.0</v>
      </c>
      <c r="AXT1" s="362">
        <v>44989.0</v>
      </c>
      <c r="AXU1" s="362">
        <v>44990.0</v>
      </c>
      <c r="AXV1" s="362">
        <v>44991.0</v>
      </c>
      <c r="AXW1" s="362">
        <v>44992.0</v>
      </c>
      <c r="AXX1" s="362">
        <v>44993.0</v>
      </c>
      <c r="AXY1" s="362">
        <v>44994.0</v>
      </c>
      <c r="AXZ1" s="362">
        <v>44995.0</v>
      </c>
      <c r="AYA1" s="362">
        <v>44996.0</v>
      </c>
      <c r="AYB1" s="362">
        <v>44997.0</v>
      </c>
      <c r="AYC1" s="362">
        <v>44998.0</v>
      </c>
      <c r="AYD1" s="362">
        <v>44999.0</v>
      </c>
      <c r="AYE1" s="362">
        <v>45000.0</v>
      </c>
      <c r="AYF1" s="362">
        <v>45001.0</v>
      </c>
      <c r="AYG1" s="362">
        <v>45002.0</v>
      </c>
      <c r="AYH1" s="362">
        <v>45003.0</v>
      </c>
      <c r="AYI1" s="362">
        <v>45004.0</v>
      </c>
      <c r="AYJ1" s="362">
        <v>45005.0</v>
      </c>
      <c r="AYK1" s="362">
        <v>45006.0</v>
      </c>
      <c r="AYL1" s="362">
        <v>45007.0</v>
      </c>
      <c r="AYM1" s="362">
        <v>45008.0</v>
      </c>
      <c r="AYN1" s="362">
        <v>45009.0</v>
      </c>
      <c r="AYO1" s="362">
        <v>45010.0</v>
      </c>
      <c r="AYP1" s="362">
        <v>45011.0</v>
      </c>
      <c r="AYQ1" s="362">
        <v>45012.0</v>
      </c>
      <c r="AYR1" s="362">
        <v>45013.0</v>
      </c>
      <c r="AYS1" s="362">
        <v>45014.0</v>
      </c>
      <c r="AYT1" s="362">
        <v>45015.0</v>
      </c>
      <c r="AYU1" s="362">
        <v>45016.0</v>
      </c>
      <c r="AYV1" s="362">
        <v>45017.0</v>
      </c>
      <c r="AYW1" s="362">
        <v>45018.0</v>
      </c>
      <c r="AYX1" s="362">
        <v>45019.0</v>
      </c>
      <c r="AYY1" s="362">
        <v>45020.0</v>
      </c>
      <c r="AYZ1" s="362">
        <v>45021.0</v>
      </c>
      <c r="AZA1" s="362">
        <v>45022.0</v>
      </c>
      <c r="AZB1" s="362">
        <v>45023.0</v>
      </c>
      <c r="AZC1" s="362">
        <v>45024.0</v>
      </c>
      <c r="AZD1" s="362">
        <v>45025.0</v>
      </c>
      <c r="AZE1" s="362">
        <v>45026.0</v>
      </c>
      <c r="AZF1" s="362">
        <v>45027.0</v>
      </c>
      <c r="AZG1" s="362">
        <v>45028.0</v>
      </c>
      <c r="AZH1" s="362">
        <v>45029.0</v>
      </c>
      <c r="AZI1" s="362">
        <v>45030.0</v>
      </c>
      <c r="AZJ1" s="362">
        <v>45031.0</v>
      </c>
      <c r="AZK1" s="362">
        <v>45032.0</v>
      </c>
      <c r="AZL1" s="362">
        <v>45033.0</v>
      </c>
      <c r="AZM1" s="362">
        <v>45034.0</v>
      </c>
      <c r="AZN1" s="362">
        <v>45035.0</v>
      </c>
      <c r="AZO1" s="362">
        <v>45036.0</v>
      </c>
      <c r="AZP1" s="362">
        <v>45037.0</v>
      </c>
      <c r="AZQ1" s="362">
        <v>45038.0</v>
      </c>
      <c r="AZR1" s="362">
        <v>45039.0</v>
      </c>
      <c r="AZS1" s="362">
        <v>45040.0</v>
      </c>
      <c r="AZT1" s="362">
        <v>45041.0</v>
      </c>
      <c r="AZU1" s="362">
        <v>45042.0</v>
      </c>
      <c r="AZV1" s="362">
        <v>45043.0</v>
      </c>
      <c r="AZW1" s="362">
        <v>45044.0</v>
      </c>
      <c r="AZX1" s="362">
        <v>45045.0</v>
      </c>
      <c r="AZY1" s="362">
        <v>45046.0</v>
      </c>
      <c r="AZZ1" s="362">
        <v>45047.0</v>
      </c>
      <c r="BAA1" s="362">
        <v>45048.0</v>
      </c>
      <c r="BAB1" s="362">
        <v>45049.0</v>
      </c>
      <c r="BAC1" s="362">
        <v>45050.0</v>
      </c>
      <c r="BAD1" s="362">
        <v>45051.0</v>
      </c>
      <c r="BAE1" s="362">
        <v>45052.0</v>
      </c>
      <c r="BAF1" s="362">
        <v>45053.0</v>
      </c>
      <c r="BAG1" s="362">
        <v>45054.0</v>
      </c>
      <c r="BAH1" s="362">
        <v>45055.0</v>
      </c>
      <c r="BAI1" s="362">
        <v>45056.0</v>
      </c>
      <c r="BAJ1" s="362">
        <v>45057.0</v>
      </c>
      <c r="BAK1" s="362">
        <v>45058.0</v>
      </c>
      <c r="BAL1" s="362">
        <v>45059.0</v>
      </c>
      <c r="BAM1" s="362">
        <v>45060.0</v>
      </c>
      <c r="BAN1" s="362">
        <v>45061.0</v>
      </c>
      <c r="BAO1" s="362">
        <v>45062.0</v>
      </c>
      <c r="BAP1" s="362">
        <v>45063.0</v>
      </c>
      <c r="BAQ1" s="362">
        <v>45064.0</v>
      </c>
      <c r="BAR1" s="362">
        <v>45065.0</v>
      </c>
      <c r="BAS1" s="362">
        <v>45066.0</v>
      </c>
      <c r="BAT1" s="362">
        <v>45067.0</v>
      </c>
      <c r="BAU1" s="362">
        <v>45068.0</v>
      </c>
      <c r="BAV1" s="362">
        <v>45069.0</v>
      </c>
      <c r="BAW1" s="362">
        <v>45070.0</v>
      </c>
      <c r="BAX1" s="362">
        <v>45071.0</v>
      </c>
      <c r="BAY1" s="362">
        <v>45072.0</v>
      </c>
      <c r="BAZ1" s="362">
        <v>45073.0</v>
      </c>
      <c r="BBA1" s="362">
        <v>45074.0</v>
      </c>
      <c r="BBB1" s="362">
        <v>45075.0</v>
      </c>
      <c r="BBC1" s="362">
        <v>45076.0</v>
      </c>
      <c r="BBD1" s="362">
        <v>45077.0</v>
      </c>
      <c r="BBE1" s="362">
        <v>45078.0</v>
      </c>
      <c r="BBF1" s="362">
        <v>45079.0</v>
      </c>
      <c r="BBG1" s="362">
        <v>45080.0</v>
      </c>
      <c r="BBH1" s="362">
        <v>45081.0</v>
      </c>
      <c r="BBI1" s="362">
        <v>45082.0</v>
      </c>
      <c r="BBJ1" s="362">
        <v>45083.0</v>
      </c>
      <c r="BBK1" s="362">
        <v>45084.0</v>
      </c>
      <c r="BBL1" s="362">
        <v>45085.0</v>
      </c>
      <c r="BBM1" s="362">
        <v>45086.0</v>
      </c>
      <c r="BBN1" s="362">
        <v>45087.0</v>
      </c>
    </row>
    <row r="2">
      <c r="A2" s="363" t="s">
        <v>247</v>
      </c>
      <c r="B2" s="364">
        <v>43671.0</v>
      </c>
      <c r="C2" s="364">
        <v>43672.0</v>
      </c>
      <c r="D2" s="365">
        <v>43673.0</v>
      </c>
      <c r="E2" s="366">
        <v>43674.0</v>
      </c>
      <c r="F2" s="364">
        <v>43675.0</v>
      </c>
      <c r="G2" s="364">
        <v>43676.0</v>
      </c>
      <c r="H2" s="364">
        <v>43677.0</v>
      </c>
      <c r="I2" s="364">
        <v>43678.0</v>
      </c>
      <c r="J2" s="364">
        <v>43679.0</v>
      </c>
      <c r="K2" s="365">
        <v>43680.0</v>
      </c>
      <c r="L2" s="366">
        <v>43681.0</v>
      </c>
      <c r="M2" s="364">
        <v>43682.0</v>
      </c>
      <c r="N2" s="364">
        <v>43683.0</v>
      </c>
      <c r="O2" s="364">
        <v>43684.0</v>
      </c>
      <c r="P2" s="364">
        <v>43685.0</v>
      </c>
      <c r="Q2" s="364">
        <v>43686.0</v>
      </c>
      <c r="R2" s="365">
        <v>43687.0</v>
      </c>
      <c r="S2" s="366">
        <v>43688.0</v>
      </c>
      <c r="T2" s="364">
        <v>43689.0</v>
      </c>
      <c r="U2" s="364">
        <v>43690.0</v>
      </c>
      <c r="V2" s="364">
        <v>43691.0</v>
      </c>
      <c r="W2" s="364">
        <v>43692.0</v>
      </c>
      <c r="X2" s="364">
        <v>43693.0</v>
      </c>
      <c r="Y2" s="365">
        <v>43694.0</v>
      </c>
      <c r="Z2" s="366">
        <v>43695.0</v>
      </c>
      <c r="AA2" s="364">
        <v>43696.0</v>
      </c>
      <c r="AB2" s="364">
        <v>43697.0</v>
      </c>
      <c r="AC2" s="364">
        <v>43698.0</v>
      </c>
      <c r="AD2" s="364">
        <v>43699.0</v>
      </c>
      <c r="AE2" s="364">
        <v>43700.0</v>
      </c>
      <c r="AF2" s="365">
        <v>43701.0</v>
      </c>
      <c r="AG2" s="366">
        <v>43702.0</v>
      </c>
      <c r="AH2" s="364">
        <v>43703.0</v>
      </c>
      <c r="AI2" s="364">
        <v>43704.0</v>
      </c>
      <c r="AJ2" s="364">
        <v>43705.0</v>
      </c>
      <c r="AK2" s="364">
        <v>43706.0</v>
      </c>
      <c r="AL2" s="364">
        <v>43707.0</v>
      </c>
      <c r="AM2" s="365">
        <v>43708.0</v>
      </c>
      <c r="AN2" s="366">
        <v>43709.0</v>
      </c>
      <c r="AO2" s="364">
        <v>43710.0</v>
      </c>
      <c r="AP2" s="364">
        <v>43711.0</v>
      </c>
      <c r="AQ2" s="364">
        <v>43712.0</v>
      </c>
      <c r="AR2" s="364">
        <v>43713.0</v>
      </c>
      <c r="AS2" s="364">
        <v>43714.0</v>
      </c>
      <c r="AT2" s="365">
        <v>43715.0</v>
      </c>
      <c r="AU2" s="366">
        <v>43716.0</v>
      </c>
      <c r="AV2" s="364">
        <v>43717.0</v>
      </c>
      <c r="AW2" s="364">
        <v>43718.0</v>
      </c>
      <c r="AX2" s="364">
        <v>43719.0</v>
      </c>
      <c r="AY2" s="364">
        <v>43720.0</v>
      </c>
      <c r="AZ2" s="364">
        <v>43721.0</v>
      </c>
      <c r="BA2" s="365">
        <v>43722.0</v>
      </c>
      <c r="BB2" s="366">
        <v>43723.0</v>
      </c>
      <c r="BC2" s="364">
        <v>43724.0</v>
      </c>
      <c r="BD2" s="364">
        <v>43725.0</v>
      </c>
      <c r="BE2" s="364">
        <v>43726.0</v>
      </c>
      <c r="BF2" s="364">
        <v>43727.0</v>
      </c>
      <c r="BG2" s="364">
        <v>43728.0</v>
      </c>
      <c r="BH2" s="365">
        <v>43729.0</v>
      </c>
      <c r="BI2" s="366">
        <v>43730.0</v>
      </c>
      <c r="BJ2" s="364">
        <v>43731.0</v>
      </c>
      <c r="BK2" s="364">
        <v>43732.0</v>
      </c>
      <c r="BL2" s="364">
        <v>43733.0</v>
      </c>
      <c r="BM2" s="364">
        <v>43734.0</v>
      </c>
      <c r="BN2" s="364">
        <v>43735.0</v>
      </c>
      <c r="BO2" s="365">
        <v>43736.0</v>
      </c>
      <c r="BP2" s="366">
        <v>43737.0</v>
      </c>
      <c r="BQ2" s="364">
        <v>43738.0</v>
      </c>
      <c r="BR2" s="364">
        <v>43739.0</v>
      </c>
      <c r="BS2" s="364">
        <v>43740.0</v>
      </c>
      <c r="BT2" s="364">
        <v>43741.0</v>
      </c>
      <c r="BU2" s="364">
        <v>43742.0</v>
      </c>
      <c r="BV2" s="365">
        <v>43743.0</v>
      </c>
      <c r="BW2" s="366">
        <v>43744.0</v>
      </c>
      <c r="BX2" s="364">
        <v>43745.0</v>
      </c>
      <c r="BY2" s="364">
        <v>43746.0</v>
      </c>
      <c r="BZ2" s="364">
        <v>43747.0</v>
      </c>
      <c r="CA2" s="364">
        <v>43748.0</v>
      </c>
      <c r="CB2" s="364">
        <v>43749.0</v>
      </c>
      <c r="CC2" s="365">
        <v>43750.0</v>
      </c>
      <c r="CD2" s="366">
        <v>43751.0</v>
      </c>
      <c r="CE2" s="364">
        <v>43752.0</v>
      </c>
      <c r="CF2" s="364">
        <v>43753.0</v>
      </c>
      <c r="CG2" s="364">
        <v>43754.0</v>
      </c>
      <c r="CH2" s="364">
        <v>43755.0</v>
      </c>
      <c r="CI2" s="364">
        <v>43756.0</v>
      </c>
      <c r="CJ2" s="365">
        <v>43757.0</v>
      </c>
      <c r="CK2" s="366">
        <v>43758.0</v>
      </c>
      <c r="CL2" s="364">
        <v>43759.0</v>
      </c>
      <c r="CM2" s="364">
        <v>43760.0</v>
      </c>
      <c r="CN2" s="364">
        <v>43761.0</v>
      </c>
      <c r="CO2" s="364">
        <v>43762.0</v>
      </c>
      <c r="CP2" s="364">
        <v>43763.0</v>
      </c>
      <c r="CQ2" s="365">
        <v>43764.0</v>
      </c>
      <c r="CR2" s="366">
        <v>43765.0</v>
      </c>
      <c r="CS2" s="364">
        <v>43766.0</v>
      </c>
      <c r="CT2" s="364">
        <v>43767.0</v>
      </c>
      <c r="CU2" s="364">
        <v>43768.0</v>
      </c>
      <c r="CV2" s="364">
        <v>43769.0</v>
      </c>
      <c r="CW2" s="364">
        <v>43770.0</v>
      </c>
      <c r="CX2" s="365">
        <v>43771.0</v>
      </c>
      <c r="CY2" s="366">
        <v>43772.0</v>
      </c>
      <c r="CZ2" s="364">
        <v>43773.0</v>
      </c>
      <c r="DA2" s="364">
        <v>43774.0</v>
      </c>
      <c r="DB2" s="364">
        <v>43775.0</v>
      </c>
      <c r="DC2" s="364">
        <v>43776.0</v>
      </c>
      <c r="DD2" s="364">
        <v>43777.0</v>
      </c>
      <c r="DE2" s="365">
        <v>43778.0</v>
      </c>
      <c r="DF2" s="366">
        <v>43779.0</v>
      </c>
      <c r="DG2" s="364">
        <v>43780.0</v>
      </c>
      <c r="DH2" s="364">
        <v>43781.0</v>
      </c>
      <c r="DI2" s="364">
        <v>43782.0</v>
      </c>
      <c r="DJ2" s="364">
        <v>43783.0</v>
      </c>
      <c r="DK2" s="364">
        <v>43784.0</v>
      </c>
      <c r="DL2" s="365">
        <v>43785.0</v>
      </c>
      <c r="DM2" s="366">
        <v>43786.0</v>
      </c>
      <c r="DN2" s="364">
        <v>43787.0</v>
      </c>
      <c r="DO2" s="364">
        <v>43788.0</v>
      </c>
      <c r="DP2" s="364">
        <v>43789.0</v>
      </c>
      <c r="DQ2" s="364">
        <v>43790.0</v>
      </c>
      <c r="DR2" s="364">
        <v>43791.0</v>
      </c>
      <c r="DS2" s="365">
        <v>43792.0</v>
      </c>
      <c r="DT2" s="366">
        <v>43793.0</v>
      </c>
      <c r="DU2" s="364">
        <v>43794.0</v>
      </c>
      <c r="DV2" s="364">
        <v>43795.0</v>
      </c>
      <c r="DW2" s="364">
        <v>43796.0</v>
      </c>
      <c r="DX2" s="364">
        <v>43797.0</v>
      </c>
      <c r="DY2" s="364">
        <v>43798.0</v>
      </c>
      <c r="DZ2" s="365">
        <v>43799.0</v>
      </c>
      <c r="EA2" s="366">
        <v>43800.0</v>
      </c>
      <c r="EB2" s="364">
        <v>43801.0</v>
      </c>
      <c r="EC2" s="364">
        <v>43802.0</v>
      </c>
      <c r="ED2" s="364">
        <v>43803.0</v>
      </c>
      <c r="EE2" s="364">
        <v>43804.0</v>
      </c>
      <c r="EF2" s="364">
        <v>43805.0</v>
      </c>
      <c r="EG2" s="365">
        <v>43806.0</v>
      </c>
      <c r="EH2" s="366">
        <v>43807.0</v>
      </c>
      <c r="EI2" s="364">
        <v>43808.0</v>
      </c>
      <c r="EJ2" s="364">
        <v>43809.0</v>
      </c>
      <c r="EK2" s="364">
        <v>43810.0</v>
      </c>
      <c r="EL2" s="364">
        <v>43811.0</v>
      </c>
      <c r="EM2" s="364">
        <v>43812.0</v>
      </c>
      <c r="EN2" s="365">
        <v>43813.0</v>
      </c>
      <c r="EO2" s="366">
        <v>43814.0</v>
      </c>
      <c r="EP2" s="364">
        <v>43815.0</v>
      </c>
      <c r="EQ2" s="364">
        <v>43816.0</v>
      </c>
      <c r="ER2" s="364">
        <v>43817.0</v>
      </c>
      <c r="ES2" s="364">
        <v>43818.0</v>
      </c>
      <c r="ET2" s="364">
        <v>43819.0</v>
      </c>
      <c r="EU2" s="365">
        <v>43820.0</v>
      </c>
      <c r="EV2" s="366">
        <v>43821.0</v>
      </c>
      <c r="EW2" s="364">
        <v>43822.0</v>
      </c>
      <c r="EX2" s="364">
        <v>43823.0</v>
      </c>
      <c r="EY2" s="364">
        <v>43824.0</v>
      </c>
      <c r="EZ2" s="364">
        <v>43825.0</v>
      </c>
      <c r="FA2" s="364">
        <v>43826.0</v>
      </c>
      <c r="FB2" s="365">
        <v>43827.0</v>
      </c>
      <c r="FC2" s="366">
        <v>43828.0</v>
      </c>
      <c r="FD2" s="364">
        <v>43829.0</v>
      </c>
      <c r="FE2" s="364">
        <v>43830.0</v>
      </c>
      <c r="FF2" s="364">
        <v>43831.0</v>
      </c>
      <c r="FG2" s="364">
        <v>43832.0</v>
      </c>
      <c r="FH2" s="364">
        <v>43833.0</v>
      </c>
      <c r="FI2" s="365">
        <v>43834.0</v>
      </c>
      <c r="FJ2" s="366">
        <v>43835.0</v>
      </c>
      <c r="FK2" s="364">
        <v>43836.0</v>
      </c>
      <c r="FL2" s="364">
        <v>43837.0</v>
      </c>
      <c r="FM2" s="364">
        <v>43838.0</v>
      </c>
      <c r="FN2" s="364">
        <v>43839.0</v>
      </c>
      <c r="FO2" s="364">
        <v>43840.0</v>
      </c>
      <c r="FP2" s="365">
        <v>43841.0</v>
      </c>
      <c r="FQ2" s="366">
        <v>43842.0</v>
      </c>
      <c r="FR2" s="364">
        <v>43843.0</v>
      </c>
      <c r="FS2" s="364">
        <v>43844.0</v>
      </c>
      <c r="FT2" s="364">
        <v>43845.0</v>
      </c>
      <c r="FU2" s="364">
        <v>43846.0</v>
      </c>
      <c r="FV2" s="364">
        <v>43847.0</v>
      </c>
      <c r="FW2" s="365">
        <v>43848.0</v>
      </c>
      <c r="FX2" s="366">
        <v>43849.0</v>
      </c>
      <c r="FY2" s="364">
        <v>43850.0</v>
      </c>
      <c r="FZ2" s="364">
        <v>43851.0</v>
      </c>
      <c r="GA2" s="364">
        <v>43852.0</v>
      </c>
      <c r="GB2" s="364">
        <v>43853.0</v>
      </c>
      <c r="GC2" s="364">
        <v>43854.0</v>
      </c>
      <c r="GD2" s="365">
        <v>43855.0</v>
      </c>
      <c r="GE2" s="366">
        <v>43856.0</v>
      </c>
      <c r="GF2" s="364">
        <v>43857.0</v>
      </c>
      <c r="GG2" s="364">
        <v>43858.0</v>
      </c>
      <c r="GH2" s="364">
        <v>43859.0</v>
      </c>
      <c r="GI2" s="364">
        <v>43860.0</v>
      </c>
      <c r="GJ2" s="364">
        <v>43861.0</v>
      </c>
      <c r="GK2" s="365">
        <v>43862.0</v>
      </c>
      <c r="GL2" s="366">
        <v>43863.0</v>
      </c>
      <c r="GM2" s="364">
        <v>43864.0</v>
      </c>
      <c r="GN2" s="364">
        <v>43865.0</v>
      </c>
      <c r="GO2" s="364">
        <v>43866.0</v>
      </c>
      <c r="GP2" s="364">
        <v>43867.0</v>
      </c>
      <c r="GQ2" s="364">
        <v>43868.0</v>
      </c>
      <c r="GR2" s="365">
        <v>43869.0</v>
      </c>
      <c r="GS2" s="366">
        <v>43870.0</v>
      </c>
      <c r="GT2" s="364">
        <v>43871.0</v>
      </c>
      <c r="GU2" s="364">
        <v>43872.0</v>
      </c>
      <c r="GV2" s="364">
        <v>43873.0</v>
      </c>
      <c r="GW2" s="364">
        <v>43874.0</v>
      </c>
      <c r="GX2" s="364">
        <v>43875.0</v>
      </c>
      <c r="GY2" s="365">
        <v>43876.0</v>
      </c>
      <c r="GZ2" s="366">
        <v>43877.0</v>
      </c>
      <c r="HA2" s="364">
        <v>43878.0</v>
      </c>
      <c r="HB2" s="364">
        <v>43879.0</v>
      </c>
      <c r="HC2" s="364">
        <v>43880.0</v>
      </c>
      <c r="HD2" s="364">
        <v>43881.0</v>
      </c>
      <c r="HE2" s="364">
        <v>43882.0</v>
      </c>
      <c r="HF2" s="365">
        <v>43883.0</v>
      </c>
      <c r="HG2" s="366">
        <v>43884.0</v>
      </c>
      <c r="HH2" s="364">
        <v>43885.0</v>
      </c>
      <c r="HI2" s="364">
        <v>43886.0</v>
      </c>
      <c r="HJ2" s="364">
        <v>43887.0</v>
      </c>
      <c r="HK2" s="364">
        <v>43888.0</v>
      </c>
      <c r="HL2" s="364">
        <v>43889.0</v>
      </c>
      <c r="HM2" s="365">
        <v>43890.0</v>
      </c>
      <c r="HN2" s="366">
        <v>43891.0</v>
      </c>
      <c r="HO2" s="364">
        <v>43892.0</v>
      </c>
      <c r="HP2" s="364">
        <v>43893.0</v>
      </c>
      <c r="HQ2" s="364">
        <v>43894.0</v>
      </c>
      <c r="HR2" s="364">
        <v>43895.0</v>
      </c>
      <c r="HS2" s="364">
        <v>43896.0</v>
      </c>
      <c r="HT2" s="365">
        <v>43897.0</v>
      </c>
      <c r="HU2" s="366">
        <v>43898.0</v>
      </c>
      <c r="HV2" s="364">
        <v>43899.0</v>
      </c>
      <c r="HW2" s="364">
        <v>43900.0</v>
      </c>
      <c r="HX2" s="364">
        <v>43901.0</v>
      </c>
      <c r="HY2" s="364">
        <v>43902.0</v>
      </c>
      <c r="HZ2" s="364">
        <v>43903.0</v>
      </c>
      <c r="IA2" s="365">
        <v>43904.0</v>
      </c>
      <c r="IB2" s="366">
        <v>43905.0</v>
      </c>
      <c r="IC2" s="364">
        <v>43906.0</v>
      </c>
      <c r="ID2" s="364">
        <v>43907.0</v>
      </c>
      <c r="IE2" s="364">
        <v>43908.0</v>
      </c>
      <c r="IF2" s="364">
        <v>43909.0</v>
      </c>
      <c r="IG2" s="364">
        <v>43910.0</v>
      </c>
      <c r="IH2" s="365">
        <v>43911.0</v>
      </c>
      <c r="II2" s="366">
        <v>43912.0</v>
      </c>
      <c r="IJ2" s="364">
        <v>43913.0</v>
      </c>
      <c r="IK2" s="364">
        <v>43914.0</v>
      </c>
      <c r="IL2" s="364">
        <v>43915.0</v>
      </c>
      <c r="IM2" s="364">
        <v>43916.0</v>
      </c>
      <c r="IN2" s="364">
        <v>43917.0</v>
      </c>
      <c r="IO2" s="365">
        <v>43918.0</v>
      </c>
      <c r="IP2" s="366">
        <v>43919.0</v>
      </c>
      <c r="IQ2" s="364">
        <v>43920.0</v>
      </c>
      <c r="IR2" s="364">
        <v>43921.0</v>
      </c>
      <c r="IS2" s="364">
        <v>43922.0</v>
      </c>
      <c r="IT2" s="364">
        <v>43923.0</v>
      </c>
      <c r="IU2" s="364">
        <v>43924.0</v>
      </c>
      <c r="IV2" s="365">
        <v>43925.0</v>
      </c>
      <c r="IW2" s="366">
        <v>43926.0</v>
      </c>
      <c r="IX2" s="364">
        <v>43927.0</v>
      </c>
      <c r="IY2" s="364">
        <v>43928.0</v>
      </c>
      <c r="IZ2" s="364">
        <v>43929.0</v>
      </c>
      <c r="JA2" s="364">
        <v>43930.0</v>
      </c>
      <c r="JB2" s="364">
        <v>43931.0</v>
      </c>
      <c r="JC2" s="365">
        <v>43932.0</v>
      </c>
      <c r="JD2" s="366">
        <v>43933.0</v>
      </c>
      <c r="JE2" s="364">
        <v>43934.0</v>
      </c>
      <c r="JF2" s="364">
        <v>43935.0</v>
      </c>
      <c r="JG2" s="364">
        <v>43936.0</v>
      </c>
      <c r="JH2" s="364">
        <v>43937.0</v>
      </c>
      <c r="JI2" s="364">
        <v>43938.0</v>
      </c>
      <c r="JJ2" s="365">
        <v>43939.0</v>
      </c>
      <c r="JK2" s="366">
        <v>43940.0</v>
      </c>
      <c r="JL2" s="364">
        <v>43941.0</v>
      </c>
      <c r="JM2" s="364">
        <v>43942.0</v>
      </c>
      <c r="JN2" s="364">
        <v>43943.0</v>
      </c>
      <c r="JO2" s="364">
        <v>43944.0</v>
      </c>
      <c r="JP2" s="364">
        <v>43945.0</v>
      </c>
      <c r="JQ2" s="365">
        <v>43946.0</v>
      </c>
      <c r="JR2" s="366">
        <v>43947.0</v>
      </c>
      <c r="JS2" s="364">
        <v>43948.0</v>
      </c>
      <c r="JT2" s="364">
        <v>43949.0</v>
      </c>
      <c r="JU2" s="364">
        <v>43950.0</v>
      </c>
      <c r="JV2" s="364">
        <v>43951.0</v>
      </c>
      <c r="JW2" s="364">
        <v>43952.0</v>
      </c>
      <c r="JX2" s="365">
        <v>43953.0</v>
      </c>
      <c r="JY2" s="366">
        <v>43954.0</v>
      </c>
      <c r="JZ2" s="364">
        <v>43955.0</v>
      </c>
      <c r="KA2" s="364">
        <v>43956.0</v>
      </c>
      <c r="KB2" s="364">
        <v>43957.0</v>
      </c>
      <c r="KC2" s="364">
        <v>43958.0</v>
      </c>
      <c r="KD2" s="364">
        <v>43959.0</v>
      </c>
      <c r="KE2" s="365">
        <v>43960.0</v>
      </c>
      <c r="KF2" s="366">
        <v>43961.0</v>
      </c>
      <c r="KG2" s="364">
        <v>43962.0</v>
      </c>
      <c r="KH2" s="364">
        <v>43963.0</v>
      </c>
      <c r="KI2" s="364">
        <v>43964.0</v>
      </c>
      <c r="KJ2" s="364">
        <v>43965.0</v>
      </c>
      <c r="KK2" s="364">
        <v>43966.0</v>
      </c>
      <c r="KL2" s="365">
        <v>43967.0</v>
      </c>
      <c r="KM2" s="366">
        <v>43968.0</v>
      </c>
      <c r="KN2" s="364">
        <v>43969.0</v>
      </c>
      <c r="KO2" s="364">
        <v>43970.0</v>
      </c>
      <c r="KP2" s="364">
        <v>43971.0</v>
      </c>
      <c r="KQ2" s="364">
        <v>43972.0</v>
      </c>
      <c r="KR2" s="364">
        <v>43973.0</v>
      </c>
      <c r="KS2" s="365">
        <v>43974.0</v>
      </c>
      <c r="KT2" s="366">
        <v>43975.0</v>
      </c>
      <c r="KU2" s="364">
        <v>43976.0</v>
      </c>
      <c r="KV2" s="364">
        <v>43977.0</v>
      </c>
      <c r="KW2" s="364">
        <v>43978.0</v>
      </c>
      <c r="KX2" s="364">
        <v>43979.0</v>
      </c>
      <c r="KY2" s="364">
        <v>43980.0</v>
      </c>
      <c r="KZ2" s="365">
        <v>43981.0</v>
      </c>
      <c r="LA2" s="366">
        <v>43982.0</v>
      </c>
      <c r="LB2" s="364">
        <v>43983.0</v>
      </c>
      <c r="LC2" s="364">
        <v>43984.0</v>
      </c>
      <c r="LD2" s="364">
        <v>43985.0</v>
      </c>
      <c r="LE2" s="364">
        <v>43986.0</v>
      </c>
      <c r="LF2" s="364">
        <v>43987.0</v>
      </c>
      <c r="LG2" s="365">
        <v>43988.0</v>
      </c>
      <c r="LH2" s="366">
        <v>43989.0</v>
      </c>
      <c r="LI2" s="364">
        <v>43990.0</v>
      </c>
      <c r="LJ2" s="364">
        <v>43991.0</v>
      </c>
      <c r="LK2" s="364">
        <v>43992.0</v>
      </c>
      <c r="LL2" s="364">
        <v>43993.0</v>
      </c>
      <c r="LM2" s="364">
        <v>43994.0</v>
      </c>
      <c r="LN2" s="365">
        <v>43995.0</v>
      </c>
      <c r="LO2" s="366">
        <v>43996.0</v>
      </c>
      <c r="LP2" s="364">
        <v>43997.0</v>
      </c>
      <c r="LQ2" s="364">
        <v>43998.0</v>
      </c>
      <c r="LR2" s="364">
        <v>43999.0</v>
      </c>
      <c r="LS2" s="364">
        <v>44000.0</v>
      </c>
      <c r="LT2" s="364">
        <v>44001.0</v>
      </c>
      <c r="LU2" s="365">
        <v>44002.0</v>
      </c>
      <c r="LV2" s="366">
        <v>44003.0</v>
      </c>
      <c r="LW2" s="364">
        <v>44004.0</v>
      </c>
      <c r="LX2" s="364">
        <v>44005.0</v>
      </c>
      <c r="LY2" s="364">
        <v>44006.0</v>
      </c>
      <c r="LZ2" s="364">
        <v>44007.0</v>
      </c>
      <c r="MA2" s="364">
        <v>44008.0</v>
      </c>
      <c r="MB2" s="365">
        <v>44009.0</v>
      </c>
      <c r="MC2" s="366">
        <v>44010.0</v>
      </c>
      <c r="MD2" s="364">
        <v>44011.0</v>
      </c>
      <c r="ME2" s="364">
        <v>44012.0</v>
      </c>
      <c r="MF2" s="364">
        <v>44013.0</v>
      </c>
      <c r="MG2" s="364">
        <v>44014.0</v>
      </c>
      <c r="MH2" s="364">
        <v>44015.0</v>
      </c>
      <c r="MI2" s="365">
        <v>44016.0</v>
      </c>
      <c r="MJ2" s="366">
        <v>44017.0</v>
      </c>
      <c r="MK2" s="364">
        <v>44018.0</v>
      </c>
      <c r="ML2" s="364">
        <v>44019.0</v>
      </c>
      <c r="MM2" s="364">
        <v>44020.0</v>
      </c>
      <c r="MN2" s="364">
        <v>44021.0</v>
      </c>
      <c r="MO2" s="364">
        <v>44022.0</v>
      </c>
      <c r="MP2" s="365">
        <v>44023.0</v>
      </c>
      <c r="MQ2" s="366">
        <v>44024.0</v>
      </c>
      <c r="MR2" s="364">
        <v>44025.0</v>
      </c>
      <c r="MS2" s="364">
        <v>44026.0</v>
      </c>
      <c r="MT2" s="364">
        <v>44027.0</v>
      </c>
      <c r="MU2" s="364">
        <v>44028.0</v>
      </c>
      <c r="MV2" s="364">
        <v>44029.0</v>
      </c>
      <c r="MW2" s="365">
        <v>44030.0</v>
      </c>
      <c r="MX2" s="366">
        <v>44031.0</v>
      </c>
      <c r="MY2" s="364">
        <v>44032.0</v>
      </c>
      <c r="MZ2" s="364">
        <v>44033.0</v>
      </c>
      <c r="NA2" s="364">
        <v>44034.0</v>
      </c>
      <c r="NB2" s="364">
        <v>44035.0</v>
      </c>
      <c r="NC2" s="364">
        <v>44036.0</v>
      </c>
      <c r="ND2" s="365">
        <v>44037.0</v>
      </c>
      <c r="NE2" s="366">
        <v>44038.0</v>
      </c>
      <c r="NF2" s="364">
        <v>44039.0</v>
      </c>
      <c r="NG2" s="364">
        <v>44040.0</v>
      </c>
      <c r="NH2" s="364">
        <v>44041.0</v>
      </c>
      <c r="NI2" s="364">
        <v>44042.0</v>
      </c>
      <c r="NJ2" s="364">
        <v>44043.0</v>
      </c>
      <c r="NK2" s="365">
        <v>44044.0</v>
      </c>
      <c r="NL2" s="366">
        <v>44045.0</v>
      </c>
      <c r="NM2" s="364">
        <v>44046.0</v>
      </c>
      <c r="NN2" s="364">
        <v>44047.0</v>
      </c>
      <c r="NO2" s="364">
        <v>44048.0</v>
      </c>
      <c r="NP2" s="364">
        <v>44049.0</v>
      </c>
      <c r="NQ2" s="364">
        <v>44050.0</v>
      </c>
      <c r="NR2" s="365">
        <v>44051.0</v>
      </c>
      <c r="NS2" s="366">
        <v>44052.0</v>
      </c>
      <c r="NT2" s="364">
        <v>44053.0</v>
      </c>
      <c r="NU2" s="364">
        <v>44054.0</v>
      </c>
      <c r="NV2" s="364">
        <v>44055.0</v>
      </c>
      <c r="NW2" s="364">
        <v>44056.0</v>
      </c>
      <c r="NX2" s="364">
        <v>44057.0</v>
      </c>
      <c r="NY2" s="365">
        <v>44058.0</v>
      </c>
      <c r="NZ2" s="366">
        <v>44059.0</v>
      </c>
      <c r="OA2" s="364">
        <v>44060.0</v>
      </c>
      <c r="OB2" s="364">
        <v>44061.0</v>
      </c>
      <c r="OC2" s="364">
        <v>44062.0</v>
      </c>
      <c r="OD2" s="364">
        <v>44063.0</v>
      </c>
      <c r="OE2" s="364">
        <v>44064.0</v>
      </c>
      <c r="OF2" s="365">
        <v>44065.0</v>
      </c>
      <c r="OG2" s="366">
        <v>44066.0</v>
      </c>
      <c r="OH2" s="364">
        <v>44067.0</v>
      </c>
      <c r="OI2" s="364">
        <v>44068.0</v>
      </c>
      <c r="OJ2" s="364">
        <v>44069.0</v>
      </c>
      <c r="OK2" s="364">
        <v>44070.0</v>
      </c>
      <c r="OL2" s="364">
        <v>44071.0</v>
      </c>
      <c r="OM2" s="365">
        <v>44072.0</v>
      </c>
      <c r="ON2" s="366">
        <v>44073.0</v>
      </c>
      <c r="OO2" s="364">
        <v>44074.0</v>
      </c>
      <c r="OP2" s="364">
        <v>44075.0</v>
      </c>
      <c r="OQ2" s="364">
        <v>44076.0</v>
      </c>
      <c r="OR2" s="364">
        <v>44077.0</v>
      </c>
      <c r="OS2" s="364">
        <v>44078.0</v>
      </c>
      <c r="OT2" s="365">
        <v>44079.0</v>
      </c>
      <c r="OU2" s="366">
        <v>44080.0</v>
      </c>
      <c r="OV2" s="364">
        <v>44081.0</v>
      </c>
      <c r="OW2" s="364">
        <v>44082.0</v>
      </c>
      <c r="OX2" s="364">
        <v>44083.0</v>
      </c>
      <c r="OY2" s="364">
        <v>44084.0</v>
      </c>
      <c r="OZ2" s="364">
        <v>44085.0</v>
      </c>
      <c r="PA2" s="365">
        <v>44086.0</v>
      </c>
      <c r="PB2" s="366">
        <v>44087.0</v>
      </c>
      <c r="PC2" s="364">
        <v>44088.0</v>
      </c>
      <c r="PD2" s="364">
        <v>44089.0</v>
      </c>
      <c r="PE2" s="364">
        <v>44090.0</v>
      </c>
      <c r="PF2" s="364">
        <v>44091.0</v>
      </c>
      <c r="PG2" s="364">
        <v>44092.0</v>
      </c>
      <c r="PH2" s="365">
        <v>44093.0</v>
      </c>
      <c r="PI2" s="366">
        <v>44094.0</v>
      </c>
      <c r="PJ2" s="364">
        <v>44095.0</v>
      </c>
      <c r="PK2" s="364">
        <v>44096.0</v>
      </c>
      <c r="PL2" s="364">
        <v>44097.0</v>
      </c>
      <c r="PM2" s="364">
        <v>44098.0</v>
      </c>
      <c r="PN2" s="364">
        <v>44099.0</v>
      </c>
      <c r="PO2" s="365">
        <v>44100.0</v>
      </c>
      <c r="PP2" s="366">
        <v>44101.0</v>
      </c>
      <c r="PQ2" s="364">
        <v>44102.0</v>
      </c>
      <c r="PR2" s="364">
        <v>44103.0</v>
      </c>
      <c r="PS2" s="364">
        <v>44104.0</v>
      </c>
      <c r="PT2" s="364">
        <v>44105.0</v>
      </c>
      <c r="PU2" s="364">
        <v>44106.0</v>
      </c>
      <c r="PV2" s="365">
        <v>44107.0</v>
      </c>
      <c r="PW2" s="366">
        <v>44108.0</v>
      </c>
      <c r="PX2" s="364">
        <v>44109.0</v>
      </c>
      <c r="PY2" s="364">
        <v>44110.0</v>
      </c>
      <c r="PZ2" s="364">
        <v>44111.0</v>
      </c>
      <c r="QA2" s="364">
        <v>44112.0</v>
      </c>
      <c r="QB2" s="364">
        <v>44113.0</v>
      </c>
      <c r="QC2" s="365">
        <v>44114.0</v>
      </c>
      <c r="QD2" s="366">
        <v>44115.0</v>
      </c>
      <c r="QE2" s="364">
        <v>44116.0</v>
      </c>
      <c r="QF2" s="364">
        <v>44117.0</v>
      </c>
      <c r="QG2" s="364">
        <v>44118.0</v>
      </c>
      <c r="QH2" s="364">
        <v>44119.0</v>
      </c>
      <c r="QI2" s="364">
        <v>44120.0</v>
      </c>
      <c r="QJ2" s="365">
        <v>44121.0</v>
      </c>
      <c r="QK2" s="366">
        <v>44122.0</v>
      </c>
      <c r="QL2" s="364">
        <v>44123.0</v>
      </c>
      <c r="QM2" s="364">
        <v>44124.0</v>
      </c>
      <c r="QN2" s="364">
        <v>44125.0</v>
      </c>
      <c r="QO2" s="364">
        <v>44126.0</v>
      </c>
      <c r="QP2" s="364">
        <v>44127.0</v>
      </c>
      <c r="QQ2" s="365">
        <v>44128.0</v>
      </c>
      <c r="QR2" s="366">
        <v>44129.0</v>
      </c>
      <c r="QS2" s="364">
        <v>44130.0</v>
      </c>
      <c r="QT2" s="364">
        <v>44131.0</v>
      </c>
      <c r="QU2" s="364">
        <v>44132.0</v>
      </c>
      <c r="QV2" s="364">
        <v>44133.0</v>
      </c>
      <c r="QW2" s="364">
        <v>44134.0</v>
      </c>
      <c r="QX2" s="365">
        <v>44135.0</v>
      </c>
      <c r="QY2" s="366">
        <v>44136.0</v>
      </c>
      <c r="QZ2" s="364">
        <v>44137.0</v>
      </c>
      <c r="RA2" s="364">
        <v>44138.0</v>
      </c>
      <c r="RB2" s="364">
        <v>44139.0</v>
      </c>
      <c r="RC2" s="364">
        <v>44140.0</v>
      </c>
      <c r="RD2" s="364">
        <v>44141.0</v>
      </c>
      <c r="RE2" s="365">
        <v>44142.0</v>
      </c>
      <c r="RF2" s="366">
        <v>44143.0</v>
      </c>
      <c r="RG2" s="364">
        <v>44144.0</v>
      </c>
      <c r="RH2" s="364">
        <v>44145.0</v>
      </c>
      <c r="RI2" s="364">
        <v>44146.0</v>
      </c>
      <c r="RJ2" s="364">
        <v>44147.0</v>
      </c>
      <c r="RK2" s="364">
        <v>44148.0</v>
      </c>
      <c r="RL2" s="365">
        <v>44149.0</v>
      </c>
      <c r="RM2" s="366">
        <v>44150.0</v>
      </c>
      <c r="RN2" s="364">
        <v>44151.0</v>
      </c>
      <c r="RO2" s="364">
        <v>44152.0</v>
      </c>
      <c r="RP2" s="364">
        <v>44153.0</v>
      </c>
      <c r="RQ2" s="364">
        <v>44154.0</v>
      </c>
      <c r="RR2" s="364">
        <v>44155.0</v>
      </c>
      <c r="RS2" s="365">
        <v>44156.0</v>
      </c>
      <c r="RT2" s="366">
        <v>44157.0</v>
      </c>
      <c r="RU2" s="364">
        <v>44158.0</v>
      </c>
      <c r="RV2" s="364">
        <v>44159.0</v>
      </c>
      <c r="RW2" s="364">
        <v>44160.0</v>
      </c>
      <c r="RX2" s="364">
        <v>44161.0</v>
      </c>
      <c r="RY2" s="364">
        <v>44162.0</v>
      </c>
      <c r="RZ2" s="365">
        <v>44163.0</v>
      </c>
      <c r="SA2" s="366">
        <v>44164.0</v>
      </c>
      <c r="SB2" s="364">
        <v>44165.0</v>
      </c>
      <c r="SC2" s="364">
        <v>44166.0</v>
      </c>
      <c r="SD2" s="364">
        <v>44167.0</v>
      </c>
      <c r="SE2" s="364">
        <v>44168.0</v>
      </c>
      <c r="SF2" s="364">
        <v>44169.0</v>
      </c>
      <c r="SG2" s="365">
        <v>44170.0</v>
      </c>
      <c r="SH2" s="366">
        <v>44171.0</v>
      </c>
      <c r="SI2" s="364">
        <v>44172.0</v>
      </c>
      <c r="SJ2" s="364">
        <v>44173.0</v>
      </c>
      <c r="SK2" s="364">
        <v>44174.0</v>
      </c>
      <c r="SL2" s="364">
        <v>44175.0</v>
      </c>
      <c r="SM2" s="364">
        <v>44176.0</v>
      </c>
      <c r="SN2" s="365">
        <v>44177.0</v>
      </c>
      <c r="SO2" s="366">
        <v>44178.0</v>
      </c>
      <c r="SP2" s="364">
        <v>44179.0</v>
      </c>
      <c r="SQ2" s="364">
        <v>44180.0</v>
      </c>
      <c r="SR2" s="364">
        <v>44181.0</v>
      </c>
      <c r="SS2" s="364">
        <v>44182.0</v>
      </c>
      <c r="ST2" s="364">
        <v>44183.0</v>
      </c>
      <c r="SU2" s="365">
        <v>44184.0</v>
      </c>
      <c r="SV2" s="366">
        <v>44185.0</v>
      </c>
      <c r="SW2" s="364">
        <v>44186.0</v>
      </c>
      <c r="SX2" s="364">
        <v>44187.0</v>
      </c>
      <c r="SY2" s="364">
        <v>44188.0</v>
      </c>
      <c r="SZ2" s="364">
        <v>44189.0</v>
      </c>
      <c r="TA2" s="364">
        <v>44190.0</v>
      </c>
      <c r="TB2" s="365">
        <v>44191.0</v>
      </c>
      <c r="TC2" s="366">
        <v>44192.0</v>
      </c>
      <c r="TD2" s="364">
        <v>44193.0</v>
      </c>
      <c r="TE2" s="364">
        <v>44194.0</v>
      </c>
      <c r="TF2" s="364">
        <v>44195.0</v>
      </c>
      <c r="TG2" s="364">
        <v>44196.0</v>
      </c>
      <c r="TH2" s="364">
        <v>44197.0</v>
      </c>
      <c r="TI2" s="365">
        <v>44198.0</v>
      </c>
      <c r="TJ2" s="366">
        <v>44199.0</v>
      </c>
      <c r="TK2" s="364">
        <v>44200.0</v>
      </c>
      <c r="TL2" s="364">
        <v>44201.0</v>
      </c>
      <c r="TM2" s="364">
        <v>44202.0</v>
      </c>
      <c r="TN2" s="364">
        <v>44203.0</v>
      </c>
      <c r="TO2" s="364">
        <v>44204.0</v>
      </c>
      <c r="TP2" s="365">
        <v>44205.0</v>
      </c>
      <c r="TQ2" s="366">
        <v>44206.0</v>
      </c>
      <c r="TR2" s="364">
        <v>44207.0</v>
      </c>
      <c r="TS2" s="364">
        <v>44208.0</v>
      </c>
      <c r="TT2" s="364">
        <v>44209.0</v>
      </c>
      <c r="TU2" s="364">
        <v>44210.0</v>
      </c>
      <c r="TV2" s="364">
        <v>44211.0</v>
      </c>
      <c r="TW2" s="365">
        <v>44212.0</v>
      </c>
      <c r="TX2" s="366">
        <v>44213.0</v>
      </c>
      <c r="TY2" s="364">
        <v>44214.0</v>
      </c>
      <c r="TZ2" s="364">
        <v>44215.0</v>
      </c>
      <c r="UA2" s="364">
        <v>44216.0</v>
      </c>
      <c r="UB2" s="364">
        <v>44217.0</v>
      </c>
      <c r="UC2" s="364">
        <v>44218.0</v>
      </c>
      <c r="UD2" s="365">
        <v>44219.0</v>
      </c>
      <c r="UE2" s="366">
        <v>44220.0</v>
      </c>
      <c r="UF2" s="364">
        <v>44221.0</v>
      </c>
      <c r="UG2" s="364">
        <v>44222.0</v>
      </c>
      <c r="UH2" s="364">
        <v>44223.0</v>
      </c>
      <c r="UI2" s="364">
        <v>44224.0</v>
      </c>
      <c r="UJ2" s="364">
        <v>44225.0</v>
      </c>
      <c r="UK2" s="365">
        <v>44226.0</v>
      </c>
      <c r="UL2" s="366">
        <v>44227.0</v>
      </c>
      <c r="UM2" s="364">
        <v>44228.0</v>
      </c>
      <c r="UN2" s="364">
        <v>44229.0</v>
      </c>
      <c r="UO2" s="364">
        <v>44230.0</v>
      </c>
      <c r="UP2" s="364">
        <v>44231.0</v>
      </c>
      <c r="UQ2" s="364">
        <v>44232.0</v>
      </c>
      <c r="UR2" s="365">
        <v>44233.0</v>
      </c>
      <c r="US2" s="366">
        <v>44234.0</v>
      </c>
      <c r="UT2" s="364">
        <v>44235.0</v>
      </c>
      <c r="UU2" s="364">
        <v>44236.0</v>
      </c>
      <c r="UV2" s="364">
        <v>44237.0</v>
      </c>
      <c r="UW2" s="364">
        <v>44238.0</v>
      </c>
      <c r="UX2" s="364">
        <v>44239.0</v>
      </c>
      <c r="UY2" s="365">
        <v>44240.0</v>
      </c>
      <c r="UZ2" s="366">
        <v>44241.0</v>
      </c>
      <c r="VA2" s="364">
        <v>44242.0</v>
      </c>
      <c r="VB2" s="364">
        <v>44243.0</v>
      </c>
      <c r="VC2" s="364">
        <v>44244.0</v>
      </c>
      <c r="VD2" s="364">
        <v>44245.0</v>
      </c>
      <c r="VE2" s="364">
        <v>44246.0</v>
      </c>
      <c r="VF2" s="365">
        <v>44247.0</v>
      </c>
      <c r="VG2" s="366">
        <v>44248.0</v>
      </c>
      <c r="VH2" s="364">
        <v>44249.0</v>
      </c>
      <c r="VI2" s="364">
        <v>44250.0</v>
      </c>
      <c r="VJ2" s="364">
        <v>44251.0</v>
      </c>
      <c r="VK2" s="364">
        <v>44252.0</v>
      </c>
      <c r="VL2" s="364">
        <v>44253.0</v>
      </c>
      <c r="VM2" s="365">
        <v>44254.0</v>
      </c>
      <c r="VN2" s="366">
        <v>44255.0</v>
      </c>
      <c r="VO2" s="364">
        <v>44256.0</v>
      </c>
      <c r="VP2" s="364">
        <v>44257.0</v>
      </c>
      <c r="VQ2" s="364">
        <v>44258.0</v>
      </c>
      <c r="VR2" s="364">
        <v>44259.0</v>
      </c>
      <c r="VS2" s="364">
        <v>44260.0</v>
      </c>
      <c r="VT2" s="365">
        <v>44261.0</v>
      </c>
      <c r="VU2" s="366">
        <v>44262.0</v>
      </c>
      <c r="VV2" s="364">
        <v>44263.0</v>
      </c>
      <c r="VW2" s="364">
        <v>44264.0</v>
      </c>
      <c r="VX2" s="364">
        <v>44265.0</v>
      </c>
      <c r="VY2" s="364">
        <v>44266.0</v>
      </c>
      <c r="VZ2" s="364">
        <v>44267.0</v>
      </c>
      <c r="WA2" s="365">
        <v>44268.0</v>
      </c>
      <c r="WB2" s="366">
        <v>44269.0</v>
      </c>
      <c r="WC2" s="364">
        <v>44270.0</v>
      </c>
      <c r="WD2" s="364">
        <v>44271.0</v>
      </c>
      <c r="WE2" s="364">
        <v>44272.0</v>
      </c>
      <c r="WF2" s="364">
        <v>44273.0</v>
      </c>
      <c r="WG2" s="364">
        <v>44274.0</v>
      </c>
      <c r="WH2" s="365">
        <v>44275.0</v>
      </c>
      <c r="WI2" s="366">
        <v>44276.0</v>
      </c>
      <c r="WJ2" s="364">
        <v>44277.0</v>
      </c>
      <c r="WK2" s="364">
        <v>44278.0</v>
      </c>
      <c r="WL2" s="364">
        <v>44279.0</v>
      </c>
      <c r="WM2" s="364">
        <v>44280.0</v>
      </c>
      <c r="WN2" s="364">
        <v>44281.0</v>
      </c>
      <c r="WO2" s="365">
        <v>44282.0</v>
      </c>
      <c r="WP2" s="366">
        <v>44283.0</v>
      </c>
      <c r="WQ2" s="364">
        <v>44284.0</v>
      </c>
      <c r="WR2" s="364">
        <v>44285.0</v>
      </c>
      <c r="WS2" s="364">
        <v>44286.0</v>
      </c>
      <c r="WT2" s="364">
        <v>44287.0</v>
      </c>
      <c r="WU2" s="364">
        <v>44288.0</v>
      </c>
      <c r="WV2" s="365">
        <v>44289.0</v>
      </c>
      <c r="WW2" s="366">
        <v>44290.0</v>
      </c>
      <c r="WX2" s="364">
        <v>44291.0</v>
      </c>
      <c r="WY2" s="364">
        <v>44292.0</v>
      </c>
      <c r="WZ2" s="364">
        <v>44293.0</v>
      </c>
      <c r="XA2" s="364">
        <v>44294.0</v>
      </c>
      <c r="XB2" s="364">
        <v>44295.0</v>
      </c>
      <c r="XC2" s="365">
        <v>44296.0</v>
      </c>
      <c r="XD2" s="366">
        <v>44297.0</v>
      </c>
      <c r="XE2" s="364">
        <v>44298.0</v>
      </c>
      <c r="XF2" s="364">
        <v>44299.0</v>
      </c>
      <c r="XG2" s="364">
        <v>44300.0</v>
      </c>
      <c r="XH2" s="364">
        <v>44301.0</v>
      </c>
      <c r="XI2" s="364">
        <v>44302.0</v>
      </c>
      <c r="XJ2" s="365">
        <v>44303.0</v>
      </c>
      <c r="XK2" s="366">
        <v>44304.0</v>
      </c>
      <c r="XL2" s="364">
        <v>44305.0</v>
      </c>
      <c r="XM2" s="364">
        <v>44306.0</v>
      </c>
      <c r="XN2" s="364">
        <v>44307.0</v>
      </c>
      <c r="XO2" s="364">
        <v>44308.0</v>
      </c>
      <c r="XP2" s="364">
        <v>44309.0</v>
      </c>
      <c r="XQ2" s="365">
        <v>44310.0</v>
      </c>
      <c r="XR2" s="366">
        <v>44311.0</v>
      </c>
      <c r="XS2" s="364">
        <v>44312.0</v>
      </c>
      <c r="XT2" s="364">
        <v>44313.0</v>
      </c>
      <c r="XU2" s="364">
        <v>44314.0</v>
      </c>
      <c r="XV2" s="364">
        <v>44315.0</v>
      </c>
      <c r="XW2" s="364">
        <v>44316.0</v>
      </c>
      <c r="XX2" s="365">
        <v>44317.0</v>
      </c>
      <c r="XY2" s="366">
        <v>44318.0</v>
      </c>
      <c r="XZ2" s="364">
        <v>44319.0</v>
      </c>
      <c r="YA2" s="364">
        <v>44320.0</v>
      </c>
      <c r="YB2" s="364">
        <v>44321.0</v>
      </c>
      <c r="YC2" s="364">
        <v>44322.0</v>
      </c>
      <c r="YD2" s="364">
        <v>44323.0</v>
      </c>
      <c r="YE2" s="365">
        <v>44324.0</v>
      </c>
      <c r="YF2" s="366">
        <v>44325.0</v>
      </c>
      <c r="YG2" s="364">
        <v>44326.0</v>
      </c>
      <c r="YH2" s="364">
        <v>44327.0</v>
      </c>
      <c r="YI2" s="364">
        <v>44328.0</v>
      </c>
      <c r="YJ2" s="364">
        <v>44329.0</v>
      </c>
      <c r="YK2" s="364">
        <v>44330.0</v>
      </c>
      <c r="YL2" s="365">
        <v>44331.0</v>
      </c>
      <c r="YM2" s="366">
        <v>44332.0</v>
      </c>
      <c r="YN2" s="364">
        <v>44333.0</v>
      </c>
      <c r="YO2" s="364">
        <v>44334.0</v>
      </c>
      <c r="YP2" s="364">
        <v>44335.0</v>
      </c>
      <c r="YQ2" s="364">
        <v>44336.0</v>
      </c>
      <c r="YR2" s="364">
        <v>44337.0</v>
      </c>
      <c r="YS2" s="365">
        <v>44338.0</v>
      </c>
      <c r="YT2" s="366">
        <v>44339.0</v>
      </c>
      <c r="YU2" s="364">
        <v>44340.0</v>
      </c>
      <c r="YV2" s="364">
        <v>44341.0</v>
      </c>
      <c r="YW2" s="364">
        <v>44342.0</v>
      </c>
      <c r="YX2" s="364">
        <v>44343.0</v>
      </c>
      <c r="YY2" s="364">
        <v>44344.0</v>
      </c>
      <c r="YZ2" s="365">
        <v>44345.0</v>
      </c>
      <c r="ZA2" s="366">
        <v>44346.0</v>
      </c>
      <c r="ZB2" s="367">
        <v>44347.0</v>
      </c>
      <c r="ZC2" s="367">
        <v>44348.0</v>
      </c>
      <c r="ZD2" s="367">
        <v>44349.0</v>
      </c>
      <c r="ZE2" s="367">
        <v>44350.0</v>
      </c>
      <c r="ZF2" s="367">
        <v>44351.0</v>
      </c>
      <c r="ZG2" s="368">
        <v>44352.0</v>
      </c>
      <c r="ZH2" s="369">
        <v>44353.0</v>
      </c>
      <c r="ZI2" s="367">
        <v>44354.0</v>
      </c>
      <c r="ZJ2" s="367">
        <v>44355.0</v>
      </c>
      <c r="ZK2" s="367">
        <v>44356.0</v>
      </c>
      <c r="ZL2" s="367">
        <v>44357.0</v>
      </c>
      <c r="ZM2" s="367">
        <v>44358.0</v>
      </c>
      <c r="ZN2" s="368">
        <v>44359.0</v>
      </c>
      <c r="ZO2" s="369">
        <v>44360.0</v>
      </c>
      <c r="ZP2" s="367">
        <v>44361.0</v>
      </c>
      <c r="ZQ2" s="367">
        <v>44362.0</v>
      </c>
      <c r="ZR2" s="367">
        <v>44363.0</v>
      </c>
      <c r="ZS2" s="367">
        <v>44364.0</v>
      </c>
      <c r="ZT2" s="367">
        <v>44365.0</v>
      </c>
      <c r="ZU2" s="368">
        <v>44366.0</v>
      </c>
      <c r="ZV2" s="369">
        <v>44367.0</v>
      </c>
      <c r="ZW2" s="367">
        <v>44368.0</v>
      </c>
      <c r="ZX2" s="367">
        <v>44369.0</v>
      </c>
      <c r="ZY2" s="367">
        <v>44370.0</v>
      </c>
      <c r="ZZ2" s="367">
        <v>44371.0</v>
      </c>
      <c r="AAA2" s="367">
        <v>44372.0</v>
      </c>
      <c r="AAB2" s="368">
        <v>44373.0</v>
      </c>
      <c r="AAC2" s="369">
        <v>44374.0</v>
      </c>
      <c r="AAD2" s="367">
        <v>44375.0</v>
      </c>
      <c r="AAE2" s="367">
        <v>44376.0</v>
      </c>
      <c r="AAF2" s="367">
        <v>44377.0</v>
      </c>
      <c r="AAG2" s="367">
        <v>44378.0</v>
      </c>
      <c r="AAH2" s="367">
        <v>44379.0</v>
      </c>
      <c r="AAI2" s="368">
        <v>44380.0</v>
      </c>
      <c r="AAJ2" s="369">
        <v>44381.0</v>
      </c>
      <c r="AAK2" s="367">
        <v>44382.0</v>
      </c>
      <c r="AAL2" s="367">
        <v>44383.0</v>
      </c>
      <c r="AAM2" s="367">
        <v>44384.0</v>
      </c>
      <c r="AAN2" s="367">
        <v>44385.0</v>
      </c>
      <c r="AAO2" s="367">
        <v>44386.0</v>
      </c>
      <c r="AAP2" s="368">
        <v>44387.0</v>
      </c>
      <c r="AAQ2" s="369">
        <v>44388.0</v>
      </c>
      <c r="AAR2" s="367">
        <v>44389.0</v>
      </c>
      <c r="AAS2" s="367">
        <v>44390.0</v>
      </c>
      <c r="AAT2" s="367">
        <v>44391.0</v>
      </c>
      <c r="AAU2" s="367">
        <v>44392.0</v>
      </c>
      <c r="AAV2" s="367">
        <v>44393.0</v>
      </c>
      <c r="AAW2" s="368">
        <v>44394.0</v>
      </c>
      <c r="AAX2" s="369">
        <v>44395.0</v>
      </c>
      <c r="AAY2" s="367">
        <v>44396.0</v>
      </c>
      <c r="AAZ2" s="367">
        <v>44397.0</v>
      </c>
      <c r="ABA2" s="367">
        <v>44398.0</v>
      </c>
      <c r="ABB2" s="367">
        <v>44399.0</v>
      </c>
      <c r="ABC2" s="367">
        <v>44400.0</v>
      </c>
      <c r="ABD2" s="368">
        <v>44401.0</v>
      </c>
      <c r="ABE2" s="369">
        <v>44402.0</v>
      </c>
      <c r="ABF2" s="367">
        <v>44403.0</v>
      </c>
      <c r="ABG2" s="367">
        <v>44404.0</v>
      </c>
      <c r="ABH2" s="367">
        <v>44405.0</v>
      </c>
      <c r="ABI2" s="367">
        <v>44406.0</v>
      </c>
      <c r="ABJ2" s="367">
        <v>44407.0</v>
      </c>
      <c r="ABK2" s="368">
        <v>44408.0</v>
      </c>
      <c r="ABL2" s="369">
        <v>44409.0</v>
      </c>
      <c r="ABM2" s="367">
        <v>44410.0</v>
      </c>
      <c r="ABN2" s="367">
        <v>44411.0</v>
      </c>
      <c r="ABO2" s="367">
        <v>44412.0</v>
      </c>
      <c r="ABP2" s="367">
        <v>44413.0</v>
      </c>
      <c r="ABQ2" s="367">
        <v>44414.0</v>
      </c>
      <c r="ABR2" s="368">
        <v>44415.0</v>
      </c>
      <c r="ABS2" s="369">
        <v>44416.0</v>
      </c>
      <c r="ABT2" s="367">
        <v>44417.0</v>
      </c>
      <c r="ABU2" s="367">
        <v>44418.0</v>
      </c>
      <c r="ABV2" s="367">
        <v>44419.0</v>
      </c>
      <c r="ABW2" s="367">
        <v>44420.0</v>
      </c>
      <c r="ABX2" s="367">
        <v>44421.0</v>
      </c>
      <c r="ABY2" s="368">
        <v>44422.0</v>
      </c>
      <c r="ABZ2" s="369">
        <v>44423.0</v>
      </c>
      <c r="ACA2" s="367">
        <v>44424.0</v>
      </c>
      <c r="ACB2" s="367">
        <v>44425.0</v>
      </c>
      <c r="ACC2" s="367">
        <v>44426.0</v>
      </c>
      <c r="ACD2" s="367">
        <v>44427.0</v>
      </c>
      <c r="ACE2" s="367">
        <v>44428.0</v>
      </c>
      <c r="ACF2" s="368">
        <v>44429.0</v>
      </c>
      <c r="ACG2" s="369">
        <v>44430.0</v>
      </c>
      <c r="ACH2" s="367">
        <v>44431.0</v>
      </c>
      <c r="ACI2" s="367">
        <v>44432.0</v>
      </c>
      <c r="ACJ2" s="367">
        <v>44433.0</v>
      </c>
      <c r="ACK2" s="367">
        <v>44434.0</v>
      </c>
      <c r="ACL2" s="367">
        <v>44435.0</v>
      </c>
      <c r="ACM2" s="368">
        <v>44436.0</v>
      </c>
      <c r="ACN2" s="369">
        <v>44437.0</v>
      </c>
      <c r="ACO2" s="367">
        <v>44438.0</v>
      </c>
      <c r="ACP2" s="367">
        <v>44439.0</v>
      </c>
      <c r="ACQ2" s="367">
        <v>44440.0</v>
      </c>
      <c r="ACR2" s="367">
        <v>44441.0</v>
      </c>
      <c r="ACS2" s="367">
        <v>44442.0</v>
      </c>
      <c r="ACT2" s="368">
        <v>44443.0</v>
      </c>
      <c r="ACU2" s="369">
        <v>44444.0</v>
      </c>
      <c r="ACV2" s="367">
        <v>44445.0</v>
      </c>
      <c r="ACW2" s="367">
        <v>44446.0</v>
      </c>
      <c r="ACX2" s="367">
        <v>44447.0</v>
      </c>
      <c r="ACY2" s="367">
        <v>44448.0</v>
      </c>
      <c r="ACZ2" s="367">
        <v>44449.0</v>
      </c>
      <c r="ADA2" s="368">
        <v>44450.0</v>
      </c>
      <c r="ADB2" s="369">
        <v>44451.0</v>
      </c>
      <c r="ADC2" s="367">
        <v>44452.0</v>
      </c>
      <c r="ADD2" s="367">
        <v>44453.0</v>
      </c>
      <c r="ADE2" s="367">
        <v>44454.0</v>
      </c>
      <c r="ADF2" s="367">
        <v>44455.0</v>
      </c>
      <c r="ADG2" s="367">
        <v>44456.0</v>
      </c>
      <c r="ADH2" s="368">
        <v>44457.0</v>
      </c>
      <c r="ADI2" s="369">
        <v>44458.0</v>
      </c>
      <c r="ADJ2" s="367">
        <v>44459.0</v>
      </c>
      <c r="ADK2" s="367">
        <v>44460.0</v>
      </c>
      <c r="ADL2" s="367">
        <v>44461.0</v>
      </c>
      <c r="ADM2" s="367">
        <v>44462.0</v>
      </c>
      <c r="ADN2" s="367">
        <v>44463.0</v>
      </c>
      <c r="ADO2" s="368">
        <v>44464.0</v>
      </c>
      <c r="ADP2" s="369">
        <v>44465.0</v>
      </c>
      <c r="ADQ2" s="367">
        <v>44466.0</v>
      </c>
      <c r="ADR2" s="367">
        <v>44467.0</v>
      </c>
      <c r="ADS2" s="367">
        <v>44468.0</v>
      </c>
      <c r="ADT2" s="367">
        <v>44469.0</v>
      </c>
      <c r="ADU2" s="367">
        <v>44470.0</v>
      </c>
      <c r="ADV2" s="368">
        <v>44471.0</v>
      </c>
      <c r="ADW2" s="369">
        <v>44472.0</v>
      </c>
      <c r="ADX2" s="367">
        <v>44473.0</v>
      </c>
      <c r="ADY2" s="367">
        <v>44474.0</v>
      </c>
      <c r="ADZ2" s="367">
        <v>44475.0</v>
      </c>
      <c r="AEA2" s="367">
        <v>44476.0</v>
      </c>
      <c r="AEB2" s="367">
        <v>44477.0</v>
      </c>
      <c r="AEC2" s="368">
        <v>44478.0</v>
      </c>
      <c r="AED2" s="369">
        <v>44479.0</v>
      </c>
      <c r="AEE2" s="367">
        <v>44480.0</v>
      </c>
      <c r="AEF2" s="367">
        <v>44481.0</v>
      </c>
      <c r="AEG2" s="367">
        <v>44482.0</v>
      </c>
      <c r="AEH2" s="367">
        <v>44483.0</v>
      </c>
      <c r="AEI2" s="367">
        <v>44484.0</v>
      </c>
      <c r="AEJ2" s="368">
        <v>44485.0</v>
      </c>
      <c r="AEK2" s="369">
        <v>44486.0</v>
      </c>
      <c r="AEL2" s="367">
        <v>44487.0</v>
      </c>
      <c r="AEM2" s="367">
        <v>44488.0</v>
      </c>
      <c r="AEN2" s="367">
        <v>44489.0</v>
      </c>
      <c r="AEO2" s="367">
        <v>44490.0</v>
      </c>
      <c r="AEP2" s="367">
        <v>44491.0</v>
      </c>
      <c r="AEQ2" s="368">
        <v>44492.0</v>
      </c>
      <c r="AER2" s="369">
        <v>44493.0</v>
      </c>
      <c r="AES2" s="367">
        <v>44494.0</v>
      </c>
      <c r="AET2" s="367">
        <v>44495.0</v>
      </c>
      <c r="AEU2" s="367">
        <v>44496.0</v>
      </c>
      <c r="AEV2" s="367">
        <v>44497.0</v>
      </c>
      <c r="AEW2" s="367">
        <v>44498.0</v>
      </c>
      <c r="AEX2" s="368">
        <v>44499.0</v>
      </c>
      <c r="AEY2" s="369">
        <v>44500.0</v>
      </c>
      <c r="AEZ2" s="367">
        <v>44501.0</v>
      </c>
      <c r="AFA2" s="367">
        <v>44502.0</v>
      </c>
      <c r="AFB2" s="367">
        <v>44503.0</v>
      </c>
      <c r="AFC2" s="367">
        <v>44504.0</v>
      </c>
      <c r="AFD2" s="367">
        <v>44505.0</v>
      </c>
      <c r="AFE2" s="368">
        <v>44506.0</v>
      </c>
      <c r="AFF2" s="369">
        <v>44507.0</v>
      </c>
      <c r="AFG2" s="367">
        <v>44508.0</v>
      </c>
      <c r="AFH2" s="367">
        <v>44509.0</v>
      </c>
      <c r="AFI2" s="367">
        <v>44510.0</v>
      </c>
      <c r="AFJ2" s="367">
        <v>44511.0</v>
      </c>
      <c r="AFK2" s="367">
        <v>44512.0</v>
      </c>
      <c r="AFL2" s="368">
        <v>44513.0</v>
      </c>
      <c r="AFM2" s="369">
        <v>44514.0</v>
      </c>
      <c r="AFN2" s="367">
        <v>44515.0</v>
      </c>
      <c r="AFO2" s="367">
        <v>44516.0</v>
      </c>
      <c r="AFP2" s="367">
        <v>44517.0</v>
      </c>
      <c r="AFQ2" s="367">
        <v>44518.0</v>
      </c>
      <c r="AFR2" s="367">
        <v>44519.0</v>
      </c>
      <c r="AFS2" s="368">
        <v>44520.0</v>
      </c>
      <c r="AFT2" s="369">
        <v>44521.0</v>
      </c>
      <c r="AFU2" s="367">
        <v>44522.0</v>
      </c>
      <c r="AFV2" s="367">
        <v>44523.0</v>
      </c>
      <c r="AFW2" s="367">
        <v>44524.0</v>
      </c>
      <c r="AFX2" s="367">
        <v>44525.0</v>
      </c>
      <c r="AFY2" s="367">
        <v>44526.0</v>
      </c>
      <c r="AFZ2" s="368">
        <v>44527.0</v>
      </c>
      <c r="AGA2" s="369">
        <v>44528.0</v>
      </c>
      <c r="AGB2" s="367">
        <v>44529.0</v>
      </c>
      <c r="AGC2" s="367">
        <v>44530.0</v>
      </c>
      <c r="AGD2" s="367">
        <v>44531.0</v>
      </c>
      <c r="AGE2" s="367">
        <v>44532.0</v>
      </c>
      <c r="AGF2" s="367">
        <v>44533.0</v>
      </c>
      <c r="AGG2" s="368">
        <v>44534.0</v>
      </c>
      <c r="AGH2" s="369">
        <v>44535.0</v>
      </c>
      <c r="AGI2" s="367">
        <v>44536.0</v>
      </c>
      <c r="AGJ2" s="367">
        <v>44537.0</v>
      </c>
      <c r="AGK2" s="367">
        <v>44538.0</v>
      </c>
      <c r="AGL2" s="367">
        <v>44539.0</v>
      </c>
      <c r="AGM2" s="367">
        <v>44540.0</v>
      </c>
      <c r="AGN2" s="368">
        <v>44541.0</v>
      </c>
      <c r="AGO2" s="369">
        <v>44542.0</v>
      </c>
      <c r="AGP2" s="367">
        <v>44543.0</v>
      </c>
      <c r="AGQ2" s="367">
        <v>44544.0</v>
      </c>
      <c r="AGR2" s="367">
        <v>44545.0</v>
      </c>
      <c r="AGS2" s="367">
        <v>44546.0</v>
      </c>
      <c r="AGT2" s="367">
        <v>44547.0</v>
      </c>
      <c r="AGU2" s="368">
        <v>44548.0</v>
      </c>
      <c r="AGV2" s="369">
        <v>44549.0</v>
      </c>
      <c r="AGW2" s="367">
        <v>44550.0</v>
      </c>
      <c r="AGX2" s="367">
        <v>44551.0</v>
      </c>
      <c r="AGY2" s="367">
        <v>44552.0</v>
      </c>
      <c r="AGZ2" s="367">
        <v>44553.0</v>
      </c>
      <c r="AHA2" s="367">
        <v>44554.0</v>
      </c>
      <c r="AHB2" s="368">
        <v>44555.0</v>
      </c>
      <c r="AHC2" s="369">
        <v>44556.0</v>
      </c>
      <c r="AHD2" s="367">
        <v>44557.0</v>
      </c>
      <c r="AHE2" s="367">
        <v>44558.0</v>
      </c>
      <c r="AHF2" s="367">
        <v>44559.0</v>
      </c>
      <c r="AHG2" s="367">
        <v>44560.0</v>
      </c>
      <c r="AHH2" s="367">
        <v>44561.0</v>
      </c>
      <c r="AHI2" s="368">
        <v>44562.0</v>
      </c>
      <c r="AHJ2" s="369">
        <v>44563.0</v>
      </c>
      <c r="AHK2" s="367">
        <v>44564.0</v>
      </c>
      <c r="AHL2" s="367">
        <v>44565.0</v>
      </c>
      <c r="AHM2" s="367">
        <v>44566.0</v>
      </c>
      <c r="AHN2" s="367">
        <v>44567.0</v>
      </c>
      <c r="AHO2" s="367">
        <v>44568.0</v>
      </c>
      <c r="AHP2" s="368">
        <v>44569.0</v>
      </c>
      <c r="AHQ2" s="369">
        <v>44570.0</v>
      </c>
      <c r="AHR2" s="367">
        <v>44571.0</v>
      </c>
      <c r="AHS2" s="367">
        <v>44572.0</v>
      </c>
      <c r="AHT2" s="367">
        <v>44573.0</v>
      </c>
      <c r="AHU2" s="367">
        <v>44574.0</v>
      </c>
      <c r="AHV2" s="367">
        <v>44575.0</v>
      </c>
      <c r="AHW2" s="368">
        <v>44576.0</v>
      </c>
      <c r="AHX2" s="369">
        <v>44577.0</v>
      </c>
      <c r="AHY2" s="367">
        <v>44578.0</v>
      </c>
      <c r="AHZ2" s="367">
        <v>44579.0</v>
      </c>
      <c r="AIA2" s="367">
        <v>44580.0</v>
      </c>
      <c r="AIB2" s="367">
        <v>44581.0</v>
      </c>
      <c r="AIC2" s="367">
        <v>44582.0</v>
      </c>
      <c r="AID2" s="368">
        <v>44583.0</v>
      </c>
      <c r="AIE2" s="369">
        <v>44584.0</v>
      </c>
      <c r="AIF2" s="367">
        <v>44585.0</v>
      </c>
      <c r="AIG2" s="367">
        <v>44586.0</v>
      </c>
      <c r="AIH2" s="367">
        <v>44587.0</v>
      </c>
      <c r="AII2" s="367">
        <v>44588.0</v>
      </c>
      <c r="AIJ2" s="367">
        <v>44589.0</v>
      </c>
      <c r="AIK2" s="368">
        <v>44590.0</v>
      </c>
      <c r="AIL2" s="369">
        <v>44591.0</v>
      </c>
      <c r="AIM2" s="367">
        <v>44592.0</v>
      </c>
      <c r="AIN2" s="367">
        <v>44593.0</v>
      </c>
      <c r="AIO2" s="367">
        <v>44594.0</v>
      </c>
      <c r="AIP2" s="367">
        <v>44595.0</v>
      </c>
      <c r="AIQ2" s="367">
        <v>44596.0</v>
      </c>
      <c r="AIR2" s="368">
        <v>44597.0</v>
      </c>
      <c r="AIS2" s="369">
        <v>44598.0</v>
      </c>
      <c r="AIT2" s="367">
        <v>44599.0</v>
      </c>
      <c r="AIU2" s="367">
        <v>44600.0</v>
      </c>
      <c r="AIV2" s="367">
        <v>44601.0</v>
      </c>
      <c r="AIW2" s="367">
        <v>44602.0</v>
      </c>
      <c r="AIX2" s="367">
        <v>44603.0</v>
      </c>
      <c r="AIY2" s="368">
        <v>44604.0</v>
      </c>
      <c r="AIZ2" s="369">
        <v>44605.0</v>
      </c>
      <c r="AJA2" s="367">
        <v>44606.0</v>
      </c>
      <c r="AJB2" s="367">
        <v>44607.0</v>
      </c>
      <c r="AJC2" s="367">
        <v>44608.0</v>
      </c>
      <c r="AJD2" s="367">
        <v>44609.0</v>
      </c>
      <c r="AJE2" s="367">
        <v>44610.0</v>
      </c>
      <c r="AJF2" s="368">
        <v>44611.0</v>
      </c>
      <c r="AJG2" s="369">
        <v>44612.0</v>
      </c>
      <c r="AJH2" s="367">
        <v>44613.0</v>
      </c>
      <c r="AJI2" s="367">
        <v>44614.0</v>
      </c>
      <c r="AJJ2" s="367">
        <v>44615.0</v>
      </c>
      <c r="AJK2" s="367">
        <v>44616.0</v>
      </c>
      <c r="AJL2" s="367">
        <v>44617.0</v>
      </c>
      <c r="AJM2" s="368">
        <v>44618.0</v>
      </c>
      <c r="AJN2" s="369">
        <v>44619.0</v>
      </c>
      <c r="AJO2" s="367">
        <v>44620.0</v>
      </c>
      <c r="AJP2" s="367">
        <v>44621.0</v>
      </c>
      <c r="AJQ2" s="367">
        <v>44622.0</v>
      </c>
      <c r="AJR2" s="367">
        <v>44623.0</v>
      </c>
      <c r="AJS2" s="367">
        <v>44624.0</v>
      </c>
      <c r="AJT2" s="368">
        <v>44625.0</v>
      </c>
      <c r="AJU2" s="369">
        <v>44626.0</v>
      </c>
      <c r="AJV2" s="367">
        <v>44627.0</v>
      </c>
      <c r="AJW2" s="367">
        <v>44628.0</v>
      </c>
      <c r="AJX2" s="367">
        <v>44629.0</v>
      </c>
      <c r="AJY2" s="367">
        <v>44630.0</v>
      </c>
      <c r="AJZ2" s="367">
        <v>44631.0</v>
      </c>
      <c r="AKA2" s="368">
        <v>44632.0</v>
      </c>
      <c r="AKB2" s="369">
        <v>44633.0</v>
      </c>
      <c r="AKC2" s="367">
        <v>44634.0</v>
      </c>
      <c r="AKD2" s="367">
        <v>44635.0</v>
      </c>
      <c r="AKE2" s="367">
        <v>44636.0</v>
      </c>
      <c r="AKF2" s="367">
        <v>44637.0</v>
      </c>
      <c r="AKG2" s="367">
        <v>44638.0</v>
      </c>
      <c r="AKH2" s="368">
        <v>44639.0</v>
      </c>
      <c r="AKI2" s="369">
        <v>44640.0</v>
      </c>
      <c r="AKJ2" s="367">
        <v>44641.0</v>
      </c>
      <c r="AKK2" s="367">
        <v>44642.0</v>
      </c>
      <c r="AKL2" s="367">
        <v>44643.0</v>
      </c>
      <c r="AKM2" s="367">
        <v>44644.0</v>
      </c>
      <c r="AKN2" s="367">
        <v>44645.0</v>
      </c>
      <c r="AKO2" s="368">
        <v>44646.0</v>
      </c>
      <c r="AKP2" s="369">
        <v>44647.0</v>
      </c>
      <c r="AKQ2" s="367">
        <v>44648.0</v>
      </c>
      <c r="AKR2" s="367">
        <v>44649.0</v>
      </c>
      <c r="AKS2" s="367">
        <v>44650.0</v>
      </c>
      <c r="AKT2" s="367">
        <v>44651.0</v>
      </c>
      <c r="AKU2" s="367">
        <v>44652.0</v>
      </c>
      <c r="AKV2" s="368">
        <v>44653.0</v>
      </c>
      <c r="AKW2" s="369">
        <v>44654.0</v>
      </c>
      <c r="AKX2" s="367">
        <v>44655.0</v>
      </c>
      <c r="AKY2" s="367">
        <v>44656.0</v>
      </c>
      <c r="AKZ2" s="367">
        <v>44657.0</v>
      </c>
      <c r="ALA2" s="367">
        <v>44658.0</v>
      </c>
      <c r="ALB2" s="367">
        <v>44659.0</v>
      </c>
      <c r="ALC2" s="368">
        <v>44660.0</v>
      </c>
      <c r="ALD2" s="369">
        <v>44661.0</v>
      </c>
      <c r="ALE2" s="367">
        <v>44662.0</v>
      </c>
      <c r="ALF2" s="367">
        <v>44663.0</v>
      </c>
      <c r="ALG2" s="367">
        <v>44664.0</v>
      </c>
      <c r="ALH2" s="367">
        <v>44665.0</v>
      </c>
      <c r="ALI2" s="367">
        <v>44666.0</v>
      </c>
      <c r="ALJ2" s="368">
        <v>44667.0</v>
      </c>
      <c r="ALK2" s="369">
        <v>44668.0</v>
      </c>
      <c r="ALL2" s="367">
        <v>44669.0</v>
      </c>
      <c r="ALM2" s="367">
        <v>44670.0</v>
      </c>
      <c r="ALN2" s="367">
        <v>44671.0</v>
      </c>
      <c r="ALO2" s="367">
        <v>44672.0</v>
      </c>
      <c r="ALP2" s="367">
        <v>44673.0</v>
      </c>
      <c r="ALQ2" s="368">
        <v>44674.0</v>
      </c>
      <c r="ALR2" s="369">
        <v>44675.0</v>
      </c>
      <c r="ALS2" s="367">
        <v>44676.0</v>
      </c>
      <c r="ALT2" s="367">
        <v>44677.0</v>
      </c>
      <c r="ALU2" s="367">
        <v>44678.0</v>
      </c>
      <c r="ALV2" s="367">
        <v>44679.0</v>
      </c>
      <c r="ALW2" s="367">
        <v>44680.0</v>
      </c>
      <c r="ALX2" s="368">
        <v>44681.0</v>
      </c>
      <c r="ALY2" s="369">
        <v>44682.0</v>
      </c>
      <c r="ALZ2" s="367">
        <v>44683.0</v>
      </c>
      <c r="AMA2" s="367">
        <v>44684.0</v>
      </c>
      <c r="AMB2" s="367">
        <v>44685.0</v>
      </c>
      <c r="AMC2" s="367">
        <v>44686.0</v>
      </c>
      <c r="AMD2" s="367">
        <v>44687.0</v>
      </c>
      <c r="AME2" s="368">
        <v>44688.0</v>
      </c>
      <c r="AMF2" s="369">
        <v>44689.0</v>
      </c>
      <c r="AMG2" s="367">
        <v>44690.0</v>
      </c>
      <c r="AMH2" s="367">
        <v>44691.0</v>
      </c>
      <c r="AMI2" s="367">
        <v>44692.0</v>
      </c>
      <c r="AMJ2" s="367">
        <v>44693.0</v>
      </c>
      <c r="AMK2" s="367">
        <v>44694.0</v>
      </c>
      <c r="AML2" s="368">
        <v>44695.0</v>
      </c>
      <c r="AMM2" s="369">
        <v>44696.0</v>
      </c>
      <c r="AMN2" s="367">
        <v>44697.0</v>
      </c>
      <c r="AMO2" s="367">
        <v>44698.0</v>
      </c>
      <c r="AMP2" s="367">
        <v>44699.0</v>
      </c>
      <c r="AMQ2" s="367">
        <v>44700.0</v>
      </c>
      <c r="AMR2" s="367">
        <v>44701.0</v>
      </c>
      <c r="AMS2" s="368">
        <v>44702.0</v>
      </c>
      <c r="AMT2" s="369">
        <v>44703.0</v>
      </c>
      <c r="AMU2" s="367">
        <v>44704.0</v>
      </c>
      <c r="AMV2" s="367">
        <v>44705.0</v>
      </c>
      <c r="AMW2" s="367">
        <v>44706.0</v>
      </c>
      <c r="AMX2" s="367">
        <v>44707.0</v>
      </c>
      <c r="AMY2" s="367">
        <v>44708.0</v>
      </c>
      <c r="AMZ2" s="368">
        <v>44709.0</v>
      </c>
      <c r="ANA2" s="369">
        <v>44710.0</v>
      </c>
      <c r="ANB2" s="367">
        <v>44711.0</v>
      </c>
      <c r="ANC2" s="367">
        <v>44712.0</v>
      </c>
      <c r="AND2" s="367">
        <v>44713.0</v>
      </c>
      <c r="ANE2" s="367">
        <v>44714.0</v>
      </c>
      <c r="ANF2" s="367">
        <v>44715.0</v>
      </c>
      <c r="ANG2" s="368">
        <v>44716.0</v>
      </c>
      <c r="ANH2" s="369">
        <v>44717.0</v>
      </c>
      <c r="ANI2" s="367">
        <v>44718.0</v>
      </c>
      <c r="ANJ2" s="367">
        <v>44719.0</v>
      </c>
      <c r="ANK2" s="367">
        <v>44720.0</v>
      </c>
      <c r="ANL2" s="367">
        <v>44721.0</v>
      </c>
      <c r="ANM2" s="367">
        <v>44722.0</v>
      </c>
      <c r="ANN2" s="368">
        <v>44723.0</v>
      </c>
      <c r="ANO2" s="369">
        <v>44724.0</v>
      </c>
      <c r="ANP2" s="367">
        <v>44725.0</v>
      </c>
      <c r="ANQ2" s="367">
        <v>44726.0</v>
      </c>
      <c r="ANR2" s="367">
        <v>44727.0</v>
      </c>
      <c r="ANS2" s="367">
        <v>44728.0</v>
      </c>
      <c r="ANT2" s="367">
        <v>44729.0</v>
      </c>
      <c r="ANU2" s="368">
        <v>44730.0</v>
      </c>
      <c r="ANV2" s="369">
        <v>44731.0</v>
      </c>
      <c r="ANW2" s="367">
        <v>44732.0</v>
      </c>
      <c r="ANX2" s="367">
        <v>44733.0</v>
      </c>
      <c r="ANY2" s="367">
        <v>44734.0</v>
      </c>
      <c r="ANZ2" s="367">
        <v>44735.0</v>
      </c>
      <c r="AOA2" s="367">
        <v>44736.0</v>
      </c>
      <c r="AOB2" s="368">
        <v>44737.0</v>
      </c>
      <c r="AOC2" s="369">
        <v>44738.0</v>
      </c>
      <c r="AOD2" s="367">
        <v>44739.0</v>
      </c>
      <c r="AOE2" s="367">
        <v>44740.0</v>
      </c>
      <c r="AOF2" s="367">
        <v>44741.0</v>
      </c>
      <c r="AOG2" s="367">
        <v>44742.0</v>
      </c>
      <c r="AOH2" s="367">
        <v>44743.0</v>
      </c>
      <c r="AOI2" s="368">
        <v>44744.0</v>
      </c>
      <c r="AOJ2" s="369">
        <v>44745.0</v>
      </c>
      <c r="AOK2" s="367">
        <v>44746.0</v>
      </c>
      <c r="AOL2" s="367">
        <v>44747.0</v>
      </c>
      <c r="AOM2" s="367">
        <v>44748.0</v>
      </c>
      <c r="AON2" s="367">
        <v>44749.0</v>
      </c>
      <c r="AOO2" s="367">
        <v>44750.0</v>
      </c>
      <c r="AOP2" s="368">
        <v>44751.0</v>
      </c>
      <c r="AOQ2" s="369">
        <v>44752.0</v>
      </c>
      <c r="AOR2" s="367">
        <v>44753.0</v>
      </c>
      <c r="AOS2" s="367">
        <v>44754.0</v>
      </c>
      <c r="AOT2" s="367">
        <v>44755.0</v>
      </c>
      <c r="AOU2" s="367">
        <v>44756.0</v>
      </c>
      <c r="AOV2" s="367">
        <v>44757.0</v>
      </c>
      <c r="AOW2" s="368">
        <v>44758.0</v>
      </c>
      <c r="AOX2" s="369">
        <v>44759.0</v>
      </c>
      <c r="AOY2" s="367">
        <v>44760.0</v>
      </c>
      <c r="AOZ2" s="367">
        <v>44761.0</v>
      </c>
      <c r="APA2" s="367">
        <v>44762.0</v>
      </c>
      <c r="APB2" s="367">
        <v>44763.0</v>
      </c>
      <c r="APC2" s="367">
        <v>44764.0</v>
      </c>
      <c r="APD2" s="368">
        <v>44765.0</v>
      </c>
      <c r="APE2" s="369">
        <v>44766.0</v>
      </c>
      <c r="APF2" s="367">
        <v>44767.0</v>
      </c>
      <c r="APG2" s="367">
        <v>44768.0</v>
      </c>
      <c r="APH2" s="367">
        <v>44769.0</v>
      </c>
      <c r="API2" s="367">
        <v>44770.0</v>
      </c>
      <c r="APJ2" s="367">
        <v>44771.0</v>
      </c>
      <c r="APK2" s="368">
        <v>44772.0</v>
      </c>
      <c r="APL2" s="369">
        <v>44773.0</v>
      </c>
      <c r="APM2" s="367">
        <v>44774.0</v>
      </c>
      <c r="APN2" s="367">
        <v>44775.0</v>
      </c>
      <c r="APO2" s="367">
        <v>44776.0</v>
      </c>
      <c r="APP2" s="367">
        <v>44777.0</v>
      </c>
      <c r="APQ2" s="367">
        <v>44778.0</v>
      </c>
      <c r="APR2" s="368">
        <v>44779.0</v>
      </c>
      <c r="APS2" s="369">
        <v>44780.0</v>
      </c>
      <c r="APT2" s="367">
        <v>44781.0</v>
      </c>
      <c r="APU2" s="367">
        <v>44782.0</v>
      </c>
      <c r="APV2" s="367">
        <v>44783.0</v>
      </c>
      <c r="APW2" s="367">
        <v>44784.0</v>
      </c>
      <c r="APX2" s="367">
        <v>44785.0</v>
      </c>
      <c r="APY2" s="368">
        <v>44786.0</v>
      </c>
      <c r="APZ2" s="369">
        <v>44787.0</v>
      </c>
      <c r="AQA2" s="367">
        <v>44788.0</v>
      </c>
      <c r="AQB2" s="367">
        <v>44789.0</v>
      </c>
      <c r="AQC2" s="367">
        <v>44790.0</v>
      </c>
      <c r="AQD2" s="367">
        <v>44791.0</v>
      </c>
      <c r="AQE2" s="367">
        <v>44792.0</v>
      </c>
      <c r="AQF2" s="368">
        <v>44793.0</v>
      </c>
      <c r="AQG2" s="369">
        <v>44794.0</v>
      </c>
      <c r="AQH2" s="367">
        <v>44795.0</v>
      </c>
      <c r="AQI2" s="367">
        <v>44796.0</v>
      </c>
      <c r="AQJ2" s="367">
        <v>44797.0</v>
      </c>
      <c r="AQK2" s="367">
        <v>44798.0</v>
      </c>
      <c r="AQL2" s="367">
        <v>44799.0</v>
      </c>
      <c r="AQM2" s="368">
        <v>44800.0</v>
      </c>
      <c r="AQN2" s="369">
        <v>44801.0</v>
      </c>
      <c r="AQO2" s="367">
        <v>44802.0</v>
      </c>
      <c r="AQP2" s="367">
        <v>44803.0</v>
      </c>
      <c r="AQQ2" s="367">
        <v>44804.0</v>
      </c>
      <c r="AQR2" s="367">
        <v>44805.0</v>
      </c>
      <c r="AQS2" s="367">
        <v>44806.0</v>
      </c>
      <c r="AQT2" s="368">
        <v>44807.0</v>
      </c>
      <c r="AQU2" s="369">
        <v>44808.0</v>
      </c>
      <c r="AQV2" s="367">
        <v>44809.0</v>
      </c>
      <c r="AQW2" s="367">
        <v>44810.0</v>
      </c>
      <c r="AQX2" s="367">
        <v>44811.0</v>
      </c>
      <c r="AQY2" s="367">
        <v>44812.0</v>
      </c>
      <c r="AQZ2" s="367">
        <v>44813.0</v>
      </c>
      <c r="ARA2" s="368">
        <v>44814.0</v>
      </c>
      <c r="ARB2" s="369">
        <v>44815.0</v>
      </c>
      <c r="ARC2" s="367">
        <v>44816.0</v>
      </c>
      <c r="ARD2" s="367">
        <v>44817.0</v>
      </c>
      <c r="ARE2" s="367">
        <v>44818.0</v>
      </c>
      <c r="ARF2" s="367">
        <v>44819.0</v>
      </c>
      <c r="ARG2" s="367">
        <v>44820.0</v>
      </c>
      <c r="ARH2" s="368">
        <v>44821.0</v>
      </c>
      <c r="ARI2" s="369">
        <v>44822.0</v>
      </c>
      <c r="ARJ2" s="367">
        <v>44823.0</v>
      </c>
      <c r="ARK2" s="367">
        <v>44824.0</v>
      </c>
      <c r="ARL2" s="367">
        <v>44825.0</v>
      </c>
      <c r="ARM2" s="367">
        <v>44826.0</v>
      </c>
      <c r="ARN2" s="367">
        <v>44827.0</v>
      </c>
      <c r="ARO2" s="368">
        <v>44828.0</v>
      </c>
      <c r="ARP2" s="369">
        <v>44829.0</v>
      </c>
      <c r="ARQ2" s="367">
        <v>44830.0</v>
      </c>
      <c r="ARR2" s="367">
        <v>44831.0</v>
      </c>
      <c r="ARS2" s="367">
        <v>44832.0</v>
      </c>
      <c r="ART2" s="367">
        <v>44833.0</v>
      </c>
      <c r="ARU2" s="367">
        <v>44834.0</v>
      </c>
      <c r="ARV2" s="368">
        <v>44835.0</v>
      </c>
      <c r="ARW2" s="369">
        <v>44836.0</v>
      </c>
      <c r="ARX2" s="367">
        <v>44837.0</v>
      </c>
      <c r="ARY2" s="367">
        <v>44838.0</v>
      </c>
      <c r="ARZ2" s="367">
        <v>44839.0</v>
      </c>
      <c r="ASA2" s="367">
        <v>44840.0</v>
      </c>
      <c r="ASB2" s="367">
        <v>44841.0</v>
      </c>
      <c r="ASC2" s="368">
        <v>44842.0</v>
      </c>
      <c r="ASD2" s="369">
        <v>44843.0</v>
      </c>
      <c r="ASE2" s="367">
        <v>44844.0</v>
      </c>
      <c r="ASF2" s="367">
        <v>44845.0</v>
      </c>
      <c r="ASG2" s="367">
        <v>44846.0</v>
      </c>
      <c r="ASH2" s="367">
        <v>44847.0</v>
      </c>
      <c r="ASI2" s="367">
        <v>44848.0</v>
      </c>
      <c r="ASJ2" s="368">
        <v>44849.0</v>
      </c>
      <c r="ASK2" s="369">
        <v>44850.0</v>
      </c>
      <c r="ASL2" s="367">
        <v>44851.0</v>
      </c>
      <c r="ASM2" s="367">
        <v>44852.0</v>
      </c>
      <c r="ASN2" s="367">
        <v>44853.0</v>
      </c>
      <c r="ASO2" s="367">
        <v>44854.0</v>
      </c>
      <c r="ASP2" s="367">
        <v>44855.0</v>
      </c>
      <c r="ASQ2" s="368">
        <v>44856.0</v>
      </c>
      <c r="ASR2" s="369">
        <v>44857.0</v>
      </c>
      <c r="ASS2" s="367">
        <v>44858.0</v>
      </c>
      <c r="AST2" s="367">
        <v>44859.0</v>
      </c>
      <c r="ASU2" s="367">
        <v>44860.0</v>
      </c>
      <c r="ASV2" s="367">
        <v>44861.0</v>
      </c>
      <c r="ASW2" s="367">
        <v>44862.0</v>
      </c>
      <c r="ASX2" s="368">
        <v>44863.0</v>
      </c>
      <c r="ASY2" s="369">
        <v>44864.0</v>
      </c>
      <c r="ASZ2" s="367">
        <v>44865.0</v>
      </c>
      <c r="ATA2" s="367">
        <v>44866.0</v>
      </c>
      <c r="ATB2" s="367">
        <v>44867.0</v>
      </c>
      <c r="ATC2" s="367">
        <v>44868.0</v>
      </c>
      <c r="ATD2" s="367">
        <v>44869.0</v>
      </c>
      <c r="ATE2" s="368">
        <v>44870.0</v>
      </c>
      <c r="ATF2" s="369">
        <v>44871.0</v>
      </c>
      <c r="ATG2" s="367">
        <v>44872.0</v>
      </c>
      <c r="ATH2" s="367">
        <v>44873.0</v>
      </c>
      <c r="ATI2" s="367">
        <v>44874.0</v>
      </c>
      <c r="ATJ2" s="367">
        <v>44875.0</v>
      </c>
      <c r="ATK2" s="367">
        <v>44876.0</v>
      </c>
      <c r="ATL2" s="368">
        <v>44877.0</v>
      </c>
      <c r="ATM2" s="369">
        <v>44878.0</v>
      </c>
      <c r="ATN2" s="367">
        <v>44879.0</v>
      </c>
      <c r="ATO2" s="367">
        <v>44880.0</v>
      </c>
      <c r="ATP2" s="367">
        <v>44881.0</v>
      </c>
      <c r="ATQ2" s="367">
        <v>44882.0</v>
      </c>
      <c r="ATR2" s="367">
        <v>44883.0</v>
      </c>
      <c r="ATS2" s="368">
        <v>44884.0</v>
      </c>
      <c r="ATT2" s="369">
        <v>44885.0</v>
      </c>
      <c r="ATU2" s="367">
        <v>44886.0</v>
      </c>
      <c r="ATV2" s="367">
        <v>44887.0</v>
      </c>
      <c r="ATW2" s="367">
        <v>44888.0</v>
      </c>
      <c r="ATX2" s="367">
        <v>44889.0</v>
      </c>
      <c r="ATY2" s="367">
        <v>44890.0</v>
      </c>
      <c r="ATZ2" s="368">
        <v>44891.0</v>
      </c>
      <c r="AUA2" s="369">
        <v>44892.0</v>
      </c>
      <c r="AUB2" s="367">
        <v>44893.0</v>
      </c>
      <c r="AUC2" s="367">
        <v>44894.0</v>
      </c>
      <c r="AUD2" s="367">
        <v>44895.0</v>
      </c>
      <c r="AUE2" s="367">
        <v>44896.0</v>
      </c>
      <c r="AUF2" s="367">
        <v>44897.0</v>
      </c>
      <c r="AUG2" s="368">
        <v>44898.0</v>
      </c>
      <c r="AUH2" s="369">
        <v>44899.0</v>
      </c>
      <c r="AUI2" s="367">
        <v>44900.0</v>
      </c>
      <c r="AUJ2" s="367">
        <v>44901.0</v>
      </c>
      <c r="AUK2" s="367">
        <v>44902.0</v>
      </c>
      <c r="AUL2" s="367">
        <v>44903.0</v>
      </c>
      <c r="AUM2" s="367">
        <v>44904.0</v>
      </c>
      <c r="AUN2" s="368">
        <v>44905.0</v>
      </c>
      <c r="AUO2" s="369">
        <v>44906.0</v>
      </c>
      <c r="AUP2" s="367">
        <v>44907.0</v>
      </c>
      <c r="AUQ2" s="367">
        <v>44908.0</v>
      </c>
      <c r="AUR2" s="367">
        <v>44909.0</v>
      </c>
      <c r="AUS2" s="367">
        <v>44910.0</v>
      </c>
      <c r="AUT2" s="367">
        <v>44911.0</v>
      </c>
      <c r="AUU2" s="368">
        <v>44912.0</v>
      </c>
      <c r="AUV2" s="369">
        <v>44913.0</v>
      </c>
      <c r="AUW2" s="367">
        <v>44914.0</v>
      </c>
      <c r="AUX2" s="367">
        <v>44915.0</v>
      </c>
      <c r="AUY2" s="367">
        <v>44916.0</v>
      </c>
      <c r="AUZ2" s="367">
        <v>44917.0</v>
      </c>
      <c r="AVA2" s="367">
        <v>44918.0</v>
      </c>
      <c r="AVB2" s="368">
        <v>44919.0</v>
      </c>
      <c r="AVC2" s="369">
        <v>44920.0</v>
      </c>
      <c r="AVD2" s="367">
        <v>44921.0</v>
      </c>
      <c r="AVE2" s="367">
        <v>44922.0</v>
      </c>
      <c r="AVF2" s="367">
        <v>44923.0</v>
      </c>
      <c r="AVG2" s="367">
        <v>44924.0</v>
      </c>
      <c r="AVH2" s="367">
        <v>44925.0</v>
      </c>
      <c r="AVI2" s="368">
        <v>44926.0</v>
      </c>
      <c r="AVJ2" s="369">
        <v>44927.0</v>
      </c>
      <c r="AVK2" s="367">
        <v>44928.0</v>
      </c>
      <c r="AVL2" s="367">
        <v>44929.0</v>
      </c>
      <c r="AVM2" s="367">
        <v>44930.0</v>
      </c>
      <c r="AVN2" s="367">
        <v>44931.0</v>
      </c>
      <c r="AVO2" s="367">
        <v>44932.0</v>
      </c>
      <c r="AVP2" s="368">
        <v>44933.0</v>
      </c>
      <c r="AVQ2" s="369">
        <v>44934.0</v>
      </c>
      <c r="AVR2" s="367">
        <v>44935.0</v>
      </c>
      <c r="AVS2" s="367">
        <v>44936.0</v>
      </c>
      <c r="AVT2" s="367">
        <v>44937.0</v>
      </c>
      <c r="AVU2" s="367">
        <v>44938.0</v>
      </c>
      <c r="AVV2" s="367">
        <v>44939.0</v>
      </c>
      <c r="AVW2" s="368">
        <v>44940.0</v>
      </c>
      <c r="AVX2" s="369">
        <v>44941.0</v>
      </c>
      <c r="AVY2" s="367">
        <v>44942.0</v>
      </c>
      <c r="AVZ2" s="367">
        <v>44943.0</v>
      </c>
      <c r="AWA2" s="367">
        <v>44944.0</v>
      </c>
      <c r="AWB2" s="367">
        <v>44945.0</v>
      </c>
      <c r="AWC2" s="367">
        <v>44946.0</v>
      </c>
      <c r="AWD2" s="368">
        <v>44947.0</v>
      </c>
      <c r="AWE2" s="369">
        <v>44948.0</v>
      </c>
      <c r="AWF2" s="367">
        <v>44949.0</v>
      </c>
      <c r="AWG2" s="367">
        <v>44950.0</v>
      </c>
      <c r="AWH2" s="367">
        <v>44951.0</v>
      </c>
      <c r="AWI2" s="367">
        <v>44952.0</v>
      </c>
      <c r="AWJ2" s="367">
        <v>44953.0</v>
      </c>
      <c r="AWK2" s="368">
        <v>44954.0</v>
      </c>
      <c r="AWL2" s="369">
        <v>44955.0</v>
      </c>
      <c r="AWM2" s="367">
        <v>44956.0</v>
      </c>
      <c r="AWN2" s="367">
        <v>44957.0</v>
      </c>
      <c r="AWO2" s="367">
        <v>44958.0</v>
      </c>
      <c r="AWP2" s="367">
        <v>44959.0</v>
      </c>
      <c r="AWQ2" s="367">
        <v>44960.0</v>
      </c>
      <c r="AWR2" s="368">
        <v>44961.0</v>
      </c>
      <c r="AWS2" s="369">
        <v>44962.0</v>
      </c>
      <c r="AWT2" s="367">
        <v>44963.0</v>
      </c>
      <c r="AWU2" s="367">
        <v>44964.0</v>
      </c>
      <c r="AWV2" s="367">
        <v>44965.0</v>
      </c>
      <c r="AWW2" s="367">
        <v>44966.0</v>
      </c>
      <c r="AWX2" s="367">
        <v>44967.0</v>
      </c>
      <c r="AWY2" s="368">
        <v>44968.0</v>
      </c>
      <c r="AWZ2" s="369">
        <v>44969.0</v>
      </c>
      <c r="AXA2" s="367">
        <v>44970.0</v>
      </c>
      <c r="AXB2" s="367">
        <v>44971.0</v>
      </c>
      <c r="AXC2" s="367">
        <v>44972.0</v>
      </c>
      <c r="AXD2" s="367">
        <v>44973.0</v>
      </c>
      <c r="AXE2" s="367">
        <v>44974.0</v>
      </c>
      <c r="AXF2" s="368">
        <v>44975.0</v>
      </c>
      <c r="AXG2" s="369">
        <v>44976.0</v>
      </c>
      <c r="AXH2" s="367">
        <v>44977.0</v>
      </c>
      <c r="AXI2" s="367">
        <v>44978.0</v>
      </c>
      <c r="AXJ2" s="367">
        <v>44979.0</v>
      </c>
      <c r="AXK2" s="367">
        <v>44980.0</v>
      </c>
      <c r="AXL2" s="367">
        <v>44981.0</v>
      </c>
      <c r="AXM2" s="368">
        <v>44982.0</v>
      </c>
      <c r="AXN2" s="369">
        <v>44983.0</v>
      </c>
      <c r="AXO2" s="367">
        <v>44984.0</v>
      </c>
      <c r="AXP2" s="367">
        <v>44985.0</v>
      </c>
      <c r="AXQ2" s="367">
        <v>44986.0</v>
      </c>
      <c r="AXR2" s="367">
        <v>44987.0</v>
      </c>
      <c r="AXS2" s="367">
        <v>44988.0</v>
      </c>
      <c r="AXT2" s="368">
        <v>44989.0</v>
      </c>
      <c r="AXU2" s="369">
        <v>44990.0</v>
      </c>
      <c r="AXV2" s="367">
        <v>44991.0</v>
      </c>
      <c r="AXW2" s="367">
        <v>44992.0</v>
      </c>
      <c r="AXX2" s="367">
        <v>44993.0</v>
      </c>
      <c r="AXY2" s="367">
        <v>44994.0</v>
      </c>
      <c r="AXZ2" s="367">
        <v>44995.0</v>
      </c>
      <c r="AYA2" s="368">
        <v>44996.0</v>
      </c>
      <c r="AYB2" s="369">
        <v>44997.0</v>
      </c>
      <c r="AYC2" s="367">
        <v>44998.0</v>
      </c>
      <c r="AYD2" s="367">
        <v>44999.0</v>
      </c>
      <c r="AYE2" s="367">
        <v>45000.0</v>
      </c>
      <c r="AYF2" s="367">
        <v>45001.0</v>
      </c>
      <c r="AYG2" s="367">
        <v>45002.0</v>
      </c>
      <c r="AYH2" s="368">
        <v>45003.0</v>
      </c>
      <c r="AYI2" s="369">
        <v>45004.0</v>
      </c>
      <c r="AYJ2" s="367">
        <v>45005.0</v>
      </c>
      <c r="AYK2" s="367">
        <v>45006.0</v>
      </c>
      <c r="AYL2" s="367">
        <v>45007.0</v>
      </c>
      <c r="AYM2" s="367">
        <v>45008.0</v>
      </c>
      <c r="AYN2" s="367">
        <v>45009.0</v>
      </c>
      <c r="AYO2" s="368">
        <v>45010.0</v>
      </c>
      <c r="AYP2" s="369">
        <v>45011.0</v>
      </c>
      <c r="AYQ2" s="367">
        <v>45012.0</v>
      </c>
      <c r="AYR2" s="367">
        <v>45013.0</v>
      </c>
      <c r="AYS2" s="367">
        <v>45014.0</v>
      </c>
      <c r="AYT2" s="367">
        <v>45015.0</v>
      </c>
      <c r="AYU2" s="367">
        <v>45016.0</v>
      </c>
      <c r="AYV2" s="368">
        <v>45017.0</v>
      </c>
      <c r="AYW2" s="369">
        <v>45018.0</v>
      </c>
      <c r="AYX2" s="367">
        <v>45019.0</v>
      </c>
      <c r="AYY2" s="367">
        <v>45020.0</v>
      </c>
      <c r="AYZ2" s="367">
        <v>45021.0</v>
      </c>
      <c r="AZA2" s="367">
        <v>45022.0</v>
      </c>
      <c r="AZB2" s="367">
        <v>45023.0</v>
      </c>
      <c r="AZC2" s="368">
        <v>45024.0</v>
      </c>
      <c r="AZD2" s="369">
        <v>45025.0</v>
      </c>
      <c r="AZE2" s="367">
        <v>45026.0</v>
      </c>
      <c r="AZF2" s="367">
        <v>45027.0</v>
      </c>
      <c r="AZG2" s="367">
        <v>45028.0</v>
      </c>
      <c r="AZH2" s="367">
        <v>45029.0</v>
      </c>
      <c r="AZI2" s="367">
        <v>45030.0</v>
      </c>
      <c r="AZJ2" s="368">
        <v>45031.0</v>
      </c>
      <c r="AZK2" s="369">
        <v>45032.0</v>
      </c>
      <c r="AZL2" s="367">
        <v>45033.0</v>
      </c>
      <c r="AZM2" s="367">
        <v>45034.0</v>
      </c>
      <c r="AZN2" s="367">
        <v>45035.0</v>
      </c>
      <c r="AZO2" s="367">
        <v>45036.0</v>
      </c>
      <c r="AZP2" s="367">
        <v>45037.0</v>
      </c>
      <c r="AZQ2" s="368">
        <v>45038.0</v>
      </c>
      <c r="AZR2" s="369">
        <v>45039.0</v>
      </c>
      <c r="AZS2" s="367">
        <v>45040.0</v>
      </c>
      <c r="AZT2" s="367">
        <v>45041.0</v>
      </c>
      <c r="AZU2" s="367">
        <v>45042.0</v>
      </c>
      <c r="AZV2" s="367">
        <v>45043.0</v>
      </c>
      <c r="AZW2" s="367">
        <v>45044.0</v>
      </c>
      <c r="AZX2" s="368">
        <v>45045.0</v>
      </c>
      <c r="AZY2" s="369">
        <v>45046.0</v>
      </c>
      <c r="AZZ2" s="367">
        <v>45047.0</v>
      </c>
      <c r="BAA2" s="367">
        <v>45048.0</v>
      </c>
      <c r="BAB2" s="367">
        <v>45049.0</v>
      </c>
      <c r="BAC2" s="367">
        <v>45050.0</v>
      </c>
      <c r="BAD2" s="367">
        <v>45051.0</v>
      </c>
      <c r="BAE2" s="368">
        <v>45052.0</v>
      </c>
      <c r="BAF2" s="369">
        <v>45053.0</v>
      </c>
      <c r="BAG2" s="367">
        <v>45054.0</v>
      </c>
      <c r="BAH2" s="367">
        <v>45055.0</v>
      </c>
      <c r="BAI2" s="367">
        <v>45056.0</v>
      </c>
      <c r="BAJ2" s="367">
        <v>45057.0</v>
      </c>
      <c r="BAK2" s="367">
        <v>45058.0</v>
      </c>
      <c r="BAL2" s="368">
        <v>45059.0</v>
      </c>
      <c r="BAM2" s="369">
        <v>45060.0</v>
      </c>
      <c r="BAN2" s="367">
        <v>45061.0</v>
      </c>
      <c r="BAO2" s="367">
        <v>45062.0</v>
      </c>
      <c r="BAP2" s="367">
        <v>45063.0</v>
      </c>
      <c r="BAQ2" s="367">
        <v>45064.0</v>
      </c>
      <c r="BAR2" s="367">
        <v>45065.0</v>
      </c>
      <c r="BAS2" s="368">
        <v>45066.0</v>
      </c>
      <c r="BAT2" s="369">
        <v>45067.0</v>
      </c>
      <c r="BAU2" s="367">
        <v>45068.0</v>
      </c>
      <c r="BAV2" s="367">
        <v>45069.0</v>
      </c>
      <c r="BAW2" s="367">
        <v>45070.0</v>
      </c>
      <c r="BAX2" s="367">
        <v>45071.0</v>
      </c>
      <c r="BAY2" s="367">
        <v>45072.0</v>
      </c>
      <c r="BAZ2" s="368">
        <v>45073.0</v>
      </c>
      <c r="BBA2" s="369">
        <v>45074.0</v>
      </c>
      <c r="BBB2" s="367">
        <v>45075.0</v>
      </c>
      <c r="BBC2" s="367">
        <v>45076.0</v>
      </c>
      <c r="BBD2" s="367">
        <v>45077.0</v>
      </c>
      <c r="BBE2" s="367">
        <v>45078.0</v>
      </c>
      <c r="BBF2" s="367">
        <v>45079.0</v>
      </c>
      <c r="BBG2" s="368">
        <v>45080.0</v>
      </c>
      <c r="BBH2" s="369">
        <v>45081.0</v>
      </c>
      <c r="BBI2" s="367">
        <v>45082.0</v>
      </c>
      <c r="BBJ2" s="367">
        <v>45083.0</v>
      </c>
      <c r="BBK2" s="367">
        <v>45084.0</v>
      </c>
      <c r="BBL2" s="367">
        <v>45085.0</v>
      </c>
      <c r="BBM2" s="367">
        <v>45086.0</v>
      </c>
      <c r="BBN2" s="368">
        <v>45087.0</v>
      </c>
    </row>
    <row r="3">
      <c r="A3" s="164"/>
      <c r="B3" s="370" t="s">
        <v>248</v>
      </c>
      <c r="C3" s="370" t="s">
        <v>30</v>
      </c>
      <c r="D3" s="371" t="s">
        <v>29</v>
      </c>
      <c r="E3" s="372" t="s">
        <v>31</v>
      </c>
      <c r="F3" s="370" t="s">
        <v>249</v>
      </c>
      <c r="G3" s="370" t="s">
        <v>28</v>
      </c>
      <c r="H3" s="370" t="s">
        <v>32</v>
      </c>
      <c r="I3" s="370" t="s">
        <v>248</v>
      </c>
      <c r="J3" s="370" t="s">
        <v>30</v>
      </c>
      <c r="K3" s="371" t="s">
        <v>29</v>
      </c>
      <c r="L3" s="372" t="s">
        <v>31</v>
      </c>
      <c r="M3" s="370" t="s">
        <v>249</v>
      </c>
      <c r="N3" s="370" t="s">
        <v>28</v>
      </c>
      <c r="O3" s="370" t="s">
        <v>32</v>
      </c>
      <c r="P3" s="370" t="s">
        <v>248</v>
      </c>
      <c r="Q3" s="370" t="s">
        <v>30</v>
      </c>
      <c r="R3" s="371" t="s">
        <v>29</v>
      </c>
      <c r="S3" s="372" t="s">
        <v>31</v>
      </c>
      <c r="T3" s="370" t="s">
        <v>249</v>
      </c>
      <c r="U3" s="370" t="s">
        <v>28</v>
      </c>
      <c r="V3" s="370" t="s">
        <v>32</v>
      </c>
      <c r="W3" s="370" t="s">
        <v>248</v>
      </c>
      <c r="X3" s="370" t="s">
        <v>30</v>
      </c>
      <c r="Y3" s="371" t="s">
        <v>29</v>
      </c>
      <c r="Z3" s="372" t="s">
        <v>31</v>
      </c>
      <c r="AA3" s="370" t="s">
        <v>249</v>
      </c>
      <c r="AB3" s="370" t="s">
        <v>28</v>
      </c>
      <c r="AC3" s="370" t="s">
        <v>32</v>
      </c>
      <c r="AD3" s="370" t="s">
        <v>248</v>
      </c>
      <c r="AE3" s="370" t="s">
        <v>30</v>
      </c>
      <c r="AF3" s="371" t="s">
        <v>29</v>
      </c>
      <c r="AG3" s="372" t="s">
        <v>31</v>
      </c>
      <c r="AH3" s="370" t="s">
        <v>249</v>
      </c>
      <c r="AI3" s="370" t="s">
        <v>28</v>
      </c>
      <c r="AJ3" s="370" t="s">
        <v>32</v>
      </c>
      <c r="AK3" s="370" t="s">
        <v>248</v>
      </c>
      <c r="AL3" s="370" t="s">
        <v>30</v>
      </c>
      <c r="AM3" s="371" t="s">
        <v>29</v>
      </c>
      <c r="AN3" s="372" t="s">
        <v>31</v>
      </c>
      <c r="AO3" s="370" t="s">
        <v>249</v>
      </c>
      <c r="AP3" s="370" t="s">
        <v>28</v>
      </c>
      <c r="AQ3" s="370" t="s">
        <v>32</v>
      </c>
      <c r="AR3" s="370" t="s">
        <v>248</v>
      </c>
      <c r="AS3" s="370" t="s">
        <v>30</v>
      </c>
      <c r="AT3" s="371" t="s">
        <v>29</v>
      </c>
      <c r="AU3" s="372" t="s">
        <v>31</v>
      </c>
      <c r="AV3" s="370" t="s">
        <v>249</v>
      </c>
      <c r="AW3" s="370" t="s">
        <v>28</v>
      </c>
      <c r="AX3" s="370" t="s">
        <v>32</v>
      </c>
      <c r="AY3" s="370" t="s">
        <v>248</v>
      </c>
      <c r="AZ3" s="370" t="s">
        <v>30</v>
      </c>
      <c r="BA3" s="371" t="s">
        <v>29</v>
      </c>
      <c r="BB3" s="372" t="s">
        <v>31</v>
      </c>
      <c r="BC3" s="370" t="s">
        <v>249</v>
      </c>
      <c r="BD3" s="370" t="s">
        <v>28</v>
      </c>
      <c r="BE3" s="370" t="s">
        <v>32</v>
      </c>
      <c r="BF3" s="370" t="s">
        <v>248</v>
      </c>
      <c r="BG3" s="370" t="s">
        <v>30</v>
      </c>
      <c r="BH3" s="371" t="s">
        <v>29</v>
      </c>
      <c r="BI3" s="372" t="s">
        <v>31</v>
      </c>
      <c r="BJ3" s="370" t="s">
        <v>249</v>
      </c>
      <c r="BK3" s="370" t="s">
        <v>28</v>
      </c>
      <c r="BL3" s="370" t="s">
        <v>32</v>
      </c>
      <c r="BM3" s="370" t="s">
        <v>248</v>
      </c>
      <c r="BN3" s="370" t="s">
        <v>30</v>
      </c>
      <c r="BO3" s="371" t="s">
        <v>29</v>
      </c>
      <c r="BP3" s="372" t="s">
        <v>31</v>
      </c>
      <c r="BQ3" s="370" t="s">
        <v>249</v>
      </c>
      <c r="BR3" s="370" t="s">
        <v>28</v>
      </c>
      <c r="BS3" s="370" t="s">
        <v>32</v>
      </c>
      <c r="BT3" s="370" t="s">
        <v>248</v>
      </c>
      <c r="BU3" s="370" t="s">
        <v>30</v>
      </c>
      <c r="BV3" s="371" t="s">
        <v>29</v>
      </c>
      <c r="BW3" s="372" t="s">
        <v>31</v>
      </c>
      <c r="BX3" s="370" t="s">
        <v>249</v>
      </c>
      <c r="BY3" s="370" t="s">
        <v>28</v>
      </c>
      <c r="BZ3" s="370" t="s">
        <v>32</v>
      </c>
      <c r="CA3" s="370" t="s">
        <v>248</v>
      </c>
      <c r="CB3" s="370" t="s">
        <v>30</v>
      </c>
      <c r="CC3" s="371" t="s">
        <v>29</v>
      </c>
      <c r="CD3" s="372" t="s">
        <v>31</v>
      </c>
      <c r="CE3" s="370" t="s">
        <v>249</v>
      </c>
      <c r="CF3" s="370" t="s">
        <v>28</v>
      </c>
      <c r="CG3" s="370" t="s">
        <v>32</v>
      </c>
      <c r="CH3" s="370" t="s">
        <v>248</v>
      </c>
      <c r="CI3" s="370" t="s">
        <v>30</v>
      </c>
      <c r="CJ3" s="371" t="s">
        <v>29</v>
      </c>
      <c r="CK3" s="372" t="s">
        <v>31</v>
      </c>
      <c r="CL3" s="370" t="s">
        <v>249</v>
      </c>
      <c r="CM3" s="370" t="s">
        <v>28</v>
      </c>
      <c r="CN3" s="370" t="s">
        <v>32</v>
      </c>
      <c r="CO3" s="370" t="s">
        <v>248</v>
      </c>
      <c r="CP3" s="370" t="s">
        <v>30</v>
      </c>
      <c r="CQ3" s="371" t="s">
        <v>29</v>
      </c>
      <c r="CR3" s="372" t="s">
        <v>31</v>
      </c>
      <c r="CS3" s="370" t="s">
        <v>249</v>
      </c>
      <c r="CT3" s="370" t="s">
        <v>28</v>
      </c>
      <c r="CU3" s="370" t="s">
        <v>32</v>
      </c>
      <c r="CV3" s="370" t="s">
        <v>248</v>
      </c>
      <c r="CW3" s="370" t="s">
        <v>30</v>
      </c>
      <c r="CX3" s="371" t="s">
        <v>29</v>
      </c>
      <c r="CY3" s="372" t="s">
        <v>31</v>
      </c>
      <c r="CZ3" s="370" t="s">
        <v>249</v>
      </c>
      <c r="DA3" s="370" t="s">
        <v>28</v>
      </c>
      <c r="DB3" s="370" t="s">
        <v>32</v>
      </c>
      <c r="DC3" s="370" t="s">
        <v>248</v>
      </c>
      <c r="DD3" s="370" t="s">
        <v>30</v>
      </c>
      <c r="DE3" s="371" t="s">
        <v>29</v>
      </c>
      <c r="DF3" s="372" t="s">
        <v>31</v>
      </c>
      <c r="DG3" s="370" t="s">
        <v>249</v>
      </c>
      <c r="DH3" s="370" t="s">
        <v>28</v>
      </c>
      <c r="DI3" s="370" t="s">
        <v>32</v>
      </c>
      <c r="DJ3" s="370" t="s">
        <v>248</v>
      </c>
      <c r="DK3" s="370" t="s">
        <v>30</v>
      </c>
      <c r="DL3" s="371" t="s">
        <v>29</v>
      </c>
      <c r="DM3" s="372" t="s">
        <v>31</v>
      </c>
      <c r="DN3" s="370" t="s">
        <v>249</v>
      </c>
      <c r="DO3" s="370" t="s">
        <v>28</v>
      </c>
      <c r="DP3" s="370" t="s">
        <v>32</v>
      </c>
      <c r="DQ3" s="370" t="s">
        <v>248</v>
      </c>
      <c r="DR3" s="370" t="s">
        <v>30</v>
      </c>
      <c r="DS3" s="371" t="s">
        <v>29</v>
      </c>
      <c r="DT3" s="372" t="s">
        <v>31</v>
      </c>
      <c r="DU3" s="370" t="s">
        <v>249</v>
      </c>
      <c r="DV3" s="370" t="s">
        <v>28</v>
      </c>
      <c r="DW3" s="370" t="s">
        <v>32</v>
      </c>
      <c r="DX3" s="370" t="s">
        <v>248</v>
      </c>
      <c r="DY3" s="370" t="s">
        <v>30</v>
      </c>
      <c r="DZ3" s="371" t="s">
        <v>29</v>
      </c>
      <c r="EA3" s="372" t="s">
        <v>31</v>
      </c>
      <c r="EB3" s="370" t="s">
        <v>249</v>
      </c>
      <c r="EC3" s="370" t="s">
        <v>28</v>
      </c>
      <c r="ED3" s="370" t="s">
        <v>32</v>
      </c>
      <c r="EE3" s="370" t="s">
        <v>248</v>
      </c>
      <c r="EF3" s="370" t="s">
        <v>30</v>
      </c>
      <c r="EG3" s="371" t="s">
        <v>29</v>
      </c>
      <c r="EH3" s="372" t="s">
        <v>31</v>
      </c>
      <c r="EI3" s="370" t="s">
        <v>249</v>
      </c>
      <c r="EJ3" s="370" t="s">
        <v>28</v>
      </c>
      <c r="EK3" s="370" t="s">
        <v>32</v>
      </c>
      <c r="EL3" s="370" t="s">
        <v>248</v>
      </c>
      <c r="EM3" s="370" t="s">
        <v>30</v>
      </c>
      <c r="EN3" s="371" t="s">
        <v>29</v>
      </c>
      <c r="EO3" s="372" t="s">
        <v>31</v>
      </c>
      <c r="EP3" s="370" t="s">
        <v>249</v>
      </c>
      <c r="EQ3" s="370" t="s">
        <v>28</v>
      </c>
      <c r="ER3" s="370" t="s">
        <v>32</v>
      </c>
      <c r="ES3" s="370" t="s">
        <v>248</v>
      </c>
      <c r="ET3" s="370" t="s">
        <v>30</v>
      </c>
      <c r="EU3" s="371" t="s">
        <v>29</v>
      </c>
      <c r="EV3" s="372" t="s">
        <v>31</v>
      </c>
      <c r="EW3" s="370" t="s">
        <v>249</v>
      </c>
      <c r="EX3" s="370" t="s">
        <v>28</v>
      </c>
      <c r="EY3" s="370" t="s">
        <v>32</v>
      </c>
      <c r="EZ3" s="370" t="s">
        <v>248</v>
      </c>
      <c r="FA3" s="370" t="s">
        <v>30</v>
      </c>
      <c r="FB3" s="371" t="s">
        <v>29</v>
      </c>
      <c r="FC3" s="372" t="s">
        <v>31</v>
      </c>
      <c r="FD3" s="370" t="s">
        <v>249</v>
      </c>
      <c r="FE3" s="370" t="s">
        <v>28</v>
      </c>
      <c r="FF3" s="370" t="s">
        <v>32</v>
      </c>
      <c r="FG3" s="370" t="s">
        <v>248</v>
      </c>
      <c r="FH3" s="370" t="s">
        <v>30</v>
      </c>
      <c r="FI3" s="371" t="s">
        <v>29</v>
      </c>
      <c r="FJ3" s="372" t="s">
        <v>31</v>
      </c>
      <c r="FK3" s="370" t="s">
        <v>249</v>
      </c>
      <c r="FL3" s="370" t="s">
        <v>28</v>
      </c>
      <c r="FM3" s="370" t="s">
        <v>32</v>
      </c>
      <c r="FN3" s="370" t="s">
        <v>248</v>
      </c>
      <c r="FO3" s="370" t="s">
        <v>30</v>
      </c>
      <c r="FP3" s="371" t="s">
        <v>29</v>
      </c>
      <c r="FQ3" s="372" t="s">
        <v>31</v>
      </c>
      <c r="FR3" s="370" t="s">
        <v>249</v>
      </c>
      <c r="FS3" s="370" t="s">
        <v>28</v>
      </c>
      <c r="FT3" s="370" t="s">
        <v>32</v>
      </c>
      <c r="FU3" s="370" t="s">
        <v>248</v>
      </c>
      <c r="FV3" s="370" t="s">
        <v>30</v>
      </c>
      <c r="FW3" s="371" t="s">
        <v>29</v>
      </c>
      <c r="FX3" s="372" t="s">
        <v>31</v>
      </c>
      <c r="FY3" s="370" t="s">
        <v>249</v>
      </c>
      <c r="FZ3" s="370" t="s">
        <v>28</v>
      </c>
      <c r="GA3" s="370" t="s">
        <v>32</v>
      </c>
      <c r="GB3" s="370" t="s">
        <v>248</v>
      </c>
      <c r="GC3" s="370" t="s">
        <v>30</v>
      </c>
      <c r="GD3" s="371" t="s">
        <v>29</v>
      </c>
      <c r="GE3" s="372" t="s">
        <v>31</v>
      </c>
      <c r="GF3" s="370" t="s">
        <v>249</v>
      </c>
      <c r="GG3" s="370" t="s">
        <v>28</v>
      </c>
      <c r="GH3" s="370" t="s">
        <v>32</v>
      </c>
      <c r="GI3" s="370" t="s">
        <v>248</v>
      </c>
      <c r="GJ3" s="370" t="s">
        <v>30</v>
      </c>
      <c r="GK3" s="371" t="s">
        <v>29</v>
      </c>
      <c r="GL3" s="372" t="s">
        <v>31</v>
      </c>
      <c r="GM3" s="370" t="s">
        <v>249</v>
      </c>
      <c r="GN3" s="370" t="s">
        <v>28</v>
      </c>
      <c r="GO3" s="370" t="s">
        <v>32</v>
      </c>
      <c r="GP3" s="370" t="s">
        <v>248</v>
      </c>
      <c r="GQ3" s="370" t="s">
        <v>30</v>
      </c>
      <c r="GR3" s="371" t="s">
        <v>29</v>
      </c>
      <c r="GS3" s="372" t="s">
        <v>31</v>
      </c>
      <c r="GT3" s="370" t="s">
        <v>249</v>
      </c>
      <c r="GU3" s="370" t="s">
        <v>28</v>
      </c>
      <c r="GV3" s="370" t="s">
        <v>32</v>
      </c>
      <c r="GW3" s="370" t="s">
        <v>248</v>
      </c>
      <c r="GX3" s="370" t="s">
        <v>30</v>
      </c>
      <c r="GY3" s="371" t="s">
        <v>29</v>
      </c>
      <c r="GZ3" s="372" t="s">
        <v>31</v>
      </c>
      <c r="HA3" s="370" t="s">
        <v>249</v>
      </c>
      <c r="HB3" s="370" t="s">
        <v>28</v>
      </c>
      <c r="HC3" s="370" t="s">
        <v>32</v>
      </c>
      <c r="HD3" s="370" t="s">
        <v>248</v>
      </c>
      <c r="HE3" s="370" t="s">
        <v>30</v>
      </c>
      <c r="HF3" s="371" t="s">
        <v>29</v>
      </c>
      <c r="HG3" s="372" t="s">
        <v>31</v>
      </c>
      <c r="HH3" s="370" t="s">
        <v>249</v>
      </c>
      <c r="HI3" s="370" t="s">
        <v>28</v>
      </c>
      <c r="HJ3" s="370" t="s">
        <v>32</v>
      </c>
      <c r="HK3" s="370" t="s">
        <v>248</v>
      </c>
      <c r="HL3" s="370" t="s">
        <v>30</v>
      </c>
      <c r="HM3" s="371" t="s">
        <v>29</v>
      </c>
      <c r="HN3" s="372" t="s">
        <v>31</v>
      </c>
      <c r="HO3" s="370" t="s">
        <v>249</v>
      </c>
      <c r="HP3" s="370" t="s">
        <v>28</v>
      </c>
      <c r="HQ3" s="370" t="s">
        <v>32</v>
      </c>
      <c r="HR3" s="370" t="s">
        <v>248</v>
      </c>
      <c r="HS3" s="370" t="s">
        <v>30</v>
      </c>
      <c r="HT3" s="371" t="s">
        <v>29</v>
      </c>
      <c r="HU3" s="372" t="s">
        <v>31</v>
      </c>
      <c r="HV3" s="370" t="s">
        <v>249</v>
      </c>
      <c r="HW3" s="370" t="s">
        <v>28</v>
      </c>
      <c r="HX3" s="370" t="s">
        <v>32</v>
      </c>
      <c r="HY3" s="370" t="s">
        <v>248</v>
      </c>
      <c r="HZ3" s="370" t="s">
        <v>30</v>
      </c>
      <c r="IA3" s="371" t="s">
        <v>29</v>
      </c>
      <c r="IB3" s="372" t="s">
        <v>31</v>
      </c>
      <c r="IC3" s="370" t="s">
        <v>249</v>
      </c>
      <c r="ID3" s="370" t="s">
        <v>28</v>
      </c>
      <c r="IE3" s="370" t="s">
        <v>32</v>
      </c>
      <c r="IF3" s="370" t="s">
        <v>248</v>
      </c>
      <c r="IG3" s="370" t="s">
        <v>30</v>
      </c>
      <c r="IH3" s="371" t="s">
        <v>29</v>
      </c>
      <c r="II3" s="372" t="s">
        <v>31</v>
      </c>
      <c r="IJ3" s="370" t="s">
        <v>249</v>
      </c>
      <c r="IK3" s="370" t="s">
        <v>28</v>
      </c>
      <c r="IL3" s="370" t="s">
        <v>32</v>
      </c>
      <c r="IM3" s="370" t="s">
        <v>248</v>
      </c>
      <c r="IN3" s="370" t="s">
        <v>30</v>
      </c>
      <c r="IO3" s="371" t="s">
        <v>29</v>
      </c>
      <c r="IP3" s="372" t="s">
        <v>31</v>
      </c>
      <c r="IQ3" s="370" t="s">
        <v>249</v>
      </c>
      <c r="IR3" s="370" t="s">
        <v>28</v>
      </c>
      <c r="IS3" s="370" t="s">
        <v>32</v>
      </c>
      <c r="IT3" s="370" t="s">
        <v>248</v>
      </c>
      <c r="IU3" s="370" t="s">
        <v>30</v>
      </c>
      <c r="IV3" s="371" t="s">
        <v>29</v>
      </c>
      <c r="IW3" s="372" t="s">
        <v>31</v>
      </c>
      <c r="IX3" s="370" t="s">
        <v>249</v>
      </c>
      <c r="IY3" s="370" t="s">
        <v>28</v>
      </c>
      <c r="IZ3" s="370" t="s">
        <v>32</v>
      </c>
      <c r="JA3" s="370" t="s">
        <v>248</v>
      </c>
      <c r="JB3" s="370" t="s">
        <v>30</v>
      </c>
      <c r="JC3" s="371" t="s">
        <v>29</v>
      </c>
      <c r="JD3" s="372" t="s">
        <v>31</v>
      </c>
      <c r="JE3" s="370" t="s">
        <v>249</v>
      </c>
      <c r="JF3" s="370" t="s">
        <v>28</v>
      </c>
      <c r="JG3" s="370" t="s">
        <v>32</v>
      </c>
      <c r="JH3" s="370" t="s">
        <v>248</v>
      </c>
      <c r="JI3" s="370" t="s">
        <v>30</v>
      </c>
      <c r="JJ3" s="371" t="s">
        <v>29</v>
      </c>
      <c r="JK3" s="372" t="s">
        <v>31</v>
      </c>
      <c r="JL3" s="370" t="s">
        <v>249</v>
      </c>
      <c r="JM3" s="370" t="s">
        <v>28</v>
      </c>
      <c r="JN3" s="370" t="s">
        <v>32</v>
      </c>
      <c r="JO3" s="370" t="s">
        <v>248</v>
      </c>
      <c r="JP3" s="370" t="s">
        <v>30</v>
      </c>
      <c r="JQ3" s="371" t="s">
        <v>29</v>
      </c>
      <c r="JR3" s="372" t="s">
        <v>31</v>
      </c>
      <c r="JS3" s="370" t="s">
        <v>249</v>
      </c>
      <c r="JT3" s="370" t="s">
        <v>28</v>
      </c>
      <c r="JU3" s="370" t="s">
        <v>32</v>
      </c>
      <c r="JV3" s="370" t="s">
        <v>248</v>
      </c>
      <c r="JW3" s="370" t="s">
        <v>30</v>
      </c>
      <c r="JX3" s="371" t="s">
        <v>29</v>
      </c>
      <c r="JY3" s="372" t="s">
        <v>31</v>
      </c>
      <c r="JZ3" s="370" t="s">
        <v>249</v>
      </c>
      <c r="KA3" s="370" t="s">
        <v>28</v>
      </c>
      <c r="KB3" s="370" t="s">
        <v>32</v>
      </c>
      <c r="KC3" s="370" t="s">
        <v>248</v>
      </c>
      <c r="KD3" s="370" t="s">
        <v>30</v>
      </c>
      <c r="KE3" s="371" t="s">
        <v>29</v>
      </c>
      <c r="KF3" s="372" t="s">
        <v>31</v>
      </c>
      <c r="KG3" s="370" t="s">
        <v>249</v>
      </c>
      <c r="KH3" s="370" t="s">
        <v>28</v>
      </c>
      <c r="KI3" s="370" t="s">
        <v>32</v>
      </c>
      <c r="KJ3" s="370" t="s">
        <v>248</v>
      </c>
      <c r="KK3" s="370" t="s">
        <v>30</v>
      </c>
      <c r="KL3" s="371" t="s">
        <v>29</v>
      </c>
      <c r="KM3" s="372" t="s">
        <v>31</v>
      </c>
      <c r="KN3" s="370" t="s">
        <v>249</v>
      </c>
      <c r="KO3" s="370" t="s">
        <v>28</v>
      </c>
      <c r="KP3" s="370" t="s">
        <v>32</v>
      </c>
      <c r="KQ3" s="370" t="s">
        <v>248</v>
      </c>
      <c r="KR3" s="370" t="s">
        <v>30</v>
      </c>
      <c r="KS3" s="371" t="s">
        <v>29</v>
      </c>
      <c r="KT3" s="372" t="s">
        <v>31</v>
      </c>
      <c r="KU3" s="370" t="s">
        <v>249</v>
      </c>
      <c r="KV3" s="370" t="s">
        <v>28</v>
      </c>
      <c r="KW3" s="370" t="s">
        <v>32</v>
      </c>
      <c r="KX3" s="370" t="s">
        <v>248</v>
      </c>
      <c r="KY3" s="370" t="s">
        <v>30</v>
      </c>
      <c r="KZ3" s="371" t="s">
        <v>29</v>
      </c>
      <c r="LA3" s="372" t="s">
        <v>31</v>
      </c>
      <c r="LB3" s="370" t="s">
        <v>249</v>
      </c>
      <c r="LC3" s="370" t="s">
        <v>28</v>
      </c>
      <c r="LD3" s="370" t="s">
        <v>32</v>
      </c>
      <c r="LE3" s="370" t="s">
        <v>248</v>
      </c>
      <c r="LF3" s="370" t="s">
        <v>30</v>
      </c>
      <c r="LG3" s="371" t="s">
        <v>29</v>
      </c>
      <c r="LH3" s="372" t="s">
        <v>31</v>
      </c>
      <c r="LI3" s="370" t="s">
        <v>249</v>
      </c>
      <c r="LJ3" s="370" t="s">
        <v>28</v>
      </c>
      <c r="LK3" s="370" t="s">
        <v>32</v>
      </c>
      <c r="LL3" s="370" t="s">
        <v>248</v>
      </c>
      <c r="LM3" s="370" t="s">
        <v>30</v>
      </c>
      <c r="LN3" s="371" t="s">
        <v>29</v>
      </c>
      <c r="LO3" s="372" t="s">
        <v>31</v>
      </c>
      <c r="LP3" s="370" t="s">
        <v>249</v>
      </c>
      <c r="LQ3" s="370" t="s">
        <v>28</v>
      </c>
      <c r="LR3" s="370" t="s">
        <v>32</v>
      </c>
      <c r="LS3" s="370" t="s">
        <v>248</v>
      </c>
      <c r="LT3" s="370" t="s">
        <v>30</v>
      </c>
      <c r="LU3" s="371" t="s">
        <v>29</v>
      </c>
      <c r="LV3" s="372" t="s">
        <v>31</v>
      </c>
      <c r="LW3" s="370" t="s">
        <v>249</v>
      </c>
      <c r="LX3" s="370" t="s">
        <v>28</v>
      </c>
      <c r="LY3" s="370" t="s">
        <v>32</v>
      </c>
      <c r="LZ3" s="370" t="s">
        <v>248</v>
      </c>
      <c r="MA3" s="370" t="s">
        <v>30</v>
      </c>
      <c r="MB3" s="371" t="s">
        <v>29</v>
      </c>
      <c r="MC3" s="372" t="s">
        <v>31</v>
      </c>
      <c r="MD3" s="370" t="s">
        <v>249</v>
      </c>
      <c r="ME3" s="370" t="s">
        <v>28</v>
      </c>
      <c r="MF3" s="370" t="s">
        <v>32</v>
      </c>
      <c r="MG3" s="370" t="s">
        <v>248</v>
      </c>
      <c r="MH3" s="370" t="s">
        <v>30</v>
      </c>
      <c r="MI3" s="371" t="s">
        <v>29</v>
      </c>
      <c r="MJ3" s="372" t="s">
        <v>31</v>
      </c>
      <c r="MK3" s="370" t="s">
        <v>249</v>
      </c>
      <c r="ML3" s="370" t="s">
        <v>28</v>
      </c>
      <c r="MM3" s="370" t="s">
        <v>32</v>
      </c>
      <c r="MN3" s="370" t="s">
        <v>248</v>
      </c>
      <c r="MO3" s="370" t="s">
        <v>30</v>
      </c>
      <c r="MP3" s="371" t="s">
        <v>29</v>
      </c>
      <c r="MQ3" s="372" t="s">
        <v>31</v>
      </c>
      <c r="MR3" s="370" t="s">
        <v>249</v>
      </c>
      <c r="MS3" s="370" t="s">
        <v>28</v>
      </c>
      <c r="MT3" s="370" t="s">
        <v>32</v>
      </c>
      <c r="MU3" s="370" t="s">
        <v>248</v>
      </c>
      <c r="MV3" s="370" t="s">
        <v>30</v>
      </c>
      <c r="MW3" s="371" t="s">
        <v>29</v>
      </c>
      <c r="MX3" s="372" t="s">
        <v>31</v>
      </c>
      <c r="MY3" s="370" t="s">
        <v>249</v>
      </c>
      <c r="MZ3" s="370" t="s">
        <v>28</v>
      </c>
      <c r="NA3" s="370" t="s">
        <v>32</v>
      </c>
      <c r="NB3" s="370" t="s">
        <v>248</v>
      </c>
      <c r="NC3" s="370" t="s">
        <v>30</v>
      </c>
      <c r="ND3" s="371" t="s">
        <v>29</v>
      </c>
      <c r="NE3" s="372" t="s">
        <v>31</v>
      </c>
      <c r="NF3" s="370" t="s">
        <v>249</v>
      </c>
      <c r="NG3" s="370" t="s">
        <v>28</v>
      </c>
      <c r="NH3" s="370" t="s">
        <v>32</v>
      </c>
      <c r="NI3" s="370" t="s">
        <v>248</v>
      </c>
      <c r="NJ3" s="370" t="s">
        <v>30</v>
      </c>
      <c r="NK3" s="371" t="s">
        <v>29</v>
      </c>
      <c r="NL3" s="372" t="s">
        <v>31</v>
      </c>
      <c r="NM3" s="370" t="s">
        <v>249</v>
      </c>
      <c r="NN3" s="370" t="s">
        <v>28</v>
      </c>
      <c r="NO3" s="370" t="s">
        <v>32</v>
      </c>
      <c r="NP3" s="370" t="s">
        <v>248</v>
      </c>
      <c r="NQ3" s="370" t="s">
        <v>30</v>
      </c>
      <c r="NR3" s="371" t="s">
        <v>29</v>
      </c>
      <c r="NS3" s="372" t="s">
        <v>31</v>
      </c>
      <c r="NT3" s="370" t="s">
        <v>249</v>
      </c>
      <c r="NU3" s="370" t="s">
        <v>28</v>
      </c>
      <c r="NV3" s="370" t="s">
        <v>32</v>
      </c>
      <c r="NW3" s="370" t="s">
        <v>248</v>
      </c>
      <c r="NX3" s="370" t="s">
        <v>30</v>
      </c>
      <c r="NY3" s="371" t="s">
        <v>29</v>
      </c>
      <c r="NZ3" s="372" t="s">
        <v>31</v>
      </c>
      <c r="OA3" s="370" t="s">
        <v>249</v>
      </c>
      <c r="OB3" s="370" t="s">
        <v>28</v>
      </c>
      <c r="OC3" s="370" t="s">
        <v>32</v>
      </c>
      <c r="OD3" s="370" t="s">
        <v>248</v>
      </c>
      <c r="OE3" s="370" t="s">
        <v>30</v>
      </c>
      <c r="OF3" s="371" t="s">
        <v>29</v>
      </c>
      <c r="OG3" s="372" t="s">
        <v>31</v>
      </c>
      <c r="OH3" s="370" t="s">
        <v>249</v>
      </c>
      <c r="OI3" s="370" t="s">
        <v>28</v>
      </c>
      <c r="OJ3" s="370" t="s">
        <v>32</v>
      </c>
      <c r="OK3" s="370" t="s">
        <v>248</v>
      </c>
      <c r="OL3" s="370" t="s">
        <v>30</v>
      </c>
      <c r="OM3" s="371" t="s">
        <v>29</v>
      </c>
      <c r="ON3" s="372" t="s">
        <v>31</v>
      </c>
      <c r="OO3" s="370" t="s">
        <v>249</v>
      </c>
      <c r="OP3" s="370" t="s">
        <v>28</v>
      </c>
      <c r="OQ3" s="370" t="s">
        <v>32</v>
      </c>
      <c r="OR3" s="370" t="s">
        <v>248</v>
      </c>
      <c r="OS3" s="370" t="s">
        <v>30</v>
      </c>
      <c r="OT3" s="371" t="s">
        <v>29</v>
      </c>
      <c r="OU3" s="372" t="s">
        <v>31</v>
      </c>
      <c r="OV3" s="370" t="s">
        <v>249</v>
      </c>
      <c r="OW3" s="370" t="s">
        <v>28</v>
      </c>
      <c r="OX3" s="370" t="s">
        <v>32</v>
      </c>
      <c r="OY3" s="370" t="s">
        <v>248</v>
      </c>
      <c r="OZ3" s="370" t="s">
        <v>30</v>
      </c>
      <c r="PA3" s="371" t="s">
        <v>29</v>
      </c>
      <c r="PB3" s="372" t="s">
        <v>31</v>
      </c>
      <c r="PC3" s="370" t="s">
        <v>249</v>
      </c>
      <c r="PD3" s="370" t="s">
        <v>28</v>
      </c>
      <c r="PE3" s="370" t="s">
        <v>32</v>
      </c>
      <c r="PF3" s="370" t="s">
        <v>248</v>
      </c>
      <c r="PG3" s="370" t="s">
        <v>30</v>
      </c>
      <c r="PH3" s="371" t="s">
        <v>29</v>
      </c>
      <c r="PI3" s="372" t="s">
        <v>31</v>
      </c>
      <c r="PJ3" s="370" t="s">
        <v>249</v>
      </c>
      <c r="PK3" s="370" t="s">
        <v>28</v>
      </c>
      <c r="PL3" s="370" t="s">
        <v>32</v>
      </c>
      <c r="PM3" s="370" t="s">
        <v>248</v>
      </c>
      <c r="PN3" s="370" t="s">
        <v>30</v>
      </c>
      <c r="PO3" s="371" t="s">
        <v>29</v>
      </c>
      <c r="PP3" s="372" t="s">
        <v>31</v>
      </c>
      <c r="PQ3" s="370" t="s">
        <v>249</v>
      </c>
      <c r="PR3" s="370" t="s">
        <v>28</v>
      </c>
      <c r="PS3" s="370" t="s">
        <v>32</v>
      </c>
      <c r="PT3" s="370" t="s">
        <v>248</v>
      </c>
      <c r="PU3" s="370" t="s">
        <v>30</v>
      </c>
      <c r="PV3" s="371" t="s">
        <v>29</v>
      </c>
      <c r="PW3" s="372" t="s">
        <v>31</v>
      </c>
      <c r="PX3" s="370" t="s">
        <v>249</v>
      </c>
      <c r="PY3" s="370" t="s">
        <v>28</v>
      </c>
      <c r="PZ3" s="370" t="s">
        <v>32</v>
      </c>
      <c r="QA3" s="370" t="s">
        <v>248</v>
      </c>
      <c r="QB3" s="370" t="s">
        <v>30</v>
      </c>
      <c r="QC3" s="371" t="s">
        <v>29</v>
      </c>
      <c r="QD3" s="372" t="s">
        <v>31</v>
      </c>
      <c r="QE3" s="370" t="s">
        <v>249</v>
      </c>
      <c r="QF3" s="370" t="s">
        <v>28</v>
      </c>
      <c r="QG3" s="370" t="s">
        <v>32</v>
      </c>
      <c r="QH3" s="370" t="s">
        <v>248</v>
      </c>
      <c r="QI3" s="370" t="s">
        <v>30</v>
      </c>
      <c r="QJ3" s="371" t="s">
        <v>29</v>
      </c>
      <c r="QK3" s="372" t="s">
        <v>31</v>
      </c>
      <c r="QL3" s="370" t="s">
        <v>249</v>
      </c>
      <c r="QM3" s="370" t="s">
        <v>28</v>
      </c>
      <c r="QN3" s="370" t="s">
        <v>32</v>
      </c>
      <c r="QO3" s="370" t="s">
        <v>248</v>
      </c>
      <c r="QP3" s="370" t="s">
        <v>30</v>
      </c>
      <c r="QQ3" s="371" t="s">
        <v>29</v>
      </c>
      <c r="QR3" s="372" t="s">
        <v>31</v>
      </c>
      <c r="QS3" s="370" t="s">
        <v>249</v>
      </c>
      <c r="QT3" s="370" t="s">
        <v>28</v>
      </c>
      <c r="QU3" s="370" t="s">
        <v>32</v>
      </c>
      <c r="QV3" s="370" t="s">
        <v>248</v>
      </c>
      <c r="QW3" s="370" t="s">
        <v>30</v>
      </c>
      <c r="QX3" s="371" t="s">
        <v>29</v>
      </c>
      <c r="QY3" s="372" t="s">
        <v>31</v>
      </c>
      <c r="QZ3" s="370" t="s">
        <v>249</v>
      </c>
      <c r="RA3" s="370" t="s">
        <v>28</v>
      </c>
      <c r="RB3" s="370" t="s">
        <v>32</v>
      </c>
      <c r="RC3" s="370" t="s">
        <v>248</v>
      </c>
      <c r="RD3" s="370" t="s">
        <v>30</v>
      </c>
      <c r="RE3" s="371" t="s">
        <v>29</v>
      </c>
      <c r="RF3" s="372" t="s">
        <v>31</v>
      </c>
      <c r="RG3" s="370" t="s">
        <v>249</v>
      </c>
      <c r="RH3" s="370" t="s">
        <v>28</v>
      </c>
      <c r="RI3" s="370" t="s">
        <v>32</v>
      </c>
      <c r="RJ3" s="370" t="s">
        <v>248</v>
      </c>
      <c r="RK3" s="370" t="s">
        <v>30</v>
      </c>
      <c r="RL3" s="371" t="s">
        <v>29</v>
      </c>
      <c r="RM3" s="372" t="s">
        <v>31</v>
      </c>
      <c r="RN3" s="370" t="s">
        <v>249</v>
      </c>
      <c r="RO3" s="370" t="s">
        <v>28</v>
      </c>
      <c r="RP3" s="370" t="s">
        <v>32</v>
      </c>
      <c r="RQ3" s="370" t="s">
        <v>248</v>
      </c>
      <c r="RR3" s="370" t="s">
        <v>30</v>
      </c>
      <c r="RS3" s="371" t="s">
        <v>29</v>
      </c>
      <c r="RT3" s="372" t="s">
        <v>31</v>
      </c>
      <c r="RU3" s="370" t="s">
        <v>249</v>
      </c>
      <c r="RV3" s="370" t="s">
        <v>28</v>
      </c>
      <c r="RW3" s="370" t="s">
        <v>32</v>
      </c>
      <c r="RX3" s="370" t="s">
        <v>248</v>
      </c>
      <c r="RY3" s="370" t="s">
        <v>30</v>
      </c>
      <c r="RZ3" s="371" t="s">
        <v>29</v>
      </c>
      <c r="SA3" s="372" t="s">
        <v>31</v>
      </c>
      <c r="SB3" s="370" t="s">
        <v>249</v>
      </c>
      <c r="SC3" s="370" t="s">
        <v>28</v>
      </c>
      <c r="SD3" s="370" t="s">
        <v>32</v>
      </c>
      <c r="SE3" s="370" t="s">
        <v>248</v>
      </c>
      <c r="SF3" s="370" t="s">
        <v>30</v>
      </c>
      <c r="SG3" s="371" t="s">
        <v>29</v>
      </c>
      <c r="SH3" s="372" t="s">
        <v>31</v>
      </c>
      <c r="SI3" s="370" t="s">
        <v>249</v>
      </c>
      <c r="SJ3" s="370" t="s">
        <v>28</v>
      </c>
      <c r="SK3" s="370" t="s">
        <v>32</v>
      </c>
      <c r="SL3" s="370" t="s">
        <v>248</v>
      </c>
      <c r="SM3" s="370" t="s">
        <v>30</v>
      </c>
      <c r="SN3" s="371" t="s">
        <v>29</v>
      </c>
      <c r="SO3" s="372" t="s">
        <v>31</v>
      </c>
      <c r="SP3" s="370" t="s">
        <v>249</v>
      </c>
      <c r="SQ3" s="370" t="s">
        <v>28</v>
      </c>
      <c r="SR3" s="370" t="s">
        <v>32</v>
      </c>
      <c r="SS3" s="370" t="s">
        <v>248</v>
      </c>
      <c r="ST3" s="370" t="s">
        <v>30</v>
      </c>
      <c r="SU3" s="371" t="s">
        <v>29</v>
      </c>
      <c r="SV3" s="372" t="s">
        <v>31</v>
      </c>
      <c r="SW3" s="370" t="s">
        <v>249</v>
      </c>
      <c r="SX3" s="370" t="s">
        <v>28</v>
      </c>
      <c r="SY3" s="370" t="s">
        <v>32</v>
      </c>
      <c r="SZ3" s="370" t="s">
        <v>248</v>
      </c>
      <c r="TA3" s="370" t="s">
        <v>30</v>
      </c>
      <c r="TB3" s="371" t="s">
        <v>29</v>
      </c>
      <c r="TC3" s="372" t="s">
        <v>31</v>
      </c>
      <c r="TD3" s="370" t="s">
        <v>249</v>
      </c>
      <c r="TE3" s="370" t="s">
        <v>28</v>
      </c>
      <c r="TF3" s="370" t="s">
        <v>32</v>
      </c>
      <c r="TG3" s="370" t="s">
        <v>248</v>
      </c>
      <c r="TH3" s="370" t="s">
        <v>30</v>
      </c>
      <c r="TI3" s="371" t="s">
        <v>29</v>
      </c>
      <c r="TJ3" s="372" t="s">
        <v>31</v>
      </c>
      <c r="TK3" s="370" t="s">
        <v>249</v>
      </c>
      <c r="TL3" s="370" t="s">
        <v>28</v>
      </c>
      <c r="TM3" s="370" t="s">
        <v>32</v>
      </c>
      <c r="TN3" s="370" t="s">
        <v>248</v>
      </c>
      <c r="TO3" s="370" t="s">
        <v>30</v>
      </c>
      <c r="TP3" s="371" t="s">
        <v>29</v>
      </c>
      <c r="TQ3" s="372" t="s">
        <v>31</v>
      </c>
      <c r="TR3" s="370" t="s">
        <v>249</v>
      </c>
      <c r="TS3" s="370" t="s">
        <v>28</v>
      </c>
      <c r="TT3" s="370" t="s">
        <v>32</v>
      </c>
      <c r="TU3" s="370" t="s">
        <v>248</v>
      </c>
      <c r="TV3" s="370" t="s">
        <v>30</v>
      </c>
      <c r="TW3" s="371" t="s">
        <v>29</v>
      </c>
      <c r="TX3" s="372" t="s">
        <v>31</v>
      </c>
      <c r="TY3" s="370" t="s">
        <v>249</v>
      </c>
      <c r="TZ3" s="370" t="s">
        <v>28</v>
      </c>
      <c r="UA3" s="370" t="s">
        <v>32</v>
      </c>
      <c r="UB3" s="370" t="s">
        <v>248</v>
      </c>
      <c r="UC3" s="370" t="s">
        <v>30</v>
      </c>
      <c r="UD3" s="371" t="s">
        <v>29</v>
      </c>
      <c r="UE3" s="372" t="s">
        <v>31</v>
      </c>
      <c r="UF3" s="370" t="s">
        <v>249</v>
      </c>
      <c r="UG3" s="370" t="s">
        <v>28</v>
      </c>
      <c r="UH3" s="370" t="s">
        <v>32</v>
      </c>
      <c r="UI3" s="370" t="s">
        <v>248</v>
      </c>
      <c r="UJ3" s="370" t="s">
        <v>30</v>
      </c>
      <c r="UK3" s="371" t="s">
        <v>29</v>
      </c>
      <c r="UL3" s="372" t="s">
        <v>31</v>
      </c>
      <c r="UM3" s="370" t="s">
        <v>249</v>
      </c>
      <c r="UN3" s="370" t="s">
        <v>28</v>
      </c>
      <c r="UO3" s="370" t="s">
        <v>32</v>
      </c>
      <c r="UP3" s="370" t="s">
        <v>248</v>
      </c>
      <c r="UQ3" s="370" t="s">
        <v>30</v>
      </c>
      <c r="UR3" s="371" t="s">
        <v>29</v>
      </c>
      <c r="US3" s="372" t="s">
        <v>31</v>
      </c>
      <c r="UT3" s="370" t="s">
        <v>249</v>
      </c>
      <c r="UU3" s="370" t="s">
        <v>28</v>
      </c>
      <c r="UV3" s="370" t="s">
        <v>32</v>
      </c>
      <c r="UW3" s="370" t="s">
        <v>248</v>
      </c>
      <c r="UX3" s="370" t="s">
        <v>30</v>
      </c>
      <c r="UY3" s="371" t="s">
        <v>29</v>
      </c>
      <c r="UZ3" s="372" t="s">
        <v>31</v>
      </c>
      <c r="VA3" s="370" t="s">
        <v>249</v>
      </c>
      <c r="VB3" s="370" t="s">
        <v>28</v>
      </c>
      <c r="VC3" s="370" t="s">
        <v>32</v>
      </c>
      <c r="VD3" s="370" t="s">
        <v>248</v>
      </c>
      <c r="VE3" s="370" t="s">
        <v>30</v>
      </c>
      <c r="VF3" s="371" t="s">
        <v>29</v>
      </c>
      <c r="VG3" s="372" t="s">
        <v>31</v>
      </c>
      <c r="VH3" s="370" t="s">
        <v>249</v>
      </c>
      <c r="VI3" s="370" t="s">
        <v>28</v>
      </c>
      <c r="VJ3" s="370" t="s">
        <v>32</v>
      </c>
      <c r="VK3" s="370" t="s">
        <v>248</v>
      </c>
      <c r="VL3" s="370" t="s">
        <v>30</v>
      </c>
      <c r="VM3" s="371" t="s">
        <v>29</v>
      </c>
      <c r="VN3" s="372" t="s">
        <v>31</v>
      </c>
      <c r="VO3" s="370" t="s">
        <v>249</v>
      </c>
      <c r="VP3" s="370" t="s">
        <v>28</v>
      </c>
      <c r="VQ3" s="370" t="s">
        <v>32</v>
      </c>
      <c r="VR3" s="370" t="s">
        <v>248</v>
      </c>
      <c r="VS3" s="370" t="s">
        <v>30</v>
      </c>
      <c r="VT3" s="371" t="s">
        <v>29</v>
      </c>
      <c r="VU3" s="372" t="s">
        <v>31</v>
      </c>
      <c r="VV3" s="370" t="s">
        <v>249</v>
      </c>
      <c r="VW3" s="370" t="s">
        <v>28</v>
      </c>
      <c r="VX3" s="370" t="s">
        <v>32</v>
      </c>
      <c r="VY3" s="370" t="s">
        <v>248</v>
      </c>
      <c r="VZ3" s="370" t="s">
        <v>30</v>
      </c>
      <c r="WA3" s="371" t="s">
        <v>29</v>
      </c>
      <c r="WB3" s="372" t="s">
        <v>31</v>
      </c>
      <c r="WC3" s="370" t="s">
        <v>249</v>
      </c>
      <c r="WD3" s="370" t="s">
        <v>28</v>
      </c>
      <c r="WE3" s="370" t="s">
        <v>32</v>
      </c>
      <c r="WF3" s="370" t="s">
        <v>248</v>
      </c>
      <c r="WG3" s="370" t="s">
        <v>30</v>
      </c>
      <c r="WH3" s="371" t="s">
        <v>29</v>
      </c>
      <c r="WI3" s="372" t="s">
        <v>31</v>
      </c>
      <c r="WJ3" s="370" t="s">
        <v>249</v>
      </c>
      <c r="WK3" s="370" t="s">
        <v>28</v>
      </c>
      <c r="WL3" s="370" t="s">
        <v>32</v>
      </c>
      <c r="WM3" s="370" t="s">
        <v>248</v>
      </c>
      <c r="WN3" s="370" t="s">
        <v>30</v>
      </c>
      <c r="WO3" s="371" t="s">
        <v>29</v>
      </c>
      <c r="WP3" s="372" t="s">
        <v>31</v>
      </c>
      <c r="WQ3" s="370" t="s">
        <v>249</v>
      </c>
      <c r="WR3" s="370" t="s">
        <v>28</v>
      </c>
      <c r="WS3" s="370" t="s">
        <v>32</v>
      </c>
      <c r="WT3" s="370" t="s">
        <v>248</v>
      </c>
      <c r="WU3" s="370" t="s">
        <v>30</v>
      </c>
      <c r="WV3" s="371" t="s">
        <v>29</v>
      </c>
      <c r="WW3" s="372" t="s">
        <v>31</v>
      </c>
      <c r="WX3" s="370" t="s">
        <v>249</v>
      </c>
      <c r="WY3" s="370" t="s">
        <v>28</v>
      </c>
      <c r="WZ3" s="370" t="s">
        <v>32</v>
      </c>
      <c r="XA3" s="370" t="s">
        <v>248</v>
      </c>
      <c r="XB3" s="370" t="s">
        <v>30</v>
      </c>
      <c r="XC3" s="371" t="s">
        <v>29</v>
      </c>
      <c r="XD3" s="372" t="s">
        <v>31</v>
      </c>
      <c r="XE3" s="370" t="s">
        <v>249</v>
      </c>
      <c r="XF3" s="370" t="s">
        <v>28</v>
      </c>
      <c r="XG3" s="370" t="s">
        <v>32</v>
      </c>
      <c r="XH3" s="370" t="s">
        <v>248</v>
      </c>
      <c r="XI3" s="370" t="s">
        <v>30</v>
      </c>
      <c r="XJ3" s="371" t="s">
        <v>29</v>
      </c>
      <c r="XK3" s="372" t="s">
        <v>31</v>
      </c>
      <c r="XL3" s="370" t="s">
        <v>249</v>
      </c>
      <c r="XM3" s="370" t="s">
        <v>28</v>
      </c>
      <c r="XN3" s="370" t="s">
        <v>32</v>
      </c>
      <c r="XO3" s="370" t="s">
        <v>248</v>
      </c>
      <c r="XP3" s="373" t="s">
        <v>30</v>
      </c>
      <c r="XQ3" s="374" t="s">
        <v>29</v>
      </c>
      <c r="XR3" s="372" t="s">
        <v>31</v>
      </c>
      <c r="XS3" s="370" t="s">
        <v>249</v>
      </c>
      <c r="XT3" s="370" t="s">
        <v>28</v>
      </c>
      <c r="XU3" s="370" t="s">
        <v>32</v>
      </c>
      <c r="XV3" s="370" t="s">
        <v>248</v>
      </c>
      <c r="XW3" s="370" t="s">
        <v>30</v>
      </c>
      <c r="XX3" s="371" t="s">
        <v>29</v>
      </c>
      <c r="XY3" s="372" t="s">
        <v>31</v>
      </c>
      <c r="XZ3" s="370" t="s">
        <v>249</v>
      </c>
      <c r="YA3" s="370" t="s">
        <v>28</v>
      </c>
      <c r="YB3" s="370" t="s">
        <v>32</v>
      </c>
      <c r="YC3" s="370" t="s">
        <v>248</v>
      </c>
      <c r="YD3" s="370" t="s">
        <v>30</v>
      </c>
      <c r="YE3" s="371" t="s">
        <v>29</v>
      </c>
      <c r="YF3" s="372" t="s">
        <v>31</v>
      </c>
      <c r="YG3" s="370" t="s">
        <v>249</v>
      </c>
      <c r="YH3" s="370" t="s">
        <v>28</v>
      </c>
      <c r="YI3" s="370" t="s">
        <v>32</v>
      </c>
      <c r="YJ3" s="370" t="s">
        <v>248</v>
      </c>
      <c r="YK3" s="370" t="s">
        <v>30</v>
      </c>
      <c r="YL3" s="371" t="s">
        <v>29</v>
      </c>
      <c r="YM3" s="372" t="s">
        <v>31</v>
      </c>
      <c r="YN3" s="370" t="s">
        <v>249</v>
      </c>
      <c r="YO3" s="370" t="s">
        <v>28</v>
      </c>
      <c r="YP3" s="370" t="s">
        <v>32</v>
      </c>
      <c r="YQ3" s="370" t="s">
        <v>248</v>
      </c>
      <c r="YR3" s="370" t="s">
        <v>30</v>
      </c>
      <c r="YS3" s="371" t="s">
        <v>29</v>
      </c>
      <c r="YT3" s="372" t="s">
        <v>31</v>
      </c>
      <c r="YU3" s="370" t="s">
        <v>249</v>
      </c>
      <c r="YV3" s="370" t="s">
        <v>28</v>
      </c>
      <c r="YW3" s="370" t="s">
        <v>32</v>
      </c>
      <c r="YX3" s="370" t="s">
        <v>248</v>
      </c>
      <c r="YY3" s="370" t="s">
        <v>30</v>
      </c>
      <c r="YZ3" s="371" t="s">
        <v>29</v>
      </c>
      <c r="ZA3" s="372" t="s">
        <v>31</v>
      </c>
      <c r="ZB3" s="375" t="s">
        <v>249</v>
      </c>
      <c r="ZC3" s="375" t="s">
        <v>28</v>
      </c>
      <c r="ZD3" s="375" t="s">
        <v>32</v>
      </c>
      <c r="ZE3" s="375" t="s">
        <v>248</v>
      </c>
      <c r="ZF3" s="375" t="s">
        <v>30</v>
      </c>
      <c r="ZG3" s="376" t="s">
        <v>29</v>
      </c>
      <c r="ZH3" s="377" t="s">
        <v>31</v>
      </c>
      <c r="ZI3" s="375" t="s">
        <v>249</v>
      </c>
      <c r="ZJ3" s="375" t="s">
        <v>28</v>
      </c>
      <c r="ZK3" s="375" t="s">
        <v>32</v>
      </c>
      <c r="ZL3" s="375" t="s">
        <v>248</v>
      </c>
      <c r="ZM3" s="375" t="s">
        <v>30</v>
      </c>
      <c r="ZN3" s="376" t="s">
        <v>29</v>
      </c>
      <c r="ZO3" s="377" t="s">
        <v>31</v>
      </c>
      <c r="ZP3" s="375" t="s">
        <v>249</v>
      </c>
      <c r="ZQ3" s="375" t="s">
        <v>28</v>
      </c>
      <c r="ZR3" s="375" t="s">
        <v>32</v>
      </c>
      <c r="ZS3" s="375" t="s">
        <v>248</v>
      </c>
      <c r="ZT3" s="375" t="s">
        <v>30</v>
      </c>
      <c r="ZU3" s="376" t="s">
        <v>29</v>
      </c>
      <c r="ZV3" s="377" t="s">
        <v>31</v>
      </c>
      <c r="ZW3" s="375" t="s">
        <v>249</v>
      </c>
      <c r="ZX3" s="375" t="s">
        <v>28</v>
      </c>
      <c r="ZY3" s="375" t="s">
        <v>32</v>
      </c>
      <c r="ZZ3" s="375" t="s">
        <v>248</v>
      </c>
      <c r="AAA3" s="375" t="s">
        <v>30</v>
      </c>
      <c r="AAB3" s="376" t="s">
        <v>29</v>
      </c>
      <c r="AAC3" s="377" t="s">
        <v>31</v>
      </c>
      <c r="AAD3" s="375" t="s">
        <v>249</v>
      </c>
      <c r="AAE3" s="375" t="s">
        <v>28</v>
      </c>
      <c r="AAF3" s="375" t="s">
        <v>32</v>
      </c>
      <c r="AAG3" s="375" t="s">
        <v>248</v>
      </c>
      <c r="AAH3" s="375" t="s">
        <v>30</v>
      </c>
      <c r="AAI3" s="376" t="s">
        <v>29</v>
      </c>
      <c r="AAJ3" s="377" t="s">
        <v>31</v>
      </c>
      <c r="AAK3" s="375" t="s">
        <v>249</v>
      </c>
      <c r="AAL3" s="375" t="s">
        <v>28</v>
      </c>
      <c r="AAM3" s="375" t="s">
        <v>32</v>
      </c>
      <c r="AAN3" s="375" t="s">
        <v>248</v>
      </c>
      <c r="AAO3" s="375" t="s">
        <v>30</v>
      </c>
      <c r="AAP3" s="376" t="s">
        <v>29</v>
      </c>
      <c r="AAQ3" s="377" t="s">
        <v>31</v>
      </c>
      <c r="AAR3" s="375" t="s">
        <v>249</v>
      </c>
      <c r="AAS3" s="375" t="s">
        <v>28</v>
      </c>
      <c r="AAT3" s="375" t="s">
        <v>32</v>
      </c>
      <c r="AAU3" s="375" t="s">
        <v>248</v>
      </c>
      <c r="AAV3" s="375" t="s">
        <v>30</v>
      </c>
      <c r="AAW3" s="376" t="s">
        <v>29</v>
      </c>
      <c r="AAX3" s="377" t="s">
        <v>31</v>
      </c>
      <c r="AAY3" s="375" t="s">
        <v>249</v>
      </c>
      <c r="AAZ3" s="375" t="s">
        <v>28</v>
      </c>
      <c r="ABA3" s="375" t="s">
        <v>32</v>
      </c>
      <c r="ABB3" s="375" t="s">
        <v>248</v>
      </c>
      <c r="ABC3" s="375" t="s">
        <v>30</v>
      </c>
      <c r="ABD3" s="376" t="s">
        <v>29</v>
      </c>
      <c r="ABE3" s="377" t="s">
        <v>31</v>
      </c>
      <c r="ABF3" s="375" t="s">
        <v>249</v>
      </c>
      <c r="ABG3" s="375" t="s">
        <v>28</v>
      </c>
      <c r="ABH3" s="375" t="s">
        <v>32</v>
      </c>
      <c r="ABI3" s="375" t="s">
        <v>248</v>
      </c>
      <c r="ABJ3" s="375" t="s">
        <v>30</v>
      </c>
      <c r="ABK3" s="376" t="s">
        <v>29</v>
      </c>
      <c r="ABL3" s="377" t="s">
        <v>31</v>
      </c>
      <c r="ABM3" s="375" t="s">
        <v>249</v>
      </c>
      <c r="ABN3" s="375" t="s">
        <v>28</v>
      </c>
      <c r="ABO3" s="375" t="s">
        <v>32</v>
      </c>
      <c r="ABP3" s="375" t="s">
        <v>248</v>
      </c>
      <c r="ABQ3" s="375" t="s">
        <v>30</v>
      </c>
      <c r="ABR3" s="376" t="s">
        <v>29</v>
      </c>
      <c r="ABS3" s="377" t="s">
        <v>31</v>
      </c>
      <c r="ABT3" s="375" t="s">
        <v>249</v>
      </c>
      <c r="ABU3" s="375" t="s">
        <v>28</v>
      </c>
      <c r="ABV3" s="375" t="s">
        <v>32</v>
      </c>
      <c r="ABW3" s="375" t="s">
        <v>248</v>
      </c>
      <c r="ABX3" s="375" t="s">
        <v>30</v>
      </c>
      <c r="ABY3" s="376" t="s">
        <v>29</v>
      </c>
      <c r="ABZ3" s="377" t="s">
        <v>31</v>
      </c>
      <c r="ACA3" s="375" t="s">
        <v>249</v>
      </c>
      <c r="ACB3" s="375" t="s">
        <v>28</v>
      </c>
      <c r="ACC3" s="375" t="s">
        <v>32</v>
      </c>
      <c r="ACD3" s="375" t="s">
        <v>248</v>
      </c>
      <c r="ACE3" s="375" t="s">
        <v>30</v>
      </c>
      <c r="ACF3" s="376" t="s">
        <v>29</v>
      </c>
      <c r="ACG3" s="377" t="s">
        <v>31</v>
      </c>
      <c r="ACH3" s="375" t="s">
        <v>249</v>
      </c>
      <c r="ACI3" s="375" t="s">
        <v>28</v>
      </c>
      <c r="ACJ3" s="375" t="s">
        <v>32</v>
      </c>
      <c r="ACK3" s="375" t="s">
        <v>248</v>
      </c>
      <c r="ACL3" s="375" t="s">
        <v>30</v>
      </c>
      <c r="ACM3" s="376" t="s">
        <v>29</v>
      </c>
      <c r="ACN3" s="377" t="s">
        <v>31</v>
      </c>
      <c r="ACO3" s="375" t="s">
        <v>249</v>
      </c>
      <c r="ACP3" s="375" t="s">
        <v>28</v>
      </c>
      <c r="ACQ3" s="375" t="s">
        <v>32</v>
      </c>
      <c r="ACR3" s="375" t="s">
        <v>248</v>
      </c>
      <c r="ACS3" s="375" t="s">
        <v>30</v>
      </c>
      <c r="ACT3" s="376" t="s">
        <v>29</v>
      </c>
      <c r="ACU3" s="377" t="s">
        <v>31</v>
      </c>
      <c r="ACV3" s="375" t="s">
        <v>249</v>
      </c>
      <c r="ACW3" s="375" t="s">
        <v>28</v>
      </c>
      <c r="ACX3" s="375" t="s">
        <v>32</v>
      </c>
      <c r="ACY3" s="375" t="s">
        <v>248</v>
      </c>
      <c r="ACZ3" s="375" t="s">
        <v>30</v>
      </c>
      <c r="ADA3" s="376" t="s">
        <v>29</v>
      </c>
      <c r="ADB3" s="377" t="s">
        <v>31</v>
      </c>
      <c r="ADC3" s="375" t="s">
        <v>249</v>
      </c>
      <c r="ADD3" s="375" t="s">
        <v>28</v>
      </c>
      <c r="ADE3" s="375" t="s">
        <v>32</v>
      </c>
      <c r="ADF3" s="375" t="s">
        <v>248</v>
      </c>
      <c r="ADG3" s="375" t="s">
        <v>30</v>
      </c>
      <c r="ADH3" s="376" t="s">
        <v>29</v>
      </c>
      <c r="ADI3" s="377" t="s">
        <v>31</v>
      </c>
      <c r="ADJ3" s="375" t="s">
        <v>249</v>
      </c>
      <c r="ADK3" s="375" t="s">
        <v>28</v>
      </c>
      <c r="ADL3" s="375" t="s">
        <v>32</v>
      </c>
      <c r="ADM3" s="375" t="s">
        <v>248</v>
      </c>
      <c r="ADN3" s="375" t="s">
        <v>30</v>
      </c>
      <c r="ADO3" s="376" t="s">
        <v>29</v>
      </c>
      <c r="ADP3" s="377" t="s">
        <v>31</v>
      </c>
      <c r="ADQ3" s="375" t="s">
        <v>249</v>
      </c>
      <c r="ADR3" s="375" t="s">
        <v>28</v>
      </c>
      <c r="ADS3" s="375" t="s">
        <v>32</v>
      </c>
      <c r="ADT3" s="375" t="s">
        <v>248</v>
      </c>
      <c r="ADU3" s="375" t="s">
        <v>30</v>
      </c>
      <c r="ADV3" s="376" t="s">
        <v>29</v>
      </c>
      <c r="ADW3" s="377" t="s">
        <v>31</v>
      </c>
      <c r="ADX3" s="375" t="s">
        <v>249</v>
      </c>
      <c r="ADY3" s="375" t="s">
        <v>28</v>
      </c>
      <c r="ADZ3" s="375" t="s">
        <v>32</v>
      </c>
      <c r="AEA3" s="375" t="s">
        <v>248</v>
      </c>
      <c r="AEB3" s="375" t="s">
        <v>30</v>
      </c>
      <c r="AEC3" s="376" t="s">
        <v>29</v>
      </c>
      <c r="AED3" s="377" t="s">
        <v>31</v>
      </c>
      <c r="AEE3" s="375" t="s">
        <v>249</v>
      </c>
      <c r="AEF3" s="375" t="s">
        <v>28</v>
      </c>
      <c r="AEG3" s="375" t="s">
        <v>32</v>
      </c>
      <c r="AEH3" s="375" t="s">
        <v>248</v>
      </c>
      <c r="AEI3" s="375" t="s">
        <v>30</v>
      </c>
      <c r="AEJ3" s="376" t="s">
        <v>29</v>
      </c>
      <c r="AEK3" s="377" t="s">
        <v>31</v>
      </c>
      <c r="AEL3" s="375" t="s">
        <v>249</v>
      </c>
      <c r="AEM3" s="375" t="s">
        <v>28</v>
      </c>
      <c r="AEN3" s="375" t="s">
        <v>32</v>
      </c>
      <c r="AEO3" s="375" t="s">
        <v>248</v>
      </c>
      <c r="AEP3" s="375" t="s">
        <v>30</v>
      </c>
      <c r="AEQ3" s="376" t="s">
        <v>29</v>
      </c>
      <c r="AER3" s="377" t="s">
        <v>31</v>
      </c>
      <c r="AES3" s="375" t="s">
        <v>249</v>
      </c>
      <c r="AET3" s="375" t="s">
        <v>28</v>
      </c>
      <c r="AEU3" s="375" t="s">
        <v>32</v>
      </c>
      <c r="AEV3" s="375" t="s">
        <v>248</v>
      </c>
      <c r="AEW3" s="375" t="s">
        <v>30</v>
      </c>
      <c r="AEX3" s="376" t="s">
        <v>29</v>
      </c>
      <c r="AEY3" s="377" t="s">
        <v>31</v>
      </c>
      <c r="AEZ3" s="375" t="s">
        <v>249</v>
      </c>
      <c r="AFA3" s="375" t="s">
        <v>28</v>
      </c>
      <c r="AFB3" s="375" t="s">
        <v>32</v>
      </c>
      <c r="AFC3" s="375" t="s">
        <v>248</v>
      </c>
      <c r="AFD3" s="375" t="s">
        <v>30</v>
      </c>
      <c r="AFE3" s="376" t="s">
        <v>29</v>
      </c>
      <c r="AFF3" s="377" t="s">
        <v>31</v>
      </c>
      <c r="AFG3" s="375" t="s">
        <v>249</v>
      </c>
      <c r="AFH3" s="375" t="s">
        <v>28</v>
      </c>
      <c r="AFI3" s="375" t="s">
        <v>32</v>
      </c>
      <c r="AFJ3" s="375" t="s">
        <v>248</v>
      </c>
      <c r="AFK3" s="375" t="s">
        <v>30</v>
      </c>
      <c r="AFL3" s="376" t="s">
        <v>29</v>
      </c>
      <c r="AFM3" s="377" t="s">
        <v>31</v>
      </c>
      <c r="AFN3" s="375" t="s">
        <v>249</v>
      </c>
      <c r="AFO3" s="375" t="s">
        <v>28</v>
      </c>
      <c r="AFP3" s="375" t="s">
        <v>32</v>
      </c>
      <c r="AFQ3" s="375" t="s">
        <v>248</v>
      </c>
      <c r="AFR3" s="375" t="s">
        <v>30</v>
      </c>
      <c r="AFS3" s="376" t="s">
        <v>29</v>
      </c>
      <c r="AFT3" s="377" t="s">
        <v>31</v>
      </c>
      <c r="AFU3" s="375" t="s">
        <v>249</v>
      </c>
      <c r="AFV3" s="375" t="s">
        <v>28</v>
      </c>
      <c r="AFW3" s="375" t="s">
        <v>32</v>
      </c>
      <c r="AFX3" s="375" t="s">
        <v>248</v>
      </c>
      <c r="AFY3" s="375" t="s">
        <v>30</v>
      </c>
      <c r="AFZ3" s="376" t="s">
        <v>29</v>
      </c>
      <c r="AGA3" s="377" t="s">
        <v>31</v>
      </c>
      <c r="AGB3" s="375" t="s">
        <v>249</v>
      </c>
      <c r="AGC3" s="375" t="s">
        <v>28</v>
      </c>
      <c r="AGD3" s="375" t="s">
        <v>32</v>
      </c>
      <c r="AGE3" s="375" t="s">
        <v>248</v>
      </c>
      <c r="AGF3" s="375" t="s">
        <v>30</v>
      </c>
      <c r="AGG3" s="376" t="s">
        <v>29</v>
      </c>
      <c r="AGH3" s="377" t="s">
        <v>31</v>
      </c>
      <c r="AGI3" s="375" t="s">
        <v>249</v>
      </c>
      <c r="AGJ3" s="375" t="s">
        <v>28</v>
      </c>
      <c r="AGK3" s="375" t="s">
        <v>32</v>
      </c>
      <c r="AGL3" s="375" t="s">
        <v>248</v>
      </c>
      <c r="AGM3" s="375" t="s">
        <v>30</v>
      </c>
      <c r="AGN3" s="376" t="s">
        <v>29</v>
      </c>
      <c r="AGO3" s="377" t="s">
        <v>31</v>
      </c>
      <c r="AGP3" s="375" t="s">
        <v>249</v>
      </c>
      <c r="AGQ3" s="375" t="s">
        <v>28</v>
      </c>
      <c r="AGR3" s="375" t="s">
        <v>32</v>
      </c>
      <c r="AGS3" s="375" t="s">
        <v>248</v>
      </c>
      <c r="AGT3" s="375" t="s">
        <v>30</v>
      </c>
      <c r="AGU3" s="376" t="s">
        <v>29</v>
      </c>
      <c r="AGV3" s="377" t="s">
        <v>31</v>
      </c>
      <c r="AGW3" s="375" t="s">
        <v>249</v>
      </c>
      <c r="AGX3" s="375" t="s">
        <v>28</v>
      </c>
      <c r="AGY3" s="375" t="s">
        <v>32</v>
      </c>
      <c r="AGZ3" s="375" t="s">
        <v>248</v>
      </c>
      <c r="AHA3" s="375" t="s">
        <v>30</v>
      </c>
      <c r="AHB3" s="376" t="s">
        <v>29</v>
      </c>
      <c r="AHC3" s="377" t="s">
        <v>31</v>
      </c>
      <c r="AHD3" s="375" t="s">
        <v>249</v>
      </c>
      <c r="AHE3" s="375" t="s">
        <v>28</v>
      </c>
      <c r="AHF3" s="375" t="s">
        <v>32</v>
      </c>
      <c r="AHG3" s="375" t="s">
        <v>248</v>
      </c>
      <c r="AHH3" s="375" t="s">
        <v>30</v>
      </c>
      <c r="AHI3" s="376" t="s">
        <v>29</v>
      </c>
      <c r="AHJ3" s="377" t="s">
        <v>31</v>
      </c>
      <c r="AHK3" s="375" t="s">
        <v>249</v>
      </c>
      <c r="AHL3" s="375" t="s">
        <v>28</v>
      </c>
      <c r="AHM3" s="375" t="s">
        <v>32</v>
      </c>
      <c r="AHN3" s="375" t="s">
        <v>248</v>
      </c>
      <c r="AHO3" s="375" t="s">
        <v>30</v>
      </c>
      <c r="AHP3" s="376" t="s">
        <v>29</v>
      </c>
      <c r="AHQ3" s="377" t="s">
        <v>31</v>
      </c>
      <c r="AHR3" s="375" t="s">
        <v>249</v>
      </c>
      <c r="AHS3" s="375" t="s">
        <v>28</v>
      </c>
      <c r="AHT3" s="375" t="s">
        <v>32</v>
      </c>
      <c r="AHU3" s="375" t="s">
        <v>248</v>
      </c>
      <c r="AHV3" s="375" t="s">
        <v>30</v>
      </c>
      <c r="AHW3" s="376" t="s">
        <v>29</v>
      </c>
      <c r="AHX3" s="377" t="s">
        <v>31</v>
      </c>
      <c r="AHY3" s="375" t="s">
        <v>249</v>
      </c>
      <c r="AHZ3" s="375" t="s">
        <v>28</v>
      </c>
      <c r="AIA3" s="375" t="s">
        <v>32</v>
      </c>
      <c r="AIB3" s="375" t="s">
        <v>248</v>
      </c>
      <c r="AIC3" s="375" t="s">
        <v>30</v>
      </c>
      <c r="AID3" s="376" t="s">
        <v>29</v>
      </c>
      <c r="AIE3" s="377" t="s">
        <v>31</v>
      </c>
      <c r="AIF3" s="375" t="s">
        <v>249</v>
      </c>
      <c r="AIG3" s="375" t="s">
        <v>28</v>
      </c>
      <c r="AIH3" s="375" t="s">
        <v>32</v>
      </c>
      <c r="AII3" s="375" t="s">
        <v>248</v>
      </c>
      <c r="AIJ3" s="375" t="s">
        <v>30</v>
      </c>
      <c r="AIK3" s="376" t="s">
        <v>29</v>
      </c>
      <c r="AIL3" s="377" t="s">
        <v>31</v>
      </c>
      <c r="AIM3" s="375" t="s">
        <v>249</v>
      </c>
      <c r="AIN3" s="375" t="s">
        <v>28</v>
      </c>
      <c r="AIO3" s="375" t="s">
        <v>32</v>
      </c>
      <c r="AIP3" s="375" t="s">
        <v>248</v>
      </c>
      <c r="AIQ3" s="375" t="s">
        <v>30</v>
      </c>
      <c r="AIR3" s="376" t="s">
        <v>29</v>
      </c>
      <c r="AIS3" s="377" t="s">
        <v>31</v>
      </c>
      <c r="AIT3" s="375" t="s">
        <v>249</v>
      </c>
      <c r="AIU3" s="375" t="s">
        <v>28</v>
      </c>
      <c r="AIV3" s="375" t="s">
        <v>32</v>
      </c>
      <c r="AIW3" s="375" t="s">
        <v>248</v>
      </c>
      <c r="AIX3" s="375" t="s">
        <v>30</v>
      </c>
      <c r="AIY3" s="376" t="s">
        <v>29</v>
      </c>
      <c r="AIZ3" s="377" t="s">
        <v>31</v>
      </c>
      <c r="AJA3" s="375" t="s">
        <v>249</v>
      </c>
      <c r="AJB3" s="375" t="s">
        <v>28</v>
      </c>
      <c r="AJC3" s="375" t="s">
        <v>32</v>
      </c>
      <c r="AJD3" s="375" t="s">
        <v>248</v>
      </c>
      <c r="AJE3" s="375" t="s">
        <v>30</v>
      </c>
      <c r="AJF3" s="376" t="s">
        <v>29</v>
      </c>
      <c r="AJG3" s="377" t="s">
        <v>31</v>
      </c>
      <c r="AJH3" s="375" t="s">
        <v>249</v>
      </c>
      <c r="AJI3" s="375" t="s">
        <v>28</v>
      </c>
      <c r="AJJ3" s="375" t="s">
        <v>32</v>
      </c>
      <c r="AJK3" s="375" t="s">
        <v>248</v>
      </c>
      <c r="AJL3" s="375" t="s">
        <v>30</v>
      </c>
      <c r="AJM3" s="376" t="s">
        <v>29</v>
      </c>
      <c r="AJN3" s="377" t="s">
        <v>31</v>
      </c>
      <c r="AJO3" s="375" t="s">
        <v>249</v>
      </c>
      <c r="AJP3" s="375" t="s">
        <v>28</v>
      </c>
      <c r="AJQ3" s="375" t="s">
        <v>32</v>
      </c>
      <c r="AJR3" s="375" t="s">
        <v>248</v>
      </c>
      <c r="AJS3" s="375" t="s">
        <v>30</v>
      </c>
      <c r="AJT3" s="376" t="s">
        <v>29</v>
      </c>
      <c r="AJU3" s="377" t="s">
        <v>31</v>
      </c>
      <c r="AJV3" s="375" t="s">
        <v>249</v>
      </c>
      <c r="AJW3" s="375" t="s">
        <v>28</v>
      </c>
      <c r="AJX3" s="375" t="s">
        <v>32</v>
      </c>
      <c r="AJY3" s="375" t="s">
        <v>248</v>
      </c>
      <c r="AJZ3" s="375" t="s">
        <v>30</v>
      </c>
      <c r="AKA3" s="376" t="s">
        <v>29</v>
      </c>
      <c r="AKB3" s="377" t="s">
        <v>31</v>
      </c>
      <c r="AKC3" s="375" t="s">
        <v>249</v>
      </c>
      <c r="AKD3" s="375" t="s">
        <v>28</v>
      </c>
      <c r="AKE3" s="375" t="s">
        <v>32</v>
      </c>
      <c r="AKF3" s="375" t="s">
        <v>248</v>
      </c>
      <c r="AKG3" s="375" t="s">
        <v>30</v>
      </c>
      <c r="AKH3" s="376" t="s">
        <v>29</v>
      </c>
      <c r="AKI3" s="377" t="s">
        <v>31</v>
      </c>
      <c r="AKJ3" s="375" t="s">
        <v>249</v>
      </c>
      <c r="AKK3" s="375" t="s">
        <v>28</v>
      </c>
      <c r="AKL3" s="375" t="s">
        <v>32</v>
      </c>
      <c r="AKM3" s="375" t="s">
        <v>248</v>
      </c>
      <c r="AKN3" s="375" t="s">
        <v>30</v>
      </c>
      <c r="AKO3" s="376" t="s">
        <v>29</v>
      </c>
      <c r="AKP3" s="377" t="s">
        <v>31</v>
      </c>
      <c r="AKQ3" s="375" t="s">
        <v>249</v>
      </c>
      <c r="AKR3" s="375" t="s">
        <v>28</v>
      </c>
      <c r="AKS3" s="375" t="s">
        <v>32</v>
      </c>
      <c r="AKT3" s="375" t="s">
        <v>248</v>
      </c>
      <c r="AKU3" s="375" t="s">
        <v>30</v>
      </c>
      <c r="AKV3" s="376" t="s">
        <v>29</v>
      </c>
      <c r="AKW3" s="377" t="s">
        <v>31</v>
      </c>
      <c r="AKX3" s="375" t="s">
        <v>249</v>
      </c>
      <c r="AKY3" s="375" t="s">
        <v>28</v>
      </c>
      <c r="AKZ3" s="375" t="s">
        <v>32</v>
      </c>
      <c r="ALA3" s="375" t="s">
        <v>248</v>
      </c>
      <c r="ALB3" s="375" t="s">
        <v>30</v>
      </c>
      <c r="ALC3" s="376" t="s">
        <v>29</v>
      </c>
      <c r="ALD3" s="377" t="s">
        <v>31</v>
      </c>
      <c r="ALE3" s="375" t="s">
        <v>249</v>
      </c>
      <c r="ALF3" s="375" t="s">
        <v>28</v>
      </c>
      <c r="ALG3" s="375" t="s">
        <v>32</v>
      </c>
      <c r="ALH3" s="375" t="s">
        <v>248</v>
      </c>
      <c r="ALI3" s="375" t="s">
        <v>30</v>
      </c>
      <c r="ALJ3" s="376" t="s">
        <v>29</v>
      </c>
      <c r="ALK3" s="377" t="s">
        <v>31</v>
      </c>
      <c r="ALL3" s="375" t="s">
        <v>249</v>
      </c>
      <c r="ALM3" s="375" t="s">
        <v>28</v>
      </c>
      <c r="ALN3" s="375" t="s">
        <v>32</v>
      </c>
      <c r="ALO3" s="375" t="s">
        <v>248</v>
      </c>
      <c r="ALP3" s="375" t="s">
        <v>30</v>
      </c>
      <c r="ALQ3" s="376" t="s">
        <v>29</v>
      </c>
      <c r="ALR3" s="377" t="s">
        <v>31</v>
      </c>
      <c r="ALS3" s="375" t="s">
        <v>249</v>
      </c>
      <c r="ALT3" s="375" t="s">
        <v>28</v>
      </c>
      <c r="ALU3" s="375" t="s">
        <v>32</v>
      </c>
      <c r="ALV3" s="375" t="s">
        <v>248</v>
      </c>
      <c r="ALW3" s="375" t="s">
        <v>30</v>
      </c>
      <c r="ALX3" s="376" t="s">
        <v>29</v>
      </c>
      <c r="ALY3" s="377" t="s">
        <v>31</v>
      </c>
      <c r="ALZ3" s="375" t="s">
        <v>249</v>
      </c>
      <c r="AMA3" s="375" t="s">
        <v>28</v>
      </c>
      <c r="AMB3" s="375" t="s">
        <v>32</v>
      </c>
      <c r="AMC3" s="375" t="s">
        <v>248</v>
      </c>
      <c r="AMD3" s="375" t="s">
        <v>30</v>
      </c>
      <c r="AME3" s="376" t="s">
        <v>29</v>
      </c>
      <c r="AMF3" s="377" t="s">
        <v>31</v>
      </c>
      <c r="AMG3" s="375" t="s">
        <v>249</v>
      </c>
      <c r="AMH3" s="375" t="s">
        <v>28</v>
      </c>
      <c r="AMI3" s="375" t="s">
        <v>32</v>
      </c>
      <c r="AMJ3" s="375" t="s">
        <v>248</v>
      </c>
      <c r="AMK3" s="375" t="s">
        <v>30</v>
      </c>
      <c r="AML3" s="376" t="s">
        <v>29</v>
      </c>
      <c r="AMM3" s="377" t="s">
        <v>31</v>
      </c>
      <c r="AMN3" s="375" t="s">
        <v>249</v>
      </c>
      <c r="AMO3" s="375" t="s">
        <v>28</v>
      </c>
      <c r="AMP3" s="375" t="s">
        <v>32</v>
      </c>
      <c r="AMQ3" s="375" t="s">
        <v>248</v>
      </c>
      <c r="AMR3" s="375" t="s">
        <v>30</v>
      </c>
      <c r="AMS3" s="376" t="s">
        <v>29</v>
      </c>
      <c r="AMT3" s="377" t="s">
        <v>31</v>
      </c>
      <c r="AMU3" s="375" t="s">
        <v>249</v>
      </c>
      <c r="AMV3" s="375" t="s">
        <v>28</v>
      </c>
      <c r="AMW3" s="375" t="s">
        <v>32</v>
      </c>
      <c r="AMX3" s="375" t="s">
        <v>248</v>
      </c>
      <c r="AMY3" s="375" t="s">
        <v>30</v>
      </c>
      <c r="AMZ3" s="376" t="s">
        <v>29</v>
      </c>
      <c r="ANA3" s="377" t="s">
        <v>31</v>
      </c>
      <c r="ANB3" s="375" t="s">
        <v>249</v>
      </c>
      <c r="ANC3" s="375" t="s">
        <v>28</v>
      </c>
      <c r="AND3" s="375" t="s">
        <v>32</v>
      </c>
      <c r="ANE3" s="375" t="s">
        <v>248</v>
      </c>
      <c r="ANF3" s="375" t="s">
        <v>30</v>
      </c>
      <c r="ANG3" s="376" t="s">
        <v>29</v>
      </c>
      <c r="ANH3" s="377" t="s">
        <v>31</v>
      </c>
      <c r="ANI3" s="375" t="s">
        <v>249</v>
      </c>
      <c r="ANJ3" s="375" t="s">
        <v>28</v>
      </c>
      <c r="ANK3" s="375" t="s">
        <v>32</v>
      </c>
      <c r="ANL3" s="375" t="s">
        <v>248</v>
      </c>
      <c r="ANM3" s="375" t="s">
        <v>30</v>
      </c>
      <c r="ANN3" s="376" t="s">
        <v>29</v>
      </c>
      <c r="ANO3" s="377" t="s">
        <v>31</v>
      </c>
      <c r="ANP3" s="375" t="s">
        <v>249</v>
      </c>
      <c r="ANQ3" s="375" t="s">
        <v>28</v>
      </c>
      <c r="ANR3" s="375" t="s">
        <v>32</v>
      </c>
      <c r="ANS3" s="375" t="s">
        <v>248</v>
      </c>
      <c r="ANT3" s="375" t="s">
        <v>30</v>
      </c>
      <c r="ANU3" s="376" t="s">
        <v>29</v>
      </c>
      <c r="ANV3" s="377" t="s">
        <v>31</v>
      </c>
      <c r="ANW3" s="375" t="s">
        <v>249</v>
      </c>
      <c r="ANX3" s="375" t="s">
        <v>28</v>
      </c>
      <c r="ANY3" s="375" t="s">
        <v>32</v>
      </c>
      <c r="ANZ3" s="375" t="s">
        <v>248</v>
      </c>
      <c r="AOA3" s="375" t="s">
        <v>30</v>
      </c>
      <c r="AOB3" s="376" t="s">
        <v>29</v>
      </c>
      <c r="AOC3" s="377" t="s">
        <v>31</v>
      </c>
      <c r="AOD3" s="375" t="s">
        <v>249</v>
      </c>
      <c r="AOE3" s="375" t="s">
        <v>28</v>
      </c>
      <c r="AOF3" s="375" t="s">
        <v>32</v>
      </c>
      <c r="AOG3" s="375" t="s">
        <v>248</v>
      </c>
      <c r="AOH3" s="375" t="s">
        <v>30</v>
      </c>
      <c r="AOI3" s="376" t="s">
        <v>29</v>
      </c>
      <c r="AOJ3" s="377" t="s">
        <v>31</v>
      </c>
      <c r="AOK3" s="375" t="s">
        <v>249</v>
      </c>
      <c r="AOL3" s="375" t="s">
        <v>28</v>
      </c>
      <c r="AOM3" s="375" t="s">
        <v>32</v>
      </c>
      <c r="AON3" s="375" t="s">
        <v>248</v>
      </c>
      <c r="AOO3" s="375" t="s">
        <v>30</v>
      </c>
      <c r="AOP3" s="376" t="s">
        <v>29</v>
      </c>
      <c r="AOQ3" s="377" t="s">
        <v>31</v>
      </c>
      <c r="AOR3" s="375" t="s">
        <v>249</v>
      </c>
      <c r="AOS3" s="375" t="s">
        <v>28</v>
      </c>
      <c r="AOT3" s="375" t="s">
        <v>32</v>
      </c>
      <c r="AOU3" s="375" t="s">
        <v>248</v>
      </c>
      <c r="AOV3" s="375" t="s">
        <v>30</v>
      </c>
      <c r="AOW3" s="376" t="s">
        <v>29</v>
      </c>
      <c r="AOX3" s="377" t="s">
        <v>31</v>
      </c>
      <c r="AOY3" s="375" t="s">
        <v>249</v>
      </c>
      <c r="AOZ3" s="375" t="s">
        <v>28</v>
      </c>
      <c r="APA3" s="375" t="s">
        <v>32</v>
      </c>
      <c r="APB3" s="375" t="s">
        <v>248</v>
      </c>
      <c r="APC3" s="375" t="s">
        <v>30</v>
      </c>
      <c r="APD3" s="376" t="s">
        <v>29</v>
      </c>
      <c r="APE3" s="377" t="s">
        <v>31</v>
      </c>
      <c r="APF3" s="375" t="s">
        <v>249</v>
      </c>
      <c r="APG3" s="375" t="s">
        <v>28</v>
      </c>
      <c r="APH3" s="375" t="s">
        <v>32</v>
      </c>
      <c r="API3" s="375" t="s">
        <v>248</v>
      </c>
      <c r="APJ3" s="375" t="s">
        <v>30</v>
      </c>
      <c r="APK3" s="376" t="s">
        <v>29</v>
      </c>
      <c r="APL3" s="377" t="s">
        <v>31</v>
      </c>
      <c r="APM3" s="375" t="s">
        <v>249</v>
      </c>
      <c r="APN3" s="375" t="s">
        <v>28</v>
      </c>
      <c r="APO3" s="375" t="s">
        <v>32</v>
      </c>
      <c r="APP3" s="375" t="s">
        <v>248</v>
      </c>
      <c r="APQ3" s="375" t="s">
        <v>30</v>
      </c>
      <c r="APR3" s="376" t="s">
        <v>29</v>
      </c>
      <c r="APS3" s="377" t="s">
        <v>31</v>
      </c>
      <c r="APT3" s="375" t="s">
        <v>249</v>
      </c>
      <c r="APU3" s="375" t="s">
        <v>28</v>
      </c>
      <c r="APV3" s="375" t="s">
        <v>32</v>
      </c>
      <c r="APW3" s="375" t="s">
        <v>248</v>
      </c>
      <c r="APX3" s="375" t="s">
        <v>30</v>
      </c>
      <c r="APY3" s="376" t="s">
        <v>29</v>
      </c>
      <c r="APZ3" s="377" t="s">
        <v>31</v>
      </c>
      <c r="AQA3" s="375" t="s">
        <v>249</v>
      </c>
      <c r="AQB3" s="375" t="s">
        <v>28</v>
      </c>
      <c r="AQC3" s="375" t="s">
        <v>32</v>
      </c>
      <c r="AQD3" s="375" t="s">
        <v>248</v>
      </c>
      <c r="AQE3" s="375" t="s">
        <v>30</v>
      </c>
      <c r="AQF3" s="376" t="s">
        <v>29</v>
      </c>
      <c r="AQG3" s="377" t="s">
        <v>31</v>
      </c>
      <c r="AQH3" s="375" t="s">
        <v>249</v>
      </c>
      <c r="AQI3" s="375" t="s">
        <v>28</v>
      </c>
      <c r="AQJ3" s="375" t="s">
        <v>32</v>
      </c>
      <c r="AQK3" s="375" t="s">
        <v>248</v>
      </c>
      <c r="AQL3" s="375" t="s">
        <v>30</v>
      </c>
      <c r="AQM3" s="376" t="s">
        <v>29</v>
      </c>
      <c r="AQN3" s="377" t="s">
        <v>31</v>
      </c>
      <c r="AQO3" s="375" t="s">
        <v>249</v>
      </c>
      <c r="AQP3" s="375" t="s">
        <v>28</v>
      </c>
      <c r="AQQ3" s="375" t="s">
        <v>32</v>
      </c>
      <c r="AQR3" s="375" t="s">
        <v>248</v>
      </c>
      <c r="AQS3" s="375" t="s">
        <v>30</v>
      </c>
      <c r="AQT3" s="376" t="s">
        <v>29</v>
      </c>
      <c r="AQU3" s="377" t="s">
        <v>31</v>
      </c>
      <c r="AQV3" s="375" t="s">
        <v>249</v>
      </c>
      <c r="AQW3" s="375" t="s">
        <v>28</v>
      </c>
      <c r="AQX3" s="375" t="s">
        <v>32</v>
      </c>
      <c r="AQY3" s="375" t="s">
        <v>248</v>
      </c>
      <c r="AQZ3" s="375" t="s">
        <v>30</v>
      </c>
      <c r="ARA3" s="376" t="s">
        <v>29</v>
      </c>
      <c r="ARB3" s="377" t="s">
        <v>31</v>
      </c>
      <c r="ARC3" s="375" t="s">
        <v>249</v>
      </c>
      <c r="ARD3" s="375" t="s">
        <v>28</v>
      </c>
      <c r="ARE3" s="375" t="s">
        <v>32</v>
      </c>
      <c r="ARF3" s="375" t="s">
        <v>248</v>
      </c>
      <c r="ARG3" s="375" t="s">
        <v>30</v>
      </c>
      <c r="ARH3" s="376" t="s">
        <v>29</v>
      </c>
      <c r="ARI3" s="377" t="s">
        <v>31</v>
      </c>
      <c r="ARJ3" s="375" t="s">
        <v>249</v>
      </c>
      <c r="ARK3" s="375" t="s">
        <v>28</v>
      </c>
      <c r="ARL3" s="375" t="s">
        <v>32</v>
      </c>
      <c r="ARM3" s="375" t="s">
        <v>248</v>
      </c>
      <c r="ARN3" s="375" t="s">
        <v>30</v>
      </c>
      <c r="ARO3" s="376" t="s">
        <v>29</v>
      </c>
      <c r="ARP3" s="377" t="s">
        <v>31</v>
      </c>
      <c r="ARQ3" s="375" t="s">
        <v>249</v>
      </c>
      <c r="ARR3" s="375" t="s">
        <v>28</v>
      </c>
      <c r="ARS3" s="375" t="s">
        <v>32</v>
      </c>
      <c r="ART3" s="375" t="s">
        <v>248</v>
      </c>
      <c r="ARU3" s="375" t="s">
        <v>30</v>
      </c>
      <c r="ARV3" s="376" t="s">
        <v>29</v>
      </c>
      <c r="ARW3" s="377" t="s">
        <v>31</v>
      </c>
      <c r="ARX3" s="375" t="s">
        <v>249</v>
      </c>
      <c r="ARY3" s="375" t="s">
        <v>28</v>
      </c>
      <c r="ARZ3" s="375" t="s">
        <v>32</v>
      </c>
      <c r="ASA3" s="375" t="s">
        <v>248</v>
      </c>
      <c r="ASB3" s="375" t="s">
        <v>30</v>
      </c>
      <c r="ASC3" s="376" t="s">
        <v>29</v>
      </c>
      <c r="ASD3" s="377" t="s">
        <v>31</v>
      </c>
      <c r="ASE3" s="375" t="s">
        <v>249</v>
      </c>
      <c r="ASF3" s="375" t="s">
        <v>28</v>
      </c>
      <c r="ASG3" s="375" t="s">
        <v>32</v>
      </c>
      <c r="ASH3" s="375" t="s">
        <v>248</v>
      </c>
      <c r="ASI3" s="375" t="s">
        <v>30</v>
      </c>
      <c r="ASJ3" s="376" t="s">
        <v>29</v>
      </c>
      <c r="ASK3" s="377" t="s">
        <v>31</v>
      </c>
      <c r="ASL3" s="375" t="s">
        <v>249</v>
      </c>
      <c r="ASM3" s="375" t="s">
        <v>28</v>
      </c>
      <c r="ASN3" s="375" t="s">
        <v>32</v>
      </c>
      <c r="ASO3" s="375" t="s">
        <v>248</v>
      </c>
      <c r="ASP3" s="375" t="s">
        <v>30</v>
      </c>
      <c r="ASQ3" s="376" t="s">
        <v>29</v>
      </c>
      <c r="ASR3" s="377" t="s">
        <v>31</v>
      </c>
      <c r="ASS3" s="375" t="s">
        <v>249</v>
      </c>
      <c r="AST3" s="375" t="s">
        <v>28</v>
      </c>
      <c r="ASU3" s="375" t="s">
        <v>32</v>
      </c>
      <c r="ASV3" s="375" t="s">
        <v>248</v>
      </c>
      <c r="ASW3" s="375" t="s">
        <v>30</v>
      </c>
      <c r="ASX3" s="376" t="s">
        <v>29</v>
      </c>
      <c r="ASY3" s="377" t="s">
        <v>31</v>
      </c>
      <c r="ASZ3" s="375" t="s">
        <v>249</v>
      </c>
      <c r="ATA3" s="375" t="s">
        <v>28</v>
      </c>
      <c r="ATB3" s="375" t="s">
        <v>32</v>
      </c>
      <c r="ATC3" s="375" t="s">
        <v>248</v>
      </c>
      <c r="ATD3" s="375" t="s">
        <v>30</v>
      </c>
      <c r="ATE3" s="376" t="s">
        <v>29</v>
      </c>
      <c r="ATF3" s="377" t="s">
        <v>31</v>
      </c>
      <c r="ATG3" s="375" t="s">
        <v>249</v>
      </c>
      <c r="ATH3" s="375" t="s">
        <v>28</v>
      </c>
      <c r="ATI3" s="375" t="s">
        <v>32</v>
      </c>
      <c r="ATJ3" s="375" t="s">
        <v>248</v>
      </c>
      <c r="ATK3" s="375" t="s">
        <v>30</v>
      </c>
      <c r="ATL3" s="376" t="s">
        <v>29</v>
      </c>
      <c r="ATM3" s="377" t="s">
        <v>31</v>
      </c>
      <c r="ATN3" s="375" t="s">
        <v>249</v>
      </c>
      <c r="ATO3" s="375" t="s">
        <v>28</v>
      </c>
      <c r="ATP3" s="375" t="s">
        <v>32</v>
      </c>
      <c r="ATQ3" s="375" t="s">
        <v>248</v>
      </c>
      <c r="ATR3" s="375" t="s">
        <v>30</v>
      </c>
      <c r="ATS3" s="376" t="s">
        <v>29</v>
      </c>
      <c r="ATT3" s="377" t="s">
        <v>31</v>
      </c>
      <c r="ATU3" s="375" t="s">
        <v>249</v>
      </c>
      <c r="ATV3" s="375" t="s">
        <v>28</v>
      </c>
      <c r="ATW3" s="375" t="s">
        <v>32</v>
      </c>
      <c r="ATX3" s="375" t="s">
        <v>248</v>
      </c>
      <c r="ATY3" s="375" t="s">
        <v>30</v>
      </c>
      <c r="ATZ3" s="376" t="s">
        <v>29</v>
      </c>
      <c r="AUA3" s="377" t="s">
        <v>31</v>
      </c>
      <c r="AUB3" s="375" t="s">
        <v>249</v>
      </c>
      <c r="AUC3" s="375" t="s">
        <v>28</v>
      </c>
      <c r="AUD3" s="375" t="s">
        <v>32</v>
      </c>
      <c r="AUE3" s="375" t="s">
        <v>248</v>
      </c>
      <c r="AUF3" s="375" t="s">
        <v>30</v>
      </c>
      <c r="AUG3" s="376" t="s">
        <v>29</v>
      </c>
      <c r="AUH3" s="377" t="s">
        <v>31</v>
      </c>
      <c r="AUI3" s="375" t="s">
        <v>249</v>
      </c>
      <c r="AUJ3" s="375" t="s">
        <v>28</v>
      </c>
      <c r="AUK3" s="375" t="s">
        <v>32</v>
      </c>
      <c r="AUL3" s="375" t="s">
        <v>248</v>
      </c>
      <c r="AUM3" s="375" t="s">
        <v>30</v>
      </c>
      <c r="AUN3" s="376" t="s">
        <v>29</v>
      </c>
      <c r="AUO3" s="377" t="s">
        <v>31</v>
      </c>
      <c r="AUP3" s="375" t="s">
        <v>249</v>
      </c>
      <c r="AUQ3" s="375" t="s">
        <v>28</v>
      </c>
      <c r="AUR3" s="375" t="s">
        <v>32</v>
      </c>
      <c r="AUS3" s="375" t="s">
        <v>248</v>
      </c>
      <c r="AUT3" s="375" t="s">
        <v>30</v>
      </c>
      <c r="AUU3" s="376" t="s">
        <v>29</v>
      </c>
      <c r="AUV3" s="377" t="s">
        <v>31</v>
      </c>
      <c r="AUW3" s="375" t="s">
        <v>249</v>
      </c>
      <c r="AUX3" s="375" t="s">
        <v>28</v>
      </c>
      <c r="AUY3" s="375" t="s">
        <v>32</v>
      </c>
      <c r="AUZ3" s="375" t="s">
        <v>248</v>
      </c>
      <c r="AVA3" s="375" t="s">
        <v>30</v>
      </c>
      <c r="AVB3" s="376" t="s">
        <v>29</v>
      </c>
      <c r="AVC3" s="377" t="s">
        <v>31</v>
      </c>
      <c r="AVD3" s="375" t="s">
        <v>249</v>
      </c>
      <c r="AVE3" s="375" t="s">
        <v>28</v>
      </c>
      <c r="AVF3" s="375" t="s">
        <v>32</v>
      </c>
      <c r="AVG3" s="375" t="s">
        <v>248</v>
      </c>
      <c r="AVH3" s="375" t="s">
        <v>30</v>
      </c>
      <c r="AVI3" s="376" t="s">
        <v>29</v>
      </c>
      <c r="AVJ3" s="377" t="s">
        <v>31</v>
      </c>
      <c r="AVK3" s="375" t="s">
        <v>249</v>
      </c>
      <c r="AVL3" s="375" t="s">
        <v>28</v>
      </c>
      <c r="AVM3" s="375" t="s">
        <v>32</v>
      </c>
      <c r="AVN3" s="375" t="s">
        <v>248</v>
      </c>
      <c r="AVO3" s="375" t="s">
        <v>30</v>
      </c>
      <c r="AVP3" s="376" t="s">
        <v>29</v>
      </c>
      <c r="AVQ3" s="377" t="s">
        <v>31</v>
      </c>
      <c r="AVR3" s="375" t="s">
        <v>249</v>
      </c>
      <c r="AVS3" s="375" t="s">
        <v>28</v>
      </c>
      <c r="AVT3" s="375" t="s">
        <v>32</v>
      </c>
      <c r="AVU3" s="375" t="s">
        <v>248</v>
      </c>
      <c r="AVV3" s="375" t="s">
        <v>30</v>
      </c>
      <c r="AVW3" s="376" t="s">
        <v>29</v>
      </c>
      <c r="AVX3" s="377" t="s">
        <v>31</v>
      </c>
      <c r="AVY3" s="375" t="s">
        <v>249</v>
      </c>
      <c r="AVZ3" s="375" t="s">
        <v>28</v>
      </c>
      <c r="AWA3" s="375" t="s">
        <v>32</v>
      </c>
      <c r="AWB3" s="375" t="s">
        <v>248</v>
      </c>
      <c r="AWC3" s="375" t="s">
        <v>30</v>
      </c>
      <c r="AWD3" s="376" t="s">
        <v>29</v>
      </c>
      <c r="AWE3" s="377" t="s">
        <v>31</v>
      </c>
      <c r="AWF3" s="375" t="s">
        <v>249</v>
      </c>
      <c r="AWG3" s="375" t="s">
        <v>28</v>
      </c>
      <c r="AWH3" s="375" t="s">
        <v>32</v>
      </c>
      <c r="AWI3" s="375" t="s">
        <v>248</v>
      </c>
      <c r="AWJ3" s="375" t="s">
        <v>30</v>
      </c>
      <c r="AWK3" s="376" t="s">
        <v>29</v>
      </c>
      <c r="AWL3" s="377" t="s">
        <v>31</v>
      </c>
      <c r="AWM3" s="375" t="s">
        <v>249</v>
      </c>
      <c r="AWN3" s="375" t="s">
        <v>28</v>
      </c>
      <c r="AWO3" s="375" t="s">
        <v>32</v>
      </c>
      <c r="AWP3" s="375" t="s">
        <v>248</v>
      </c>
      <c r="AWQ3" s="375" t="s">
        <v>30</v>
      </c>
      <c r="AWR3" s="376" t="s">
        <v>29</v>
      </c>
      <c r="AWS3" s="377" t="s">
        <v>31</v>
      </c>
      <c r="AWT3" s="375" t="s">
        <v>249</v>
      </c>
      <c r="AWU3" s="375" t="s">
        <v>28</v>
      </c>
      <c r="AWV3" s="375" t="s">
        <v>32</v>
      </c>
      <c r="AWW3" s="375" t="s">
        <v>248</v>
      </c>
      <c r="AWX3" s="375" t="s">
        <v>30</v>
      </c>
      <c r="AWY3" s="376" t="s">
        <v>29</v>
      </c>
      <c r="AWZ3" s="377" t="s">
        <v>31</v>
      </c>
      <c r="AXA3" s="375" t="s">
        <v>249</v>
      </c>
      <c r="AXB3" s="375" t="s">
        <v>28</v>
      </c>
      <c r="AXC3" s="375" t="s">
        <v>32</v>
      </c>
      <c r="AXD3" s="375" t="s">
        <v>248</v>
      </c>
      <c r="AXE3" s="375" t="s">
        <v>30</v>
      </c>
      <c r="AXF3" s="376" t="s">
        <v>29</v>
      </c>
      <c r="AXG3" s="377" t="s">
        <v>31</v>
      </c>
      <c r="AXH3" s="375" t="s">
        <v>249</v>
      </c>
      <c r="AXI3" s="375" t="s">
        <v>28</v>
      </c>
      <c r="AXJ3" s="375" t="s">
        <v>32</v>
      </c>
      <c r="AXK3" s="375" t="s">
        <v>248</v>
      </c>
      <c r="AXL3" s="375" t="s">
        <v>30</v>
      </c>
      <c r="AXM3" s="376" t="s">
        <v>29</v>
      </c>
      <c r="AXN3" s="377" t="s">
        <v>31</v>
      </c>
      <c r="AXO3" s="375" t="s">
        <v>249</v>
      </c>
      <c r="AXP3" s="375" t="s">
        <v>28</v>
      </c>
      <c r="AXQ3" s="375" t="s">
        <v>32</v>
      </c>
      <c r="AXR3" s="375" t="s">
        <v>248</v>
      </c>
      <c r="AXS3" s="375" t="s">
        <v>30</v>
      </c>
      <c r="AXT3" s="376" t="s">
        <v>29</v>
      </c>
      <c r="AXU3" s="377" t="s">
        <v>31</v>
      </c>
      <c r="AXV3" s="375" t="s">
        <v>249</v>
      </c>
      <c r="AXW3" s="375" t="s">
        <v>28</v>
      </c>
      <c r="AXX3" s="375" t="s">
        <v>32</v>
      </c>
      <c r="AXY3" s="375" t="s">
        <v>248</v>
      </c>
      <c r="AXZ3" s="375" t="s">
        <v>30</v>
      </c>
      <c r="AYA3" s="376" t="s">
        <v>29</v>
      </c>
      <c r="AYB3" s="377" t="s">
        <v>31</v>
      </c>
      <c r="AYC3" s="375" t="s">
        <v>249</v>
      </c>
      <c r="AYD3" s="375" t="s">
        <v>28</v>
      </c>
      <c r="AYE3" s="375" t="s">
        <v>32</v>
      </c>
      <c r="AYF3" s="375" t="s">
        <v>248</v>
      </c>
      <c r="AYG3" s="375" t="s">
        <v>30</v>
      </c>
      <c r="AYH3" s="376" t="s">
        <v>29</v>
      </c>
      <c r="AYI3" s="377" t="s">
        <v>31</v>
      </c>
      <c r="AYJ3" s="375" t="s">
        <v>249</v>
      </c>
      <c r="AYK3" s="375" t="s">
        <v>28</v>
      </c>
      <c r="AYL3" s="375" t="s">
        <v>32</v>
      </c>
      <c r="AYM3" s="375" t="s">
        <v>248</v>
      </c>
      <c r="AYN3" s="375" t="s">
        <v>30</v>
      </c>
      <c r="AYO3" s="376" t="s">
        <v>29</v>
      </c>
      <c r="AYP3" s="377" t="s">
        <v>31</v>
      </c>
      <c r="AYQ3" s="375" t="s">
        <v>249</v>
      </c>
      <c r="AYR3" s="375" t="s">
        <v>28</v>
      </c>
      <c r="AYS3" s="375" t="s">
        <v>32</v>
      </c>
      <c r="AYT3" s="375" t="s">
        <v>248</v>
      </c>
      <c r="AYU3" s="375" t="s">
        <v>30</v>
      </c>
      <c r="AYV3" s="376" t="s">
        <v>29</v>
      </c>
      <c r="AYW3" s="377" t="s">
        <v>31</v>
      </c>
      <c r="AYX3" s="375" t="s">
        <v>249</v>
      </c>
      <c r="AYY3" s="375" t="s">
        <v>28</v>
      </c>
      <c r="AYZ3" s="375" t="s">
        <v>32</v>
      </c>
      <c r="AZA3" s="375" t="s">
        <v>248</v>
      </c>
      <c r="AZB3" s="375" t="s">
        <v>30</v>
      </c>
      <c r="AZC3" s="376" t="s">
        <v>29</v>
      </c>
      <c r="AZD3" s="377" t="s">
        <v>31</v>
      </c>
      <c r="AZE3" s="375" t="s">
        <v>249</v>
      </c>
      <c r="AZF3" s="375" t="s">
        <v>28</v>
      </c>
      <c r="AZG3" s="375" t="s">
        <v>32</v>
      </c>
      <c r="AZH3" s="375" t="s">
        <v>248</v>
      </c>
      <c r="AZI3" s="375" t="s">
        <v>30</v>
      </c>
      <c r="AZJ3" s="376" t="s">
        <v>29</v>
      </c>
      <c r="AZK3" s="377" t="s">
        <v>31</v>
      </c>
      <c r="AZL3" s="375" t="s">
        <v>249</v>
      </c>
      <c r="AZM3" s="375" t="s">
        <v>28</v>
      </c>
      <c r="AZN3" s="375" t="s">
        <v>32</v>
      </c>
      <c r="AZO3" s="375" t="s">
        <v>248</v>
      </c>
      <c r="AZP3" s="375" t="s">
        <v>30</v>
      </c>
      <c r="AZQ3" s="376" t="s">
        <v>29</v>
      </c>
      <c r="AZR3" s="377" t="s">
        <v>31</v>
      </c>
      <c r="AZS3" s="375" t="s">
        <v>249</v>
      </c>
      <c r="AZT3" s="375" t="s">
        <v>28</v>
      </c>
      <c r="AZU3" s="375" t="s">
        <v>32</v>
      </c>
      <c r="AZV3" s="375" t="s">
        <v>248</v>
      </c>
      <c r="AZW3" s="375" t="s">
        <v>30</v>
      </c>
      <c r="AZX3" s="376" t="s">
        <v>29</v>
      </c>
      <c r="AZY3" s="377" t="s">
        <v>31</v>
      </c>
      <c r="AZZ3" s="375" t="s">
        <v>249</v>
      </c>
      <c r="BAA3" s="375" t="s">
        <v>28</v>
      </c>
      <c r="BAB3" s="375" t="s">
        <v>32</v>
      </c>
      <c r="BAC3" s="375" t="s">
        <v>248</v>
      </c>
      <c r="BAD3" s="375" t="s">
        <v>30</v>
      </c>
      <c r="BAE3" s="376" t="s">
        <v>29</v>
      </c>
      <c r="BAF3" s="377" t="s">
        <v>31</v>
      </c>
      <c r="BAG3" s="375" t="s">
        <v>249</v>
      </c>
      <c r="BAH3" s="375" t="s">
        <v>28</v>
      </c>
      <c r="BAI3" s="375" t="s">
        <v>32</v>
      </c>
      <c r="BAJ3" s="375" t="s">
        <v>248</v>
      </c>
      <c r="BAK3" s="375" t="s">
        <v>30</v>
      </c>
      <c r="BAL3" s="376" t="s">
        <v>29</v>
      </c>
      <c r="BAM3" s="377" t="s">
        <v>31</v>
      </c>
      <c r="BAN3" s="375" t="s">
        <v>249</v>
      </c>
      <c r="BAO3" s="375" t="s">
        <v>28</v>
      </c>
      <c r="BAP3" s="375" t="s">
        <v>32</v>
      </c>
      <c r="BAQ3" s="375" t="s">
        <v>248</v>
      </c>
      <c r="BAR3" s="375" t="s">
        <v>30</v>
      </c>
      <c r="BAS3" s="376" t="s">
        <v>29</v>
      </c>
      <c r="BAT3" s="377" t="s">
        <v>31</v>
      </c>
      <c r="BAU3" s="375" t="s">
        <v>249</v>
      </c>
      <c r="BAV3" s="375" t="s">
        <v>28</v>
      </c>
      <c r="BAW3" s="375" t="s">
        <v>32</v>
      </c>
      <c r="BAX3" s="375" t="s">
        <v>248</v>
      </c>
      <c r="BAY3" s="375" t="s">
        <v>30</v>
      </c>
      <c r="BAZ3" s="376" t="s">
        <v>29</v>
      </c>
      <c r="BBA3" s="377" t="s">
        <v>31</v>
      </c>
      <c r="BBB3" s="375" t="s">
        <v>249</v>
      </c>
      <c r="BBC3" s="375" t="s">
        <v>28</v>
      </c>
      <c r="BBD3" s="375" t="s">
        <v>32</v>
      </c>
      <c r="BBE3" s="375" t="s">
        <v>248</v>
      </c>
      <c r="BBF3" s="375" t="s">
        <v>30</v>
      </c>
      <c r="BBG3" s="376" t="s">
        <v>29</v>
      </c>
      <c r="BBH3" s="377" t="s">
        <v>31</v>
      </c>
      <c r="BBI3" s="375" t="s">
        <v>249</v>
      </c>
      <c r="BBJ3" s="375" t="s">
        <v>28</v>
      </c>
      <c r="BBK3" s="375" t="s">
        <v>32</v>
      </c>
      <c r="BBL3" s="375" t="s">
        <v>248</v>
      </c>
      <c r="BBM3" s="375" t="s">
        <v>30</v>
      </c>
      <c r="BBN3" s="376" t="s">
        <v>29</v>
      </c>
    </row>
    <row r="4">
      <c r="A4" s="378" t="s">
        <v>250</v>
      </c>
      <c r="B4" s="379" t="s">
        <v>251</v>
      </c>
      <c r="C4" s="380"/>
      <c r="D4" s="380"/>
      <c r="E4" s="380"/>
      <c r="F4" s="380"/>
      <c r="G4" s="380"/>
      <c r="H4" s="381"/>
      <c r="I4" s="379" t="s">
        <v>252</v>
      </c>
      <c r="J4" s="380"/>
      <c r="K4" s="380"/>
      <c r="L4" s="382" t="s">
        <v>253</v>
      </c>
      <c r="M4" s="380"/>
      <c r="N4" s="380"/>
      <c r="O4" s="381"/>
      <c r="P4" s="379" t="s">
        <v>254</v>
      </c>
      <c r="Q4" s="383" t="str">
        <f>HYPERLINK("https://fantasy.premierleague.com/fixtures/1","GW 1")</f>
        <v>GW 1</v>
      </c>
      <c r="R4" s="165"/>
      <c r="S4" s="164"/>
      <c r="T4" s="384"/>
      <c r="U4" s="384"/>
      <c r="V4" s="385" t="s">
        <v>255</v>
      </c>
      <c r="W4" s="379" t="s">
        <v>256</v>
      </c>
      <c r="X4" s="386"/>
      <c r="Y4" s="383" t="str">
        <f>HYPERLINK("https://fantasy.premierleague.com/fixtures/2","GW 2")</f>
        <v>GW 2</v>
      </c>
      <c r="Z4" s="165"/>
      <c r="AA4" s="164"/>
      <c r="AB4" s="384"/>
      <c r="AC4" s="387"/>
      <c r="AD4" s="379" t="s">
        <v>257</v>
      </c>
      <c r="AE4" s="383" t="str">
        <f>HYPERLINK("https://fantasy.premierleague.com/a/fixtures/3","GW 3")</f>
        <v>GW 3</v>
      </c>
      <c r="AF4" s="165"/>
      <c r="AG4" s="164"/>
      <c r="AI4" s="388" t="s">
        <v>258</v>
      </c>
      <c r="AJ4" s="20"/>
      <c r="AK4" s="379" t="s">
        <v>259</v>
      </c>
      <c r="AL4" s="386"/>
      <c r="AM4" s="383" t="str">
        <f>HYPERLINK("https://fantasy.premierleague.com/a/fixtures/4","GW 4")</f>
        <v>GW 4</v>
      </c>
      <c r="AN4" s="164"/>
      <c r="AO4" s="389"/>
      <c r="AP4" s="165"/>
      <c r="AQ4" s="165"/>
      <c r="AR4" s="165"/>
      <c r="AS4" s="165"/>
      <c r="AT4" s="165"/>
      <c r="AU4" s="165"/>
      <c r="AV4" s="165"/>
      <c r="AW4" s="164"/>
      <c r="AX4" s="384"/>
      <c r="AY4" s="384"/>
      <c r="AZ4" s="387"/>
      <c r="BA4" s="383" t="str">
        <f>HYPERLINK("https://fantasy.premierleague.com/a/fixtures/5","GW 5")</f>
        <v>GW 5</v>
      </c>
      <c r="BB4" s="165"/>
      <c r="BC4" s="164"/>
      <c r="BD4" s="390" t="s">
        <v>260</v>
      </c>
      <c r="BE4" s="164"/>
      <c r="BF4" s="379" t="s">
        <v>260</v>
      </c>
      <c r="BG4" s="383" t="str">
        <f>HYPERLINK("https://fantasy.premierleague.com/a/fixtures/6","GW 6")</f>
        <v>GW 6</v>
      </c>
      <c r="BH4" s="165"/>
      <c r="BI4" s="164"/>
      <c r="BJ4" s="387"/>
      <c r="BK4" s="391" t="s">
        <v>261</v>
      </c>
      <c r="BL4" s="164"/>
      <c r="BM4" s="380"/>
      <c r="BN4" s="386"/>
      <c r="BO4" s="383" t="str">
        <f>HYPERLINK("https://fantasy.premierleague.com/a/fixtures/7","GW 7")</f>
        <v>GW 7</v>
      </c>
      <c r="BP4" s="165"/>
      <c r="BQ4" s="164"/>
      <c r="BR4" s="390" t="s">
        <v>35</v>
      </c>
      <c r="BS4" s="164"/>
      <c r="BT4" s="379" t="s">
        <v>35</v>
      </c>
      <c r="BV4" s="392" t="str">
        <f>HYPERLINK("https://fantasy.premierleague.com/a/fixtures/8","GW 8")</f>
        <v>GW 8</v>
      </c>
      <c r="BW4" s="20"/>
      <c r="BX4" s="389"/>
      <c r="BY4" s="165"/>
      <c r="BZ4" s="165"/>
      <c r="CA4" s="165"/>
      <c r="CB4" s="165"/>
      <c r="CC4" s="165"/>
      <c r="CD4" s="165"/>
      <c r="CE4" s="165"/>
      <c r="CF4" s="164"/>
      <c r="CG4" s="384"/>
      <c r="CH4" s="384"/>
      <c r="CI4" s="387"/>
      <c r="CJ4" s="393" t="str">
        <f>HYPERLINK("https://fantasy.premierleague.com/a/fixtures/9","GW 9")</f>
        <v>GW 9</v>
      </c>
      <c r="CK4" s="165"/>
      <c r="CL4" s="164"/>
      <c r="CM4" s="390" t="s">
        <v>36</v>
      </c>
      <c r="CN4" s="164"/>
      <c r="CO4" s="379" t="s">
        <v>36</v>
      </c>
      <c r="CP4" s="386"/>
      <c r="CQ4" s="393" t="str">
        <f>HYPERLINK("https://fantasy.premierleague.com/a/fixtures/10","GW 10")</f>
        <v>GW 10</v>
      </c>
      <c r="CR4" s="165"/>
      <c r="CS4" s="164"/>
      <c r="CT4" s="394" t="str">
        <f>HYPERLINK("http://uk.soccerway.com/national/england/league-cup/20162017/s12412/final-stages/","4th Round")</f>
        <v>4th Round</v>
      </c>
      <c r="CU4" s="164"/>
      <c r="CV4" s="384"/>
      <c r="CW4" s="386"/>
      <c r="CX4" s="393" t="str">
        <f>HYPERLINK("https://fantasy.premierleague.com/a/fixtures/11","GW 11")</f>
        <v>GW 11</v>
      </c>
      <c r="CY4" s="165"/>
      <c r="CZ4" s="164"/>
      <c r="DA4" s="390" t="s">
        <v>38</v>
      </c>
      <c r="DB4" s="164"/>
      <c r="DC4" s="379" t="s">
        <v>38</v>
      </c>
      <c r="DD4" s="386"/>
      <c r="DE4" s="393" t="str">
        <f>HYPERLINK("https://fantasy.premierleague.com/a/fixtures/12","GW 12")</f>
        <v>GW 12</v>
      </c>
      <c r="DF4" s="164"/>
      <c r="DG4" s="395"/>
      <c r="DH4" s="15"/>
      <c r="DI4" s="15"/>
      <c r="DJ4" s="15"/>
      <c r="DK4" s="15"/>
      <c r="DL4" s="15"/>
      <c r="DM4" s="15"/>
      <c r="DN4" s="15"/>
      <c r="DO4" s="20"/>
      <c r="DP4" s="384"/>
      <c r="DQ4" s="384"/>
      <c r="DR4" s="387"/>
      <c r="DS4" s="393" t="str">
        <f>HYPERLINK("https://fantasy.premierleague.com/a/fixtures/13","GW 13")</f>
        <v>GW 13</v>
      </c>
      <c r="DT4" s="165"/>
      <c r="DU4" s="164"/>
      <c r="DV4" s="390" t="s">
        <v>39</v>
      </c>
      <c r="DW4" s="164"/>
      <c r="DX4" s="379" t="s">
        <v>39</v>
      </c>
      <c r="DY4" s="393" t="str">
        <f>HYPERLINK("https://fantasy.premierleague.com/a/fixtures/14","GW 14")</f>
        <v>GW 14</v>
      </c>
      <c r="DZ4" s="165"/>
      <c r="EA4" s="164"/>
      <c r="EB4" s="387"/>
      <c r="EC4" s="393" t="str">
        <f>HYPERLINK("https://fantasy.premierleague.com/a/fixtures/15","GW 15")</f>
        <v>GW 15</v>
      </c>
      <c r="ED4" s="164"/>
      <c r="EE4" s="384"/>
      <c r="EF4" s="386"/>
      <c r="EG4" s="393" t="str">
        <f>HYPERLINK("https://fantasy.premierleague.com/a/fixtures/16","GW 16")</f>
        <v>GW 16</v>
      </c>
      <c r="EH4" s="165"/>
      <c r="EI4" s="164"/>
      <c r="EJ4" s="390" t="s">
        <v>40</v>
      </c>
      <c r="EK4" s="164"/>
      <c r="EL4" s="379" t="s">
        <v>40</v>
      </c>
      <c r="EM4" s="386"/>
      <c r="EN4" s="393" t="str">
        <f>HYPERLINK("https://fantasy.premierleague.com/a/fixtures/17","GW 17")</f>
        <v>GW 17</v>
      </c>
      <c r="EO4" s="164"/>
      <c r="EP4" s="387"/>
      <c r="EQ4" s="391" t="s">
        <v>41</v>
      </c>
      <c r="ER4" s="164"/>
      <c r="ES4" s="396" t="s">
        <v>43</v>
      </c>
      <c r="ET4" s="397"/>
      <c r="EU4" s="398" t="s">
        <v>262</v>
      </c>
      <c r="EV4" s="165"/>
      <c r="EW4" s="164"/>
      <c r="EX4" s="384"/>
      <c r="EY4" s="381"/>
      <c r="EZ4" s="393" t="str">
        <f>HYPERLINK("https://fantasy.premierleague.com/a/fixtures/19","GW 19")</f>
        <v>GW 19</v>
      </c>
      <c r="FA4" s="164"/>
      <c r="FB4" s="393" t="str">
        <f>HYPERLINK("https://fantasy.premierleague.com/a/fixtures/20","GW 20")</f>
        <v>GW 20</v>
      </c>
      <c r="FC4" s="164"/>
      <c r="FD4" s="380"/>
      <c r="FE4" s="381"/>
      <c r="FF4" s="393" t="str">
        <f>HYPERLINK("https://fantasy.premierleague.com/a/fixtures/21","GW 21")</f>
        <v>GW 21</v>
      </c>
      <c r="FG4" s="164"/>
      <c r="FH4" s="399" t="s">
        <v>261</v>
      </c>
      <c r="FI4" s="165"/>
      <c r="FJ4" s="165"/>
      <c r="FK4" s="164"/>
      <c r="FL4" s="391" t="s">
        <v>54</v>
      </c>
      <c r="FM4" s="164"/>
      <c r="FN4" s="380"/>
      <c r="FO4" s="386"/>
      <c r="FP4" s="393" t="str">
        <f>HYPERLINK("https://fantasy.premierleague.com/a/fixtures/22","GW 22")</f>
        <v>GW 22</v>
      </c>
      <c r="FQ4" s="164"/>
      <c r="FR4" s="386"/>
      <c r="FS4" s="399" t="s">
        <v>263</v>
      </c>
      <c r="FT4" s="164"/>
      <c r="FU4" s="400"/>
      <c r="FV4" s="386"/>
      <c r="FW4" s="393" t="str">
        <f>HYPERLINK("https://fantasy.premierleague.com/a/fixtures/23","GW 23")</f>
        <v>GW 23</v>
      </c>
      <c r="FX4" s="164"/>
      <c r="FY4" s="381"/>
      <c r="FZ4" s="393" t="str">
        <f>HYPERLINK("https://fantasy.premierleague.com/a/fixtures/24","GW 24")</f>
        <v>GW 24</v>
      </c>
      <c r="GA4" s="164"/>
      <c r="GB4" s="401"/>
      <c r="GC4" s="399" t="s">
        <v>264</v>
      </c>
      <c r="GD4" s="165"/>
      <c r="GE4" s="165"/>
      <c r="GF4" s="164"/>
      <c r="GG4" s="401"/>
      <c r="GH4" s="391" t="s">
        <v>49</v>
      </c>
      <c r="GI4" s="164"/>
      <c r="GJ4" s="386"/>
      <c r="GK4" s="393" t="str">
        <f>HYPERLINK("https://fantasy.premierleague.com/a/fixtures/25","GW 25")</f>
        <v>GW 25</v>
      </c>
      <c r="GL4" s="164"/>
      <c r="GM4" s="386"/>
      <c r="GN4" s="399" t="s">
        <v>265</v>
      </c>
      <c r="GO4" s="164"/>
      <c r="GP4" s="400"/>
      <c r="GQ4" s="386"/>
      <c r="GR4" s="393" t="str">
        <f>HYPERLINK("https://fantasy.premierleague.com/a/fixtures/26","GW 26 (and Winter Break)")</f>
        <v>GW 26 (and Winter Break)</v>
      </c>
      <c r="GS4" s="165"/>
      <c r="GT4" s="165"/>
      <c r="GU4" s="165"/>
      <c r="GV4" s="165"/>
      <c r="GW4" s="165"/>
      <c r="GX4" s="165"/>
      <c r="GY4" s="165"/>
      <c r="GZ4" s="164"/>
      <c r="HA4" s="387"/>
      <c r="HB4" s="390" t="s">
        <v>45</v>
      </c>
      <c r="HC4" s="164"/>
      <c r="HD4" s="379" t="s">
        <v>266</v>
      </c>
      <c r="HE4" s="386"/>
      <c r="HF4" s="393" t="str">
        <f>HYPERLINK("https://fantasy.premierleague.com/a/fixtures/27","GW 27")</f>
        <v>GW 27</v>
      </c>
      <c r="HG4" s="164"/>
      <c r="HH4" s="381"/>
      <c r="HI4" s="390" t="s">
        <v>45</v>
      </c>
      <c r="HJ4" s="164"/>
      <c r="HK4" s="379" t="s">
        <v>267</v>
      </c>
      <c r="HL4" s="400"/>
      <c r="HM4" s="402"/>
      <c r="HN4" s="403" t="s">
        <v>268</v>
      </c>
      <c r="HO4" s="381"/>
      <c r="HP4" s="399" t="s">
        <v>269</v>
      </c>
      <c r="HQ4" s="164"/>
      <c r="HR4" s="380"/>
      <c r="HS4" s="386"/>
      <c r="HT4" s="393" t="str">
        <f>HYPERLINK("https://fantasy.premierleague.com/a/fixtures/29","GW 29")</f>
        <v>GW 29</v>
      </c>
      <c r="HU4" s="164"/>
      <c r="HV4" s="386"/>
      <c r="HW4" s="390" t="s">
        <v>47</v>
      </c>
      <c r="HX4" s="164"/>
      <c r="HY4" s="379" t="s">
        <v>45</v>
      </c>
      <c r="HZ4" s="386"/>
      <c r="IA4" s="393" t="str">
        <f>HYPERLINK("https://fantasy.premierleague.com/a/fixtures/30","GW 30")</f>
        <v>GW 30</v>
      </c>
      <c r="IB4" s="164"/>
      <c r="IC4" s="381"/>
      <c r="ID4" s="390" t="s">
        <v>47</v>
      </c>
      <c r="IE4" s="164"/>
      <c r="IF4" s="379" t="s">
        <v>47</v>
      </c>
      <c r="IG4" s="381"/>
      <c r="IH4" s="399" t="s">
        <v>41</v>
      </c>
      <c r="II4" s="164"/>
      <c r="IJ4" s="389"/>
      <c r="IK4" s="165"/>
      <c r="IL4" s="165"/>
      <c r="IM4" s="165"/>
      <c r="IN4" s="165"/>
      <c r="IO4" s="165"/>
      <c r="IP4" s="165"/>
      <c r="IQ4" s="165"/>
      <c r="IR4" s="164"/>
      <c r="IS4" s="380"/>
      <c r="IT4" s="400"/>
      <c r="IU4" s="386"/>
      <c r="IV4" s="393" t="str">
        <f>HYPERLINK("https://fantasy.premierleague.com/a/fixtures/32","GW 32")</f>
        <v>GW 32</v>
      </c>
      <c r="IW4" s="164"/>
      <c r="IX4" s="386"/>
      <c r="IY4" s="390" t="s">
        <v>53</v>
      </c>
      <c r="IZ4" s="164"/>
      <c r="JA4" s="379" t="s">
        <v>53</v>
      </c>
      <c r="JB4" s="381"/>
      <c r="JC4" s="393" t="str">
        <f>HYPERLINK("https://fantasy.premierleague.com/a/fixtures/33","GW 33")</f>
        <v>GW 33</v>
      </c>
      <c r="JD4" s="164"/>
      <c r="JE4" s="386"/>
      <c r="JF4" s="390" t="s">
        <v>48</v>
      </c>
      <c r="JG4" s="164"/>
      <c r="JH4" s="379" t="s">
        <v>48</v>
      </c>
      <c r="JI4" s="386"/>
      <c r="JJ4" s="399" t="s">
        <v>42</v>
      </c>
      <c r="JK4" s="164"/>
      <c r="JL4" s="386"/>
      <c r="JM4" s="404"/>
      <c r="JN4" s="20"/>
      <c r="JO4" s="400"/>
      <c r="JP4" s="386"/>
      <c r="JQ4" s="393" t="str">
        <f>HYPERLINK("https://fantasy.premierleague.com/a/fixtures/35","GW 35")</f>
        <v>GW 35</v>
      </c>
      <c r="JR4" s="164"/>
      <c r="JS4" s="386"/>
      <c r="JT4" s="390" t="s">
        <v>54</v>
      </c>
      <c r="JU4" s="164"/>
      <c r="JV4" s="379" t="s">
        <v>54</v>
      </c>
      <c r="JW4" s="386"/>
      <c r="JX4" s="393" t="str">
        <f>HYPERLINK("https://fantasy.premierleague.com/a/fixtures/36","GW 36")</f>
        <v>GW 36</v>
      </c>
      <c r="JY4" s="164"/>
      <c r="JZ4" s="386"/>
      <c r="KA4" s="390" t="s">
        <v>49</v>
      </c>
      <c r="KB4" s="164"/>
      <c r="KC4" s="379" t="s">
        <v>49</v>
      </c>
      <c r="KD4" s="386"/>
      <c r="KE4" s="393" t="str">
        <f>HYPERLINK("https://fantasy.premierleague.com/a/fixtures/37","GW 37")</f>
        <v>GW 37</v>
      </c>
      <c r="KF4" s="164"/>
      <c r="KG4" s="386"/>
      <c r="KH4" s="405"/>
      <c r="KI4" s="20"/>
      <c r="KJ4" s="400"/>
      <c r="KK4" s="400"/>
      <c r="KL4" s="381"/>
      <c r="KM4" s="406" t="str">
        <f>HYPERLINK("https://fantasy.premierleague.com/a/fixtures/38","GW 38")</f>
        <v>GW 38</v>
      </c>
      <c r="KN4" s="400"/>
      <c r="KO4" s="400"/>
      <c r="KP4" s="400"/>
      <c r="KQ4" s="400"/>
      <c r="KR4" s="386"/>
      <c r="KS4" s="407" t="s">
        <v>268</v>
      </c>
      <c r="KT4" s="380"/>
      <c r="KU4" s="380"/>
      <c r="KV4" s="381"/>
      <c r="KW4" s="408" t="str">
        <f>HYPERLINK("http://www.uefa.com/uefaeuropaleague/season=2017/matches/day=15/index.html","Final")</f>
        <v>Final</v>
      </c>
      <c r="KX4" s="380"/>
      <c r="KY4" s="381"/>
      <c r="KZ4" s="409" t="str">
        <f>HYPERLINK("http://www.uefa.com/uefachampionsleague/season=2017/matches/day=13/index.html","Final")</f>
        <v>Final</v>
      </c>
      <c r="LA4" s="384"/>
      <c r="LB4" s="384"/>
      <c r="LC4" s="384"/>
      <c r="LD4" s="384"/>
      <c r="LE4" s="384"/>
      <c r="LF4" s="384"/>
      <c r="LG4" s="384"/>
      <c r="LH4" s="384"/>
      <c r="LI4" s="384"/>
      <c r="LJ4" s="384"/>
      <c r="LK4" s="384"/>
      <c r="LL4" s="384"/>
      <c r="LM4" s="384"/>
      <c r="LN4" s="384"/>
      <c r="LO4" s="384"/>
      <c r="LP4" s="384"/>
      <c r="LQ4" s="384"/>
      <c r="LR4" s="384"/>
      <c r="LS4" s="384"/>
      <c r="LT4" s="384"/>
      <c r="LU4" s="384"/>
      <c r="LV4" s="384"/>
      <c r="LW4" s="384"/>
      <c r="LX4" s="384"/>
      <c r="LY4" s="384"/>
      <c r="LZ4" s="384"/>
      <c r="MA4" s="384"/>
      <c r="MB4" s="384"/>
      <c r="MC4" s="384"/>
      <c r="MD4" s="384"/>
      <c r="ME4" s="384"/>
      <c r="MF4" s="384"/>
      <c r="MG4" s="384"/>
      <c r="MH4" s="384"/>
      <c r="MI4" s="384"/>
      <c r="MJ4" s="384"/>
      <c r="MK4" s="384"/>
      <c r="ML4" s="384"/>
      <c r="MM4" s="384"/>
      <c r="MN4" s="384"/>
      <c r="MO4" s="384"/>
      <c r="MP4" s="384"/>
      <c r="MQ4" s="384"/>
      <c r="MR4" s="384"/>
      <c r="MS4" s="384"/>
      <c r="MT4" s="384"/>
      <c r="MU4" s="384"/>
      <c r="MV4" s="384"/>
      <c r="MW4" s="384"/>
      <c r="MX4" s="384"/>
      <c r="MY4" s="384"/>
      <c r="MZ4" s="384"/>
      <c r="NA4" s="384"/>
      <c r="NB4" s="380"/>
      <c r="NC4" s="380"/>
      <c r="ND4" s="380"/>
      <c r="NE4" s="380"/>
      <c r="NF4" s="380"/>
      <c r="NG4" s="380"/>
      <c r="NH4" s="380"/>
      <c r="NI4" s="380"/>
      <c r="NJ4" s="380"/>
      <c r="NK4" s="380"/>
      <c r="NL4" s="380"/>
      <c r="NM4" s="380"/>
      <c r="NN4" s="380"/>
      <c r="NO4" s="380"/>
      <c r="NP4" s="380"/>
      <c r="NQ4" s="380"/>
      <c r="NR4" s="380"/>
      <c r="NS4" s="380"/>
      <c r="NT4" s="380"/>
      <c r="NU4" s="380"/>
      <c r="NV4" s="380"/>
      <c r="NW4" s="380"/>
      <c r="NX4" s="380"/>
      <c r="NY4" s="380"/>
      <c r="NZ4" s="380"/>
      <c r="OA4" s="380"/>
      <c r="OB4" s="380"/>
      <c r="OC4" s="380"/>
      <c r="OD4" s="380"/>
      <c r="OE4" s="380"/>
      <c r="OF4" s="380"/>
      <c r="OG4" s="380"/>
      <c r="OH4" s="380"/>
      <c r="OI4" s="380"/>
      <c r="OJ4" s="380"/>
      <c r="OK4" s="380"/>
      <c r="OL4" s="380"/>
      <c r="OM4" s="410" t="s">
        <v>253</v>
      </c>
      <c r="OO4" s="395"/>
      <c r="OP4" s="15"/>
      <c r="OQ4" s="15"/>
      <c r="OR4" s="15"/>
      <c r="OS4" s="15"/>
      <c r="OT4" s="15"/>
      <c r="OU4" s="15"/>
      <c r="OV4" s="15"/>
      <c r="OW4" s="20"/>
      <c r="OX4" s="380"/>
      <c r="OY4" s="380"/>
      <c r="OZ4" s="380"/>
      <c r="PA4" s="411" t="str">
        <f>HYPERLINK("https://fantasy.premierleague.com/fixtures/1","GW 1")</f>
        <v>GW 1</v>
      </c>
      <c r="PB4" s="20"/>
      <c r="PC4" s="380"/>
      <c r="PD4" s="412" t="s">
        <v>258</v>
      </c>
      <c r="PE4" s="20"/>
      <c r="PF4" s="413" t="s">
        <v>270</v>
      </c>
      <c r="PG4" s="414"/>
      <c r="PH4" s="411" t="str">
        <f>HYPERLINK("https://fantasy.premierleague.com/fixtures/2","GW 2")</f>
        <v>GW 2</v>
      </c>
      <c r="PI4" s="15"/>
      <c r="PJ4" s="20"/>
      <c r="PK4" s="412" t="s">
        <v>261</v>
      </c>
      <c r="PL4" s="15"/>
      <c r="PM4" s="20"/>
      <c r="PN4" s="414"/>
      <c r="PO4" s="411" t="str">
        <f>HYPERLINK("https://fantasy.premierleague.com/a/fixtures/3","GW 3")</f>
        <v>GW 3</v>
      </c>
      <c r="PP4" s="15"/>
      <c r="PQ4" s="20"/>
      <c r="PR4" s="412" t="s">
        <v>264</v>
      </c>
      <c r="PS4" s="15"/>
      <c r="PT4" s="20"/>
      <c r="PU4" s="415"/>
      <c r="PV4" s="411" t="str">
        <f>HYPERLINK("https://fantasy.premierleague.com/a/fixtures/4","GW 4")</f>
        <v>GW 4</v>
      </c>
      <c r="PW4" s="20"/>
      <c r="PX4" s="416"/>
      <c r="PY4" s="15"/>
      <c r="PZ4" s="15"/>
      <c r="QA4" s="15"/>
      <c r="QB4" s="15"/>
      <c r="QC4" s="15"/>
      <c r="QD4" s="15"/>
      <c r="QE4" s="15"/>
      <c r="QF4" s="15"/>
      <c r="QG4" s="20"/>
      <c r="QH4" s="380"/>
      <c r="QI4" s="380"/>
      <c r="QJ4" s="411" t="str">
        <f>HYPERLINK("https://fantasy.premierleague.com/a/fixtures/5","GW 5")</f>
        <v>GW 5</v>
      </c>
      <c r="QK4" s="20"/>
      <c r="QL4" s="417"/>
      <c r="QM4" s="418" t="s">
        <v>260</v>
      </c>
      <c r="QN4" s="20"/>
      <c r="QO4" s="419" t="s">
        <v>260</v>
      </c>
      <c r="QP4" s="411" t="str">
        <f>HYPERLINK("https://fantasy.premierleague.com/a/fixtures/6","GW 6")</f>
        <v>GW 6</v>
      </c>
      <c r="QQ4" s="15"/>
      <c r="QR4" s="15"/>
      <c r="QS4" s="20"/>
      <c r="QT4" s="418" t="s">
        <v>35</v>
      </c>
      <c r="QU4" s="20"/>
      <c r="QV4" s="419" t="s">
        <v>35</v>
      </c>
      <c r="QW4" s="420" t="str">
        <f>HYPERLINK("https://fantasy.premierleague.com/a/fixtures/7","GW 7")</f>
        <v>GW 7</v>
      </c>
      <c r="QX4" s="15"/>
      <c r="QY4" s="15"/>
      <c r="QZ4" s="20"/>
      <c r="RA4" s="418" t="s">
        <v>36</v>
      </c>
      <c r="RB4" s="20"/>
      <c r="RC4" s="419" t="s">
        <v>36</v>
      </c>
      <c r="RD4" s="421" t="str">
        <f>HYPERLINK("https://fantasy.premierleague.com/a/fixtures/8","GW 8")</f>
        <v>GW 8</v>
      </c>
      <c r="RE4" s="15"/>
      <c r="RF4" s="20"/>
      <c r="RG4" s="416"/>
      <c r="RH4" s="15"/>
      <c r="RI4" s="15"/>
      <c r="RJ4" s="15"/>
      <c r="RK4" s="15"/>
      <c r="RL4" s="15"/>
      <c r="RM4" s="15"/>
      <c r="RN4" s="15"/>
      <c r="RO4" s="20"/>
      <c r="RP4" s="422"/>
      <c r="RQ4" s="422"/>
      <c r="RR4" s="423"/>
      <c r="RS4" s="421" t="str">
        <f>HYPERLINK("https://fantasy.premierleague.com/a/fixtures/9","GW 9")</f>
        <v>GW 9</v>
      </c>
      <c r="RT4" s="20"/>
      <c r="RU4" s="417"/>
      <c r="RV4" s="418" t="s">
        <v>38</v>
      </c>
      <c r="RW4" s="20"/>
      <c r="RX4" s="419" t="s">
        <v>38</v>
      </c>
      <c r="RY4" s="424"/>
      <c r="RZ4" s="421" t="str">
        <f>HYPERLINK("https://fantasy.premierleague.com/a/fixtures/10","GW 10")</f>
        <v>GW 10</v>
      </c>
      <c r="SA4" s="20"/>
      <c r="SB4" s="422"/>
      <c r="SC4" s="418" t="s">
        <v>39</v>
      </c>
      <c r="SD4" s="20"/>
      <c r="SE4" s="419" t="s">
        <v>39</v>
      </c>
      <c r="SG4" s="425" t="str">
        <f>HYPERLINK("https://fantasy.premierleague.com/a/fixtures/11","GW 11")</f>
        <v>GW 11</v>
      </c>
      <c r="SH4" s="15"/>
      <c r="SI4" s="20"/>
      <c r="SJ4" s="418" t="s">
        <v>40</v>
      </c>
      <c r="SK4" s="20"/>
      <c r="SL4" s="419" t="s">
        <v>40</v>
      </c>
      <c r="SM4" s="421" t="str">
        <f>HYPERLINK("https://fantasy.premierleague.com/a/fixtures/12","GW 12")</f>
        <v>GW 12</v>
      </c>
      <c r="SN4" s="15"/>
      <c r="SO4" s="20"/>
      <c r="SQ4" s="392" t="str">
        <f>HYPERLINK("https://fantasy.premierleague.com/a/fixtures/13","GW 13")</f>
        <v>GW 13</v>
      </c>
      <c r="SR4" s="15"/>
      <c r="SS4" s="20"/>
      <c r="SU4" s="392" t="str">
        <f>HYPERLINK("https://fantasy.premierleague.com/a/fixtures/14","GW 14")</f>
        <v>GW 14</v>
      </c>
      <c r="SV4" s="15"/>
      <c r="SW4" s="20"/>
      <c r="SX4" s="388" t="s">
        <v>41</v>
      </c>
      <c r="SY4" s="20"/>
      <c r="SZ4" s="422"/>
      <c r="TA4" s="423"/>
      <c r="TB4" s="421" t="str">
        <f>HYPERLINK("https://fantasy.premierleague.com/a/fixtures/15","GW 15")</f>
        <v>GW 15</v>
      </c>
      <c r="TC4" s="20"/>
      <c r="TD4" s="425" t="str">
        <f>HYPERLINK("https://fantasy.premierleague.com/a/fixtures/16","GW 16")</f>
        <v>GW 16</v>
      </c>
      <c r="TE4" s="15"/>
      <c r="TF4" s="20"/>
      <c r="TH4" s="392" t="str">
        <f>HYPERLINK("https://fantasy.premierleague.com/a/fixtures/17","GW 17")</f>
        <v>GW 17</v>
      </c>
      <c r="TI4" s="15"/>
      <c r="TJ4" s="15"/>
      <c r="TK4" s="20"/>
      <c r="TL4" s="412" t="s">
        <v>42</v>
      </c>
      <c r="TM4" s="20"/>
      <c r="TO4" s="426" t="s">
        <v>261</v>
      </c>
      <c r="TP4" s="15"/>
      <c r="TQ4" s="15"/>
      <c r="TR4" s="20"/>
      <c r="TS4" s="425" t="str">
        <f>HYPERLINK("https://fantasy.premierleague.com/a/fixtures/18","GW 18")</f>
        <v>GW 18</v>
      </c>
      <c r="TT4" s="15"/>
      <c r="TU4" s="20"/>
      <c r="TV4" s="427" t="str">
        <f>HYPERLINK("https://fantasy.premierleague.com/a/fixtures/19","GW 19")</f>
        <v>GW 19</v>
      </c>
      <c r="TW4" s="15"/>
      <c r="TX4" s="15"/>
      <c r="TY4" s="15"/>
      <c r="TZ4" s="15"/>
      <c r="UA4" s="15"/>
      <c r="UB4" s="15"/>
      <c r="UC4" s="15"/>
      <c r="UD4" s="20"/>
      <c r="UG4" s="392" t="str">
        <f>HYPERLINK("https://fantasy.premierleague.com/a/fixtures/20","GW 20")</f>
        <v>GW 20</v>
      </c>
      <c r="UH4" s="15"/>
      <c r="UI4" s="20"/>
      <c r="UK4" s="392" t="str">
        <f>HYPERLINK("https://fantasy.premierleague.com/a/fixtures/21","GW 21")</f>
        <v>GW 21</v>
      </c>
      <c r="UL4" s="20"/>
      <c r="UN4" s="392" t="str">
        <f>HYPERLINK("https://fantasy.premierleague.com/a/fixtures/22","GW 22")</f>
        <v>GW 22</v>
      </c>
      <c r="UO4" s="15"/>
      <c r="UP4" s="20"/>
      <c r="UR4" s="392" t="str">
        <f>HYPERLINK("https://fantasy.premierleague.com/a/fixtures/23","GW 23")</f>
        <v>GW 23</v>
      </c>
      <c r="US4" s="20"/>
      <c r="UT4" s="384"/>
      <c r="UU4" s="426" t="s">
        <v>269</v>
      </c>
      <c r="UV4" s="15"/>
      <c r="UW4" s="20"/>
      <c r="UX4" s="380"/>
      <c r="UY4" s="427" t="str">
        <f>HYPERLINK("https://fantasy.premierleague.com/a/fixtures/24","GW 24")</f>
        <v>GW 24</v>
      </c>
      <c r="UZ4" s="15"/>
      <c r="VA4" s="15"/>
      <c r="VB4" s="15"/>
      <c r="VC4" s="20"/>
      <c r="VE4" s="386"/>
      <c r="VF4" s="427" t="str">
        <f>HYPERLINK("https://fantasy.premierleague.com/a/fixtures/25","GW 25")</f>
        <v>GW 25</v>
      </c>
      <c r="VG4" s="15"/>
      <c r="VH4" s="15"/>
      <c r="VI4" s="20"/>
      <c r="VL4" s="400"/>
      <c r="VM4" s="427" t="s">
        <v>271</v>
      </c>
      <c r="VN4" s="15"/>
      <c r="VO4" s="15"/>
      <c r="VP4" s="15"/>
      <c r="VQ4" s="15"/>
      <c r="VR4" s="20"/>
      <c r="VS4" s="386"/>
      <c r="VT4" s="428" t="s">
        <v>272</v>
      </c>
      <c r="VU4" s="165"/>
      <c r="VV4" s="165"/>
      <c r="VW4" s="165"/>
      <c r="VX4" s="164"/>
      <c r="VY4" s="429" t="s">
        <v>45</v>
      </c>
      <c r="VZ4" s="393" t="s">
        <v>273</v>
      </c>
      <c r="WA4" s="165"/>
      <c r="WB4" s="165"/>
      <c r="WC4" s="164"/>
      <c r="WD4" s="430" t="s">
        <v>47</v>
      </c>
      <c r="WE4" s="20"/>
      <c r="WF4" s="431" t="s">
        <v>47</v>
      </c>
      <c r="WG4" s="381"/>
      <c r="WH4" s="399" t="s">
        <v>41</v>
      </c>
      <c r="WI4" s="164"/>
      <c r="WJ4" s="416"/>
      <c r="WK4" s="15"/>
      <c r="WL4" s="15"/>
      <c r="WM4" s="15"/>
      <c r="WN4" s="15"/>
      <c r="WO4" s="15"/>
      <c r="WP4" s="15"/>
      <c r="WQ4" s="15"/>
      <c r="WR4" s="15"/>
      <c r="WS4" s="20"/>
      <c r="WT4" s="400"/>
      <c r="WU4" s="386"/>
      <c r="WV4" s="393" t="s">
        <v>274</v>
      </c>
      <c r="WW4" s="165"/>
      <c r="WX4" s="164"/>
      <c r="WY4" s="390" t="s">
        <v>53</v>
      </c>
      <c r="WZ4" s="164"/>
      <c r="XA4" s="432" t="s">
        <v>53</v>
      </c>
      <c r="XB4" s="393" t="s">
        <v>275</v>
      </c>
      <c r="XC4" s="165"/>
      <c r="XD4" s="165"/>
      <c r="XE4" s="164"/>
      <c r="XF4" s="390" t="s">
        <v>48</v>
      </c>
      <c r="XG4" s="164"/>
      <c r="XH4" s="432" t="s">
        <v>48</v>
      </c>
      <c r="XI4" s="386"/>
      <c r="XJ4" s="399" t="s">
        <v>42</v>
      </c>
      <c r="XK4" s="164"/>
      <c r="XL4" s="400"/>
      <c r="XM4" s="400"/>
      <c r="XN4" s="400"/>
      <c r="XO4" s="400"/>
      <c r="XP4" s="417"/>
      <c r="XQ4" s="433"/>
      <c r="XR4" s="403" t="s">
        <v>268</v>
      </c>
      <c r="XS4" s="386"/>
      <c r="XT4" s="390" t="s">
        <v>54</v>
      </c>
      <c r="XU4" s="164"/>
      <c r="XV4" s="432" t="s">
        <v>54</v>
      </c>
      <c r="XW4" s="393" t="s">
        <v>276</v>
      </c>
      <c r="XX4" s="165"/>
      <c r="XY4" s="164"/>
      <c r="YA4" s="390" t="s">
        <v>49</v>
      </c>
      <c r="YB4" s="164"/>
      <c r="YC4" s="432" t="s">
        <v>49</v>
      </c>
      <c r="YD4" s="434" t="str">
        <f>HYPERLINK("https://fantasy.premierleague.com/a/fixtures/35","GW 35")</f>
        <v>GW 35</v>
      </c>
      <c r="YE4" s="15"/>
      <c r="YF4" s="15"/>
      <c r="YG4" s="15"/>
      <c r="YH4" s="15"/>
      <c r="YI4" s="15"/>
      <c r="YJ4" s="20"/>
      <c r="YK4" s="400"/>
      <c r="YL4" s="435" t="s">
        <v>268</v>
      </c>
      <c r="YN4" s="400"/>
      <c r="YO4" s="392" t="str">
        <f>HYPERLINK("https://fantasy.premierleague.com/a/fixtures/37","GW 37")</f>
        <v>GW 37</v>
      </c>
      <c r="YP4" s="20"/>
      <c r="YR4" s="380"/>
      <c r="YS4" s="436"/>
      <c r="YT4" s="437" t="str">
        <f>HYPERLINK("https://fantasy.premierleague.com/a/fixtures/38","GW 38")</f>
        <v>GW 38</v>
      </c>
      <c r="YU4" s="380"/>
      <c r="YV4" s="380"/>
      <c r="YW4" s="438" t="str">
        <f>HYPERLINK("http://www.uefa.com/uefaeuropaleague/season=2017/matches/day=15/index.html","Final")</f>
        <v>Final</v>
      </c>
      <c r="YX4" s="380"/>
      <c r="YY4" s="381"/>
      <c r="YZ4" s="439" t="str">
        <f>HYPERLINK("http://www.uefa.com/uefachampionsleague/season=2017/matches/day=13/index.html","Final")</f>
        <v>Final</v>
      </c>
      <c r="ZA4" s="380"/>
      <c r="ZB4" s="440"/>
      <c r="ZC4" s="440"/>
      <c r="ZD4" s="440"/>
      <c r="ZE4" s="440"/>
      <c r="ZF4" s="440"/>
      <c r="ZG4" s="440"/>
      <c r="ZH4" s="440"/>
      <c r="ZI4" s="440"/>
      <c r="ZJ4" s="440"/>
      <c r="ZK4" s="440"/>
      <c r="ZL4" s="440"/>
      <c r="ZM4" s="441" t="s">
        <v>277</v>
      </c>
      <c r="ZN4" s="15"/>
      <c r="ZO4" s="15"/>
      <c r="ZP4" s="15"/>
      <c r="ZQ4" s="20"/>
      <c r="ZR4" s="441" t="s">
        <v>278</v>
      </c>
      <c r="ZS4" s="15"/>
      <c r="ZT4" s="15"/>
      <c r="ZU4" s="20"/>
      <c r="ZV4" s="441" t="s">
        <v>279</v>
      </c>
      <c r="ZW4" s="15"/>
      <c r="ZX4" s="15"/>
      <c r="ZY4" s="20"/>
      <c r="ZZ4" s="442"/>
      <c r="AAA4" s="20"/>
      <c r="AAB4" s="441" t="s">
        <v>280</v>
      </c>
      <c r="AAC4" s="15"/>
      <c r="AAD4" s="15"/>
      <c r="AAE4" s="20"/>
      <c r="AAF4" s="442"/>
      <c r="AAG4" s="20"/>
      <c r="AAH4" s="441" t="s">
        <v>41</v>
      </c>
      <c r="AAI4" s="20"/>
      <c r="AAJ4" s="442"/>
      <c r="AAK4" s="20"/>
      <c r="AAL4" s="441" t="s">
        <v>42</v>
      </c>
      <c r="AAM4" s="20"/>
      <c r="AAN4" s="442"/>
      <c r="AAO4" s="15"/>
      <c r="AAP4" s="20"/>
      <c r="AAQ4" s="443" t="s">
        <v>44</v>
      </c>
      <c r="AAR4" s="440"/>
      <c r="AAS4" s="440"/>
      <c r="AAT4" s="440"/>
      <c r="AAU4" s="440"/>
      <c r="AAV4" s="440"/>
      <c r="AAW4" s="440"/>
      <c r="AAX4" s="440"/>
      <c r="AAY4" s="440"/>
      <c r="AAZ4" s="440"/>
      <c r="ABA4" s="444"/>
      <c r="ABB4" s="15"/>
      <c r="ABC4" s="15"/>
      <c r="ABD4" s="15"/>
      <c r="ABE4" s="15"/>
      <c r="ABF4" s="15"/>
      <c r="ABG4" s="15"/>
      <c r="ABH4" s="15"/>
      <c r="ABI4" s="15"/>
      <c r="ABJ4" s="15"/>
      <c r="ABK4" s="15"/>
      <c r="ABL4" s="15"/>
      <c r="ABM4" s="15"/>
      <c r="ABN4" s="15"/>
      <c r="ABO4" s="15"/>
      <c r="ABP4" s="15"/>
      <c r="ABQ4" s="15"/>
      <c r="ABR4" s="20"/>
      <c r="ABS4" s="445" t="s">
        <v>253</v>
      </c>
      <c r="ABT4" s="446"/>
      <c r="ABU4" s="446"/>
      <c r="ABV4" s="447" t="s">
        <v>255</v>
      </c>
      <c r="ABW4" s="440"/>
      <c r="ABX4" s="448" t="s">
        <v>281</v>
      </c>
      <c r="ABY4" s="15"/>
      <c r="ABZ4" s="20"/>
      <c r="ACA4" s="449"/>
      <c r="ACB4" s="449"/>
      <c r="ACC4" s="440"/>
      <c r="ACD4" s="450" t="s">
        <v>257</v>
      </c>
      <c r="ACE4" s="451"/>
      <c r="ACF4" s="452" t="s">
        <v>282</v>
      </c>
      <c r="ACG4" s="165"/>
      <c r="ACH4" s="164"/>
      <c r="ACI4" s="453" t="s">
        <v>258</v>
      </c>
      <c r="ACJ4" s="20"/>
      <c r="ACK4" s="454" t="s">
        <v>259</v>
      </c>
      <c r="ACM4" s="448" t="s">
        <v>283</v>
      </c>
      <c r="ACN4" s="20"/>
      <c r="ACO4" s="455"/>
      <c r="ACP4" s="165"/>
      <c r="ACQ4" s="165"/>
      <c r="ACR4" s="165"/>
      <c r="ACS4" s="165"/>
      <c r="ACT4" s="165"/>
      <c r="ACU4" s="165"/>
      <c r="ACV4" s="165"/>
      <c r="ACW4" s="165"/>
      <c r="ACX4" s="164"/>
      <c r="ACY4" s="440"/>
      <c r="ACZ4" s="440"/>
      <c r="ADA4" s="452" t="s">
        <v>284</v>
      </c>
      <c r="ADB4" s="165"/>
      <c r="ADC4" s="164"/>
      <c r="ADD4" s="456" t="s">
        <v>260</v>
      </c>
      <c r="ADE4" s="164"/>
      <c r="ADF4" s="457" t="s">
        <v>260</v>
      </c>
      <c r="ADG4" s="458"/>
      <c r="ADH4" s="452" t="s">
        <v>285</v>
      </c>
      <c r="ADI4" s="165"/>
      <c r="ADJ4" s="164"/>
      <c r="ADK4" s="459" t="s">
        <v>261</v>
      </c>
      <c r="ADL4" s="164"/>
      <c r="ADN4" s="452" t="s">
        <v>286</v>
      </c>
      <c r="ADO4" s="165"/>
      <c r="ADP4" s="164"/>
      <c r="ADQ4" s="458"/>
      <c r="ADR4" s="456" t="s">
        <v>35</v>
      </c>
      <c r="ADS4" s="164"/>
      <c r="ADT4" s="457" t="s">
        <v>35</v>
      </c>
      <c r="ADU4" s="451"/>
      <c r="ADV4" s="452" t="s">
        <v>287</v>
      </c>
      <c r="ADW4" s="165"/>
      <c r="ADX4" s="455"/>
      <c r="ADY4" s="165"/>
      <c r="ADZ4" s="165"/>
      <c r="AEA4" s="165"/>
      <c r="AEB4" s="165"/>
      <c r="AEC4" s="165"/>
      <c r="AED4" s="165"/>
      <c r="AEE4" s="165"/>
      <c r="AEF4" s="164"/>
      <c r="AEJ4" s="460" t="s">
        <v>288</v>
      </c>
      <c r="AEK4" s="20"/>
      <c r="AEM4" s="456" t="s">
        <v>36</v>
      </c>
      <c r="AEN4" s="164"/>
      <c r="AEO4" s="457" t="s">
        <v>36</v>
      </c>
      <c r="AEP4" s="458"/>
      <c r="AEQ4" s="461" t="s">
        <v>289</v>
      </c>
      <c r="AER4" s="165"/>
      <c r="AES4" s="164"/>
      <c r="AET4" s="462" t="s">
        <v>264</v>
      </c>
      <c r="AEU4" s="20"/>
      <c r="AEW4" s="461" t="s">
        <v>290</v>
      </c>
      <c r="AEX4" s="165"/>
      <c r="AEY4" s="164"/>
      <c r="AEZ4" s="440"/>
      <c r="AFA4" s="456" t="s">
        <v>38</v>
      </c>
      <c r="AFB4" s="164"/>
      <c r="AFC4" s="457" t="s">
        <v>38</v>
      </c>
      <c r="AFD4" s="451"/>
      <c r="AFE4" s="460" t="s">
        <v>291</v>
      </c>
      <c r="AFF4" s="20"/>
      <c r="AFG4" s="455"/>
      <c r="AFH4" s="165"/>
      <c r="AFI4" s="165"/>
      <c r="AFJ4" s="165"/>
      <c r="AFK4" s="165"/>
      <c r="AFL4" s="165"/>
      <c r="AFM4" s="165"/>
      <c r="AFN4" s="165"/>
      <c r="AFO4" s="164"/>
      <c r="AFS4" s="461" t="s">
        <v>292</v>
      </c>
      <c r="AFT4" s="164"/>
      <c r="AFV4" s="456" t="s">
        <v>39</v>
      </c>
      <c r="AFW4" s="164"/>
      <c r="AFX4" s="457" t="s">
        <v>39</v>
      </c>
      <c r="AFY4" s="458"/>
      <c r="AFZ4" s="461" t="s">
        <v>293</v>
      </c>
      <c r="AGA4" s="165"/>
      <c r="AGB4" s="164"/>
      <c r="AGC4" s="460" t="s">
        <v>294</v>
      </c>
      <c r="AGD4" s="20"/>
      <c r="AGE4" s="463"/>
      <c r="AGG4" s="461" t="s">
        <v>295</v>
      </c>
      <c r="AGH4" s="165"/>
      <c r="AGJ4" s="464" t="s">
        <v>40</v>
      </c>
      <c r="AGK4" s="20"/>
      <c r="AGL4" s="457" t="s">
        <v>40</v>
      </c>
      <c r="AGM4" s="451"/>
      <c r="AGN4" s="460" t="s">
        <v>296</v>
      </c>
      <c r="AGO4" s="15"/>
      <c r="AGQ4" s="465" t="s">
        <v>297</v>
      </c>
      <c r="AGR4" s="20"/>
      <c r="AGT4" s="451"/>
      <c r="AGU4" s="466" t="s">
        <v>298</v>
      </c>
      <c r="AGV4" s="164"/>
      <c r="AGX4" s="453" t="s">
        <v>41</v>
      </c>
      <c r="AGY4" s="20"/>
      <c r="AHA4" s="449"/>
      <c r="AHB4" s="449"/>
      <c r="AHC4" s="460" t="s">
        <v>299</v>
      </c>
      <c r="AHD4" s="20"/>
      <c r="AHE4" s="461" t="s">
        <v>300</v>
      </c>
      <c r="AHF4" s="164"/>
      <c r="AHI4" s="460" t="s">
        <v>301</v>
      </c>
      <c r="AHJ4" s="20"/>
      <c r="AHL4" s="459" t="s">
        <v>54</v>
      </c>
      <c r="AHM4" s="164"/>
      <c r="AHO4" s="440"/>
      <c r="AHP4" s="467" t="s">
        <v>261</v>
      </c>
      <c r="AHQ4" s="15"/>
      <c r="AHR4" s="20"/>
      <c r="AHS4" s="453" t="s">
        <v>49</v>
      </c>
      <c r="AHT4" s="20"/>
      <c r="AHW4" s="460" t="s">
        <v>302</v>
      </c>
      <c r="AHX4" s="15"/>
      <c r="AHZ4" s="468" t="s">
        <v>263</v>
      </c>
      <c r="AIA4" s="164"/>
      <c r="AID4" s="461" t="s">
        <v>303</v>
      </c>
      <c r="AIE4" s="164"/>
      <c r="AIF4" s="469" t="s">
        <v>304</v>
      </c>
      <c r="AIG4" s="165"/>
      <c r="AIH4" s="165"/>
      <c r="AII4" s="165"/>
      <c r="AIJ4" s="165"/>
      <c r="AIK4" s="165"/>
      <c r="AIL4" s="165"/>
      <c r="AIM4" s="165"/>
      <c r="AIN4" s="165"/>
      <c r="AIO4" s="165"/>
      <c r="AIP4" s="164"/>
      <c r="AIR4" s="467" t="s">
        <v>264</v>
      </c>
      <c r="AIS4" s="15"/>
      <c r="AIT4" s="20"/>
      <c r="AIU4" s="461" t="s">
        <v>305</v>
      </c>
      <c r="AIV4" s="165"/>
      <c r="AIY4" s="460" t="s">
        <v>306</v>
      </c>
      <c r="AIZ4" s="20"/>
      <c r="AJB4" s="464" t="s">
        <v>45</v>
      </c>
      <c r="AJC4" s="20"/>
      <c r="AJD4" s="470" t="s">
        <v>51</v>
      </c>
      <c r="AJF4" s="460" t="s">
        <v>271</v>
      </c>
      <c r="AJG4" s="20"/>
      <c r="AJI4" s="456" t="s">
        <v>45</v>
      </c>
      <c r="AJJ4" s="164"/>
      <c r="AJK4" s="471" t="s">
        <v>52</v>
      </c>
      <c r="AJN4" s="472" t="s">
        <v>268</v>
      </c>
      <c r="AJP4" s="467" t="s">
        <v>269</v>
      </c>
      <c r="AJQ4" s="20"/>
      <c r="AJT4" s="461" t="s">
        <v>273</v>
      </c>
      <c r="AJU4" s="165"/>
      <c r="AJW4" s="473" t="s">
        <v>47</v>
      </c>
      <c r="AJX4" s="164"/>
      <c r="AJY4" s="474" t="s">
        <v>45</v>
      </c>
      <c r="AKA4" s="475" t="s">
        <v>307</v>
      </c>
      <c r="AKB4" s="15"/>
      <c r="AKD4" s="456" t="s">
        <v>47</v>
      </c>
      <c r="AKE4" s="164"/>
      <c r="AKF4" s="457" t="s">
        <v>47</v>
      </c>
      <c r="AKH4" s="467" t="s">
        <v>41</v>
      </c>
      <c r="AKI4" s="20"/>
      <c r="AKJ4" s="455"/>
      <c r="AKK4" s="165"/>
      <c r="AKL4" s="165"/>
      <c r="AKM4" s="165"/>
      <c r="AKN4" s="165"/>
      <c r="AKO4" s="165"/>
      <c r="AKP4" s="165"/>
      <c r="AKQ4" s="165"/>
      <c r="AKR4" s="164"/>
      <c r="AKV4" s="461" t="s">
        <v>275</v>
      </c>
      <c r="AKW4" s="165"/>
      <c r="AKX4" s="164"/>
      <c r="AKY4" s="456" t="s">
        <v>53</v>
      </c>
      <c r="AKZ4" s="164"/>
      <c r="ALA4" s="457" t="s">
        <v>53</v>
      </c>
      <c r="ALC4" s="461" t="s">
        <v>308</v>
      </c>
      <c r="ALD4" s="164"/>
      <c r="ALF4" s="456" t="s">
        <v>48</v>
      </c>
      <c r="ALG4" s="164"/>
      <c r="ALH4" s="457" t="s">
        <v>48</v>
      </c>
      <c r="ALJ4" s="467" t="s">
        <v>42</v>
      </c>
      <c r="ALK4" s="20"/>
      <c r="ALM4" s="476"/>
      <c r="ALN4" s="20"/>
      <c r="ALQ4" s="461" t="s">
        <v>276</v>
      </c>
      <c r="ALR4" s="164"/>
      <c r="ALT4" s="464" t="s">
        <v>54</v>
      </c>
      <c r="ALU4" s="20"/>
      <c r="ALV4" s="477" t="s">
        <v>54</v>
      </c>
      <c r="ALX4" s="461" t="s">
        <v>309</v>
      </c>
      <c r="ALY4" s="164"/>
      <c r="AMA4" s="456" t="s">
        <v>49</v>
      </c>
      <c r="AMB4" s="164"/>
      <c r="AMC4" s="457" t="s">
        <v>49</v>
      </c>
      <c r="AME4" s="460" t="s">
        <v>310</v>
      </c>
      <c r="AMF4" s="20"/>
      <c r="AMH4" s="478"/>
      <c r="AMI4" s="20"/>
      <c r="AML4" s="460" t="s">
        <v>311</v>
      </c>
      <c r="AMM4" s="20"/>
      <c r="AMP4" s="479" t="s">
        <v>268</v>
      </c>
      <c r="AMT4" s="480" t="s">
        <v>312</v>
      </c>
      <c r="AMW4" s="481" t="s">
        <v>268</v>
      </c>
      <c r="AMZ4" s="482" t="s">
        <v>268</v>
      </c>
      <c r="ANB4" s="455"/>
      <c r="ANC4" s="165"/>
      <c r="AND4" s="165"/>
      <c r="ANE4" s="165"/>
      <c r="ANF4" s="165"/>
      <c r="ANG4" s="165"/>
      <c r="ANH4" s="165"/>
      <c r="ANI4" s="165"/>
      <c r="ANJ4" s="165"/>
      <c r="ANK4" s="165"/>
      <c r="ANL4" s="165"/>
      <c r="ANM4" s="165"/>
      <c r="ANN4" s="165"/>
      <c r="ANO4" s="165"/>
      <c r="ANP4" s="165"/>
      <c r="ANQ4" s="164"/>
      <c r="ANR4" s="440"/>
      <c r="ANS4" s="440"/>
      <c r="ANT4" s="440"/>
      <c r="ANU4" s="440"/>
      <c r="ANV4" s="440"/>
      <c r="ANW4" s="440"/>
      <c r="ANX4" s="440"/>
      <c r="ANY4" s="440"/>
      <c r="ANZ4" s="440"/>
      <c r="AOA4" s="440"/>
      <c r="AOB4" s="440"/>
      <c r="AOC4" s="440"/>
      <c r="AOD4" s="440"/>
      <c r="AOE4" s="440"/>
      <c r="AOF4" s="440"/>
      <c r="AOG4" s="440"/>
      <c r="AOH4" s="440"/>
      <c r="AOI4" s="440"/>
      <c r="AOJ4" s="440"/>
      <c r="AOK4" s="440"/>
      <c r="AOL4" s="440"/>
      <c r="AOM4" s="440"/>
      <c r="AON4" s="440"/>
      <c r="AOO4" s="440"/>
      <c r="AOP4" s="440"/>
      <c r="AOQ4" s="440"/>
      <c r="AOR4" s="440"/>
      <c r="AOS4" s="440"/>
      <c r="AOT4" s="440"/>
      <c r="AOU4" s="440"/>
      <c r="AOV4" s="440"/>
      <c r="AOW4" s="440"/>
      <c r="AOX4" s="440"/>
      <c r="AOY4" s="440"/>
      <c r="AOZ4" s="440"/>
      <c r="APA4" s="440"/>
      <c r="APB4" s="440"/>
      <c r="APC4" s="440"/>
      <c r="APD4" s="440"/>
      <c r="APE4" s="440"/>
      <c r="APF4" s="440"/>
      <c r="APG4" s="440"/>
      <c r="APH4" s="440"/>
      <c r="API4" s="440"/>
      <c r="APJ4" s="440"/>
      <c r="APK4" s="440"/>
      <c r="APL4" s="445" t="s">
        <v>253</v>
      </c>
      <c r="APQ4" s="448" t="s">
        <v>281</v>
      </c>
      <c r="APR4" s="15"/>
      <c r="APS4" s="20"/>
      <c r="APY4" s="452" t="s">
        <v>282</v>
      </c>
      <c r="APZ4" s="165"/>
      <c r="AQA4" s="164"/>
      <c r="AQC4" s="450" t="s">
        <v>257</v>
      </c>
      <c r="AQF4" s="448" t="s">
        <v>283</v>
      </c>
      <c r="AQG4" s="20"/>
      <c r="AQJ4" s="454" t="s">
        <v>259</v>
      </c>
      <c r="AQM4" s="448" t="s">
        <v>284</v>
      </c>
      <c r="AQN4" s="20"/>
      <c r="AQP4" s="448" t="s">
        <v>285</v>
      </c>
      <c r="AQQ4" s="20"/>
      <c r="AQT4" s="452" t="s">
        <v>286</v>
      </c>
      <c r="AQU4" s="165"/>
      <c r="AQV4" s="164"/>
      <c r="AQW4" s="456" t="s">
        <v>260</v>
      </c>
      <c r="AQX4" s="164"/>
      <c r="AQY4" s="457" t="s">
        <v>260</v>
      </c>
      <c r="ARA4" s="452" t="s">
        <v>287</v>
      </c>
      <c r="ARB4" s="165"/>
      <c r="ARD4" s="456" t="s">
        <v>35</v>
      </c>
      <c r="ARE4" s="164"/>
      <c r="ARF4" s="457" t="s">
        <v>35</v>
      </c>
      <c r="ARH4" s="460" t="s">
        <v>288</v>
      </c>
      <c r="ARI4" s="20"/>
      <c r="ARJ4" s="455"/>
      <c r="ARK4" s="165"/>
      <c r="ARL4" s="165"/>
      <c r="ARM4" s="165"/>
      <c r="ARN4" s="165"/>
      <c r="ARO4" s="165"/>
      <c r="ARP4" s="165"/>
      <c r="ARQ4" s="165"/>
      <c r="ARR4" s="164"/>
      <c r="ARV4" s="461" t="s">
        <v>289</v>
      </c>
      <c r="ARW4" s="165"/>
      <c r="ARX4" s="164"/>
      <c r="ARY4" s="456" t="s">
        <v>36</v>
      </c>
      <c r="ARZ4" s="164"/>
      <c r="ASA4" s="457" t="s">
        <v>36</v>
      </c>
      <c r="ASC4" s="461" t="s">
        <v>290</v>
      </c>
      <c r="ASD4" s="165"/>
      <c r="ASE4" s="164"/>
      <c r="ASF4" s="456" t="s">
        <v>38</v>
      </c>
      <c r="ASG4" s="164"/>
      <c r="ASH4" s="457" t="s">
        <v>38</v>
      </c>
      <c r="ASJ4" s="460" t="s">
        <v>291</v>
      </c>
      <c r="ASK4" s="20"/>
      <c r="ASM4" s="461" t="s">
        <v>292</v>
      </c>
      <c r="ASN4" s="164"/>
      <c r="ASQ4" s="461" t="s">
        <v>293</v>
      </c>
      <c r="ASR4" s="165"/>
      <c r="ASS4" s="164"/>
      <c r="AST4" s="456" t="s">
        <v>39</v>
      </c>
      <c r="ASU4" s="164"/>
      <c r="ASV4" s="457" t="s">
        <v>39</v>
      </c>
      <c r="ASX4" s="460" t="s">
        <v>294</v>
      </c>
      <c r="ASY4" s="20"/>
      <c r="ATA4" s="464" t="s">
        <v>40</v>
      </c>
      <c r="ATB4" s="20"/>
      <c r="ATC4" s="457" t="s">
        <v>40</v>
      </c>
      <c r="ATE4" s="460" t="s">
        <v>295</v>
      </c>
      <c r="ATF4" s="20"/>
      <c r="ATH4" s="459" t="s">
        <v>261</v>
      </c>
      <c r="ATI4" s="164"/>
      <c r="ATL4" s="460" t="s">
        <v>296</v>
      </c>
      <c r="ATM4" s="20"/>
      <c r="ATU4" s="483"/>
      <c r="ATV4" s="15"/>
      <c r="ATW4" s="15"/>
      <c r="ATX4" s="15"/>
      <c r="ATY4" s="15"/>
      <c r="ATZ4" s="15"/>
      <c r="AUA4" s="15"/>
      <c r="AUB4" s="15"/>
      <c r="AUC4" s="15"/>
      <c r="AUD4" s="15"/>
      <c r="AUE4" s="15"/>
      <c r="AUF4" s="15"/>
      <c r="AUG4" s="15"/>
      <c r="AUH4" s="15"/>
      <c r="AUI4" s="15"/>
      <c r="AUJ4" s="15"/>
      <c r="AUK4" s="15"/>
      <c r="AUL4" s="15"/>
      <c r="AUM4" s="15"/>
      <c r="AUN4" s="15"/>
      <c r="AUO4" s="15"/>
      <c r="AUP4" s="15"/>
      <c r="AUQ4" s="15"/>
      <c r="AUR4" s="15"/>
      <c r="AUS4" s="15"/>
      <c r="AUT4" s="15"/>
      <c r="AUU4" s="15"/>
      <c r="AUV4" s="20"/>
      <c r="AUX4" s="462" t="s">
        <v>264</v>
      </c>
      <c r="AUY4" s="20"/>
      <c r="AVD4" s="460" t="s">
        <v>297</v>
      </c>
      <c r="AVE4" s="20"/>
      <c r="AVG4" s="440"/>
      <c r="AVH4" s="440"/>
      <c r="AVI4" s="460" t="s">
        <v>298</v>
      </c>
      <c r="AVJ4" s="20"/>
      <c r="AVK4" s="460" t="s">
        <v>299</v>
      </c>
      <c r="AVL4" s="20"/>
      <c r="AVO4" s="449"/>
      <c r="AVP4" s="467" t="s">
        <v>261</v>
      </c>
      <c r="AVQ4" s="15"/>
      <c r="AVR4" s="20"/>
      <c r="AVT4" s="453" t="s">
        <v>41</v>
      </c>
      <c r="AVU4" s="20"/>
      <c r="AVW4" s="461" t="s">
        <v>300</v>
      </c>
      <c r="AVX4" s="164"/>
      <c r="AVZ4" s="468" t="s">
        <v>263</v>
      </c>
      <c r="AWA4" s="164"/>
      <c r="AWC4" s="440"/>
      <c r="AWD4" s="460" t="s">
        <v>301</v>
      </c>
      <c r="AWE4" s="20"/>
      <c r="AWG4" s="459" t="s">
        <v>54</v>
      </c>
      <c r="AWH4" s="164"/>
      <c r="AWK4" s="467" t="s">
        <v>264</v>
      </c>
      <c r="AWL4" s="15"/>
      <c r="AWM4" s="20"/>
      <c r="AWN4" s="453" t="s">
        <v>49</v>
      </c>
      <c r="AWO4" s="20"/>
      <c r="AWR4" s="460" t="s">
        <v>302</v>
      </c>
      <c r="AWS4" s="15"/>
      <c r="AWU4" s="484" t="s">
        <v>265</v>
      </c>
      <c r="AWV4" s="164"/>
      <c r="AWY4" s="461" t="s">
        <v>303</v>
      </c>
      <c r="AWZ4" s="164"/>
      <c r="AXB4" s="464" t="s">
        <v>45</v>
      </c>
      <c r="AXC4" s="20"/>
      <c r="AXD4" s="470" t="s">
        <v>51</v>
      </c>
      <c r="AXF4" s="461" t="s">
        <v>305</v>
      </c>
      <c r="AXG4" s="165"/>
      <c r="AXI4" s="456" t="s">
        <v>45</v>
      </c>
      <c r="AXJ4" s="164"/>
      <c r="AXK4" s="471" t="s">
        <v>52</v>
      </c>
      <c r="AXN4" s="472" t="s">
        <v>268</v>
      </c>
      <c r="AXP4" s="467" t="s">
        <v>269</v>
      </c>
      <c r="AXQ4" s="20"/>
      <c r="AXT4" s="460" t="s">
        <v>271</v>
      </c>
      <c r="AXU4" s="20"/>
      <c r="AXW4" s="473" t="s">
        <v>47</v>
      </c>
      <c r="AXX4" s="164"/>
      <c r="AXY4" s="474" t="s">
        <v>45</v>
      </c>
      <c r="AYA4" s="460" t="s">
        <v>272</v>
      </c>
      <c r="AYB4" s="20"/>
      <c r="AYD4" s="456" t="s">
        <v>47</v>
      </c>
      <c r="AYE4" s="164"/>
      <c r="AYF4" s="457" t="s">
        <v>47</v>
      </c>
      <c r="AYH4" s="485" t="s">
        <v>273</v>
      </c>
      <c r="AYI4" s="164"/>
      <c r="AYJ4" s="455"/>
      <c r="AYK4" s="165"/>
      <c r="AYL4" s="165"/>
      <c r="AYM4" s="165"/>
      <c r="AYN4" s="165"/>
      <c r="AYO4" s="165"/>
      <c r="AYP4" s="165"/>
      <c r="AYQ4" s="165"/>
      <c r="AYR4" s="164"/>
      <c r="AYV4" s="475" t="s">
        <v>307</v>
      </c>
      <c r="AYW4" s="15"/>
      <c r="AYY4" s="478"/>
      <c r="AYZ4" s="20"/>
      <c r="AZC4" s="461" t="s">
        <v>274</v>
      </c>
      <c r="AZD4" s="164"/>
      <c r="AZF4" s="456" t="s">
        <v>53</v>
      </c>
      <c r="AZG4" s="164"/>
      <c r="AZH4" s="457" t="s">
        <v>53</v>
      </c>
      <c r="AZJ4" s="461" t="s">
        <v>275</v>
      </c>
      <c r="AZK4" s="165"/>
      <c r="AZL4" s="164"/>
      <c r="AZM4" s="456" t="s">
        <v>48</v>
      </c>
      <c r="AZN4" s="164"/>
      <c r="AZO4" s="457" t="s">
        <v>48</v>
      </c>
      <c r="AZQ4" s="467" t="s">
        <v>42</v>
      </c>
      <c r="AZR4" s="20"/>
      <c r="AZT4" s="461" t="s">
        <v>313</v>
      </c>
      <c r="AZU4" s="164"/>
      <c r="AZX4" s="461" t="s">
        <v>276</v>
      </c>
      <c r="AZY4" s="164"/>
      <c r="BAA4" s="478"/>
      <c r="BAB4" s="20"/>
      <c r="BAE4" s="461" t="s">
        <v>309</v>
      </c>
      <c r="BAF4" s="164"/>
      <c r="BAH4" s="464" t="s">
        <v>54</v>
      </c>
      <c r="BAI4" s="20"/>
      <c r="BAJ4" s="477" t="s">
        <v>54</v>
      </c>
      <c r="BAL4" s="460" t="s">
        <v>310</v>
      </c>
      <c r="BAM4" s="20"/>
      <c r="BAO4" s="456" t="s">
        <v>49</v>
      </c>
      <c r="BAP4" s="164"/>
      <c r="BAQ4" s="457" t="s">
        <v>49</v>
      </c>
      <c r="BAS4" s="460" t="s">
        <v>311</v>
      </c>
      <c r="BAT4" s="20"/>
      <c r="BAV4" s="478"/>
      <c r="BAW4" s="20"/>
      <c r="BBA4" s="480" t="s">
        <v>312</v>
      </c>
      <c r="BBC4" s="479" t="s">
        <v>268</v>
      </c>
      <c r="BBG4" s="486" t="s">
        <v>268</v>
      </c>
      <c r="BBJ4" s="481" t="s">
        <v>268</v>
      </c>
      <c r="BBN4" s="482" t="s">
        <v>268</v>
      </c>
    </row>
    <row r="5">
      <c r="A5" s="378" t="s">
        <v>314</v>
      </c>
      <c r="B5" s="400"/>
      <c r="C5" s="380"/>
      <c r="D5" s="380"/>
      <c r="E5" s="380"/>
      <c r="F5" s="380"/>
      <c r="G5" s="380"/>
      <c r="H5" s="380"/>
      <c r="I5" s="380"/>
      <c r="J5" s="380"/>
      <c r="K5" s="380"/>
      <c r="L5" s="380"/>
      <c r="M5" s="380"/>
      <c r="N5" s="380"/>
      <c r="O5" s="380"/>
      <c r="P5" s="400"/>
      <c r="Q5" s="384"/>
      <c r="R5" s="384"/>
      <c r="S5" s="384"/>
      <c r="T5" s="400"/>
      <c r="U5" s="384"/>
      <c r="V5" s="380"/>
      <c r="W5" s="384"/>
      <c r="X5" s="400"/>
      <c r="Y5" s="384"/>
      <c r="Z5" s="384"/>
      <c r="AA5" s="384"/>
      <c r="AB5" s="384"/>
      <c r="AC5" s="384"/>
      <c r="AD5" s="384"/>
      <c r="AE5" s="400"/>
      <c r="AF5" s="384"/>
      <c r="AG5" s="384"/>
      <c r="AH5" s="400"/>
      <c r="AI5" s="400"/>
      <c r="AJ5" s="400"/>
      <c r="AK5" s="400"/>
      <c r="AL5" s="400"/>
      <c r="AM5" s="400"/>
      <c r="AN5" s="400"/>
      <c r="AO5" s="400"/>
      <c r="AP5" s="400"/>
      <c r="AQ5" s="400"/>
      <c r="AR5" s="400"/>
      <c r="AS5" s="400"/>
      <c r="AT5" s="384"/>
      <c r="AU5" s="384"/>
      <c r="AV5" s="384"/>
      <c r="AW5" s="384"/>
      <c r="AX5" s="384"/>
      <c r="AY5" s="384"/>
      <c r="AZ5" s="384"/>
      <c r="BA5" s="384"/>
      <c r="BB5" s="384"/>
      <c r="BC5" s="400"/>
      <c r="BD5" s="384"/>
      <c r="BE5" s="384"/>
      <c r="BF5" s="400"/>
      <c r="BG5" s="400"/>
      <c r="BH5" s="384"/>
      <c r="BI5" s="384"/>
      <c r="BJ5" s="384"/>
      <c r="BK5" s="384"/>
      <c r="BL5" s="384"/>
      <c r="BM5" s="384"/>
      <c r="BN5" s="400"/>
      <c r="BO5" s="384"/>
      <c r="BP5" s="384"/>
      <c r="BQ5" s="400"/>
      <c r="BR5" s="400"/>
      <c r="BS5" s="400"/>
      <c r="BT5" s="400"/>
      <c r="BU5" s="400"/>
      <c r="BV5" s="400"/>
      <c r="BW5" s="400"/>
      <c r="BX5" s="400"/>
      <c r="BY5" s="400"/>
      <c r="BZ5" s="400"/>
      <c r="CA5" s="400"/>
      <c r="CB5" s="400"/>
      <c r="CC5" s="384"/>
      <c r="CD5" s="384"/>
      <c r="CE5" s="384"/>
      <c r="CF5" s="384"/>
      <c r="CG5" s="384"/>
      <c r="CH5" s="384"/>
      <c r="CI5" s="384"/>
      <c r="CJ5" s="384"/>
      <c r="CK5" s="384"/>
      <c r="CL5" s="400"/>
      <c r="CM5" s="384"/>
      <c r="CN5" s="384"/>
      <c r="CO5" s="400"/>
      <c r="CP5" s="400"/>
      <c r="CQ5" s="384"/>
      <c r="CR5" s="384"/>
      <c r="CS5" s="384"/>
      <c r="CT5" s="384"/>
      <c r="CU5" s="384"/>
      <c r="CV5" s="384"/>
      <c r="CW5" s="400"/>
      <c r="CX5" s="384"/>
      <c r="CY5" s="384"/>
      <c r="CZ5" s="400"/>
      <c r="DA5" s="400"/>
      <c r="DB5" s="400"/>
      <c r="DC5" s="400"/>
      <c r="DD5" s="400"/>
      <c r="DE5" s="400"/>
      <c r="DF5" s="400"/>
      <c r="DG5" s="400"/>
      <c r="DH5" s="400"/>
      <c r="DI5" s="400"/>
      <c r="DJ5" s="400"/>
      <c r="DK5" s="400"/>
      <c r="DL5" s="384"/>
      <c r="DM5" s="384"/>
      <c r="DN5" s="384"/>
      <c r="DO5" s="384"/>
      <c r="DP5" s="384"/>
      <c r="DQ5" s="384"/>
      <c r="DR5" s="384"/>
      <c r="DS5" s="384"/>
      <c r="DT5" s="384"/>
      <c r="DU5" s="400"/>
      <c r="DV5" s="384"/>
      <c r="DW5" s="384"/>
      <c r="DX5" s="400"/>
      <c r="DY5" s="400"/>
      <c r="DZ5" s="384"/>
      <c r="EA5" s="384"/>
      <c r="EB5" s="384"/>
      <c r="EC5" s="384"/>
      <c r="ED5" s="384"/>
      <c r="EE5" s="384"/>
      <c r="EF5" s="400"/>
      <c r="EG5" s="384"/>
      <c r="EH5" s="384"/>
      <c r="EI5" s="400"/>
      <c r="EJ5" s="384"/>
      <c r="EK5" s="384"/>
      <c r="EL5" s="400"/>
      <c r="EM5" s="400"/>
      <c r="EN5" s="384"/>
      <c r="EO5" s="384"/>
      <c r="EP5" s="384"/>
      <c r="EQ5" s="380"/>
      <c r="ER5" s="380"/>
      <c r="ES5" s="380"/>
      <c r="ET5" s="381"/>
      <c r="EU5" s="487" t="str">
        <f>HYPERLINK("https://fantasy.premierleague.com/a/fixtures/18","GW 18")</f>
        <v>GW 18</v>
      </c>
      <c r="EV5" s="164"/>
      <c r="EW5" s="384"/>
      <c r="EX5" s="384"/>
      <c r="EY5" s="384"/>
      <c r="EZ5" s="384"/>
      <c r="FA5" s="380"/>
      <c r="FB5" s="384"/>
      <c r="FC5" s="380"/>
      <c r="FD5" s="380"/>
      <c r="FE5" s="384"/>
      <c r="FF5" s="384"/>
      <c r="FG5" s="384"/>
      <c r="FH5" s="384"/>
      <c r="FI5" s="384"/>
      <c r="FJ5" s="384"/>
      <c r="FK5" s="384"/>
      <c r="FL5" s="384"/>
      <c r="FM5" s="384"/>
      <c r="FN5" s="380"/>
      <c r="FO5" s="400"/>
      <c r="FP5" s="384"/>
      <c r="FQ5" s="384"/>
      <c r="FR5" s="384"/>
      <c r="FS5" s="384"/>
      <c r="FT5" s="384"/>
      <c r="FU5" s="400"/>
      <c r="FV5" s="400"/>
      <c r="FW5" s="384"/>
      <c r="FX5" s="384"/>
      <c r="FY5" s="380"/>
      <c r="FZ5" s="400"/>
      <c r="GA5" s="380"/>
      <c r="GB5" s="380"/>
      <c r="GC5" s="380"/>
      <c r="GD5" s="380"/>
      <c r="GE5" s="380"/>
      <c r="GF5" s="380"/>
      <c r="GG5" s="384"/>
      <c r="GH5" s="384"/>
      <c r="GI5" s="380"/>
      <c r="GJ5" s="400"/>
      <c r="GK5" s="384"/>
      <c r="GL5" s="384"/>
      <c r="GM5" s="384"/>
      <c r="GN5" s="380"/>
      <c r="GO5" s="380"/>
      <c r="GP5" s="400"/>
      <c r="GQ5" s="400"/>
      <c r="GR5" s="384"/>
      <c r="GS5" s="384"/>
      <c r="GT5" s="384"/>
      <c r="GU5" s="384"/>
      <c r="GV5" s="384"/>
      <c r="GW5" s="380"/>
      <c r="GX5" s="380"/>
      <c r="GY5" s="380"/>
      <c r="GZ5" s="380"/>
      <c r="HA5" s="380"/>
      <c r="HB5" s="380"/>
      <c r="HC5" s="380"/>
      <c r="HD5" s="380"/>
      <c r="HE5" s="380"/>
      <c r="HF5" s="380"/>
      <c r="HG5" s="380"/>
      <c r="HH5" s="384"/>
      <c r="HI5" s="384"/>
      <c r="HJ5" s="384"/>
      <c r="HK5" s="380"/>
      <c r="HL5" s="386"/>
      <c r="HM5" s="488" t="str">
        <f>HYPERLINK("https://fantasy.premierleague.com/a/fixtures/28","GW 28")</f>
        <v>GW 28</v>
      </c>
      <c r="HN5" s="164"/>
      <c r="HO5" s="400"/>
      <c r="HP5" s="400"/>
      <c r="HQ5" s="400"/>
      <c r="HR5" s="400"/>
      <c r="HS5" s="400"/>
      <c r="HT5" s="400"/>
      <c r="HU5" s="400"/>
      <c r="HV5" s="400"/>
      <c r="HW5" s="400"/>
      <c r="HX5" s="400"/>
      <c r="HY5" s="400"/>
      <c r="HZ5" s="400"/>
      <c r="IA5" s="380"/>
      <c r="IB5" s="380"/>
      <c r="IC5" s="380"/>
      <c r="ID5" s="380"/>
      <c r="IE5" s="380"/>
      <c r="IF5" s="380"/>
      <c r="IG5" s="386"/>
      <c r="IH5" s="487" t="str">
        <f>HYPERLINK("https://fantasy.premierleague.com/a/fixtures/31","GW 31")</f>
        <v>GW 31</v>
      </c>
      <c r="II5" s="164"/>
      <c r="IJ5" s="400"/>
      <c r="IK5" s="400"/>
      <c r="IL5" s="400"/>
      <c r="IM5" s="400"/>
      <c r="IN5" s="400"/>
      <c r="IO5" s="384"/>
      <c r="IP5" s="384"/>
      <c r="IQ5" s="400"/>
      <c r="IR5" s="384"/>
      <c r="IS5" s="384"/>
      <c r="IT5" s="384"/>
      <c r="IU5" s="380"/>
      <c r="IV5" s="380"/>
      <c r="IW5" s="400"/>
      <c r="IX5" s="380"/>
      <c r="IY5" s="380"/>
      <c r="IZ5" s="384"/>
      <c r="JA5" s="384"/>
      <c r="JB5" s="400"/>
      <c r="JC5" s="384"/>
      <c r="JD5" s="384"/>
      <c r="JE5" s="400"/>
      <c r="JF5" s="380"/>
      <c r="JG5" s="380"/>
      <c r="JH5" s="380"/>
      <c r="JI5" s="386"/>
      <c r="JJ5" s="488" t="str">
        <f>HYPERLINK("https://fantasy.premierleague.com/a/fixtures/34","GW 34")</f>
        <v>GW 34</v>
      </c>
      <c r="JK5" s="164"/>
      <c r="JL5" s="400"/>
      <c r="JM5" s="384"/>
      <c r="JN5" s="384"/>
      <c r="JO5" s="384"/>
      <c r="JP5" s="400"/>
      <c r="JQ5" s="380"/>
      <c r="JR5" s="380"/>
      <c r="JS5" s="400"/>
      <c r="JT5" s="384"/>
      <c r="JU5" s="384"/>
      <c r="JV5" s="384"/>
      <c r="JW5" s="400"/>
      <c r="JX5" s="384"/>
      <c r="JY5" s="384"/>
      <c r="JZ5" s="400"/>
      <c r="KA5" s="384"/>
      <c r="KB5" s="384"/>
      <c r="KC5" s="400"/>
      <c r="KD5" s="400"/>
      <c r="KE5" s="400"/>
      <c r="KF5" s="384"/>
      <c r="KG5" s="400"/>
      <c r="KH5" s="400"/>
      <c r="KI5" s="400"/>
      <c r="KJ5" s="400"/>
      <c r="KK5" s="400"/>
      <c r="KL5" s="400"/>
      <c r="KM5" s="400"/>
      <c r="KN5" s="400"/>
      <c r="KO5" s="400"/>
      <c r="KP5" s="400"/>
      <c r="KQ5" s="400"/>
      <c r="KR5" s="400"/>
      <c r="KS5" s="436"/>
      <c r="KT5" s="400"/>
      <c r="KU5" s="400"/>
      <c r="KV5" s="400"/>
      <c r="KW5" s="384"/>
      <c r="KX5" s="400"/>
      <c r="KY5" s="400"/>
      <c r="KZ5" s="384"/>
      <c r="LA5" s="384"/>
      <c r="LB5" s="384"/>
      <c r="LC5" s="384"/>
      <c r="LD5" s="384"/>
      <c r="LE5" s="384"/>
      <c r="LF5" s="384"/>
      <c r="LG5" s="384"/>
      <c r="LH5" s="384"/>
      <c r="LI5" s="384"/>
      <c r="LJ5" s="384"/>
      <c r="LK5" s="384"/>
      <c r="LL5" s="384"/>
      <c r="LM5" s="384"/>
      <c r="LN5" s="384"/>
      <c r="LO5" s="384"/>
      <c r="LP5" s="384"/>
      <c r="LQ5" s="384"/>
      <c r="LR5" s="384"/>
      <c r="LS5" s="384"/>
      <c r="LT5" s="384"/>
      <c r="LU5" s="384"/>
      <c r="LV5" s="384"/>
      <c r="LW5" s="384"/>
      <c r="LX5" s="384"/>
      <c r="LY5" s="384"/>
      <c r="LZ5" s="384"/>
      <c r="MA5" s="384"/>
      <c r="MB5" s="384"/>
      <c r="MC5" s="384"/>
      <c r="MD5" s="384"/>
      <c r="ME5" s="384"/>
      <c r="MF5" s="384"/>
      <c r="MG5" s="384"/>
      <c r="MH5" s="384"/>
      <c r="MI5" s="384"/>
      <c r="MJ5" s="384"/>
      <c r="MK5" s="384"/>
      <c r="ML5" s="384"/>
      <c r="MM5" s="384"/>
      <c r="MN5" s="384"/>
      <c r="MO5" s="384"/>
      <c r="MP5" s="384"/>
      <c r="MQ5" s="384"/>
      <c r="MR5" s="384"/>
      <c r="MS5" s="384"/>
      <c r="MT5" s="384"/>
      <c r="MU5" s="384"/>
      <c r="MV5" s="384"/>
      <c r="MW5" s="384"/>
      <c r="MX5" s="384"/>
      <c r="MY5" s="384"/>
      <c r="MZ5" s="384"/>
      <c r="NA5" s="384"/>
      <c r="NB5" s="380"/>
      <c r="NC5" s="380"/>
      <c r="ND5" s="380"/>
      <c r="NE5" s="380"/>
      <c r="NF5" s="380"/>
      <c r="NG5" s="380"/>
      <c r="NH5" s="380"/>
      <c r="NI5" s="380"/>
      <c r="NJ5" s="380"/>
      <c r="NK5" s="380"/>
      <c r="NL5" s="380"/>
      <c r="NM5" s="380"/>
      <c r="NN5" s="380"/>
      <c r="NO5" s="380"/>
      <c r="NP5" s="380"/>
      <c r="NQ5" s="380"/>
      <c r="NR5" s="380"/>
      <c r="NS5" s="380"/>
      <c r="NT5" s="380"/>
      <c r="NU5" s="380"/>
      <c r="NV5" s="380"/>
      <c r="NW5" s="380"/>
      <c r="NX5" s="380"/>
      <c r="NY5" s="380"/>
      <c r="NZ5" s="380"/>
      <c r="OA5" s="380"/>
      <c r="OB5" s="380"/>
      <c r="OC5" s="380"/>
      <c r="OD5" s="380"/>
      <c r="OE5" s="380"/>
      <c r="OF5" s="380"/>
      <c r="OG5" s="380"/>
      <c r="OH5" s="380"/>
      <c r="OI5" s="380"/>
      <c r="OJ5" s="380"/>
      <c r="OK5" s="380"/>
      <c r="OL5" s="380"/>
      <c r="OM5" s="380"/>
      <c r="ON5" s="380"/>
      <c r="OO5" s="380"/>
      <c r="OP5" s="380"/>
      <c r="OQ5" s="380"/>
      <c r="OR5" s="380"/>
      <c r="OS5" s="380"/>
      <c r="OT5" s="380"/>
      <c r="OU5" s="380"/>
      <c r="OV5" s="380"/>
      <c r="OW5" s="380"/>
      <c r="OX5" s="380"/>
      <c r="OY5" s="380"/>
      <c r="OZ5" s="380"/>
      <c r="PA5" s="380"/>
      <c r="PB5" s="380"/>
      <c r="PC5" s="380"/>
      <c r="PG5" s="380"/>
      <c r="PH5" s="380"/>
      <c r="PI5" s="380"/>
      <c r="PJ5" s="380"/>
      <c r="PK5" s="380"/>
      <c r="PL5" s="380"/>
      <c r="PM5" s="413" t="s">
        <v>315</v>
      </c>
      <c r="PN5" s="380"/>
      <c r="PO5" s="380"/>
      <c r="PP5" s="380"/>
      <c r="PQ5" s="380"/>
      <c r="PR5" s="380"/>
      <c r="PT5" s="413" t="s">
        <v>316</v>
      </c>
      <c r="PU5" s="384"/>
      <c r="PV5" s="384"/>
      <c r="PW5" s="384"/>
      <c r="PX5" s="380"/>
      <c r="PY5" s="380"/>
      <c r="PZ5" s="380"/>
      <c r="QA5" s="380"/>
      <c r="QB5" s="380"/>
      <c r="QC5" s="380"/>
      <c r="QD5" s="380"/>
      <c r="QE5" s="380"/>
      <c r="QF5" s="380"/>
      <c r="QG5" s="380"/>
      <c r="QH5" s="380"/>
      <c r="QI5" s="380"/>
      <c r="QJ5" s="384"/>
      <c r="QK5" s="384"/>
      <c r="QL5" s="400"/>
      <c r="QM5" s="400"/>
      <c r="QN5" s="400"/>
      <c r="QO5" s="400"/>
      <c r="QP5" s="400"/>
      <c r="QQ5" s="384"/>
      <c r="QR5" s="384"/>
      <c r="QS5" s="384"/>
      <c r="QT5" s="384"/>
      <c r="QU5" s="384"/>
      <c r="QV5" s="400"/>
      <c r="QW5" s="400"/>
      <c r="QX5" s="384"/>
      <c r="QY5" s="384"/>
      <c r="QZ5" s="400"/>
      <c r="RC5" s="400"/>
      <c r="RD5" s="400"/>
      <c r="RE5" s="400"/>
      <c r="RF5" s="400"/>
      <c r="RG5" s="400"/>
      <c r="RH5" s="400"/>
      <c r="RI5" s="400"/>
      <c r="RJ5" s="400"/>
      <c r="RK5" s="400"/>
      <c r="RL5" s="384"/>
      <c r="RM5" s="384"/>
      <c r="RN5" s="384"/>
      <c r="RO5" s="384"/>
      <c r="RP5" s="384"/>
      <c r="RQ5" s="384"/>
      <c r="RR5" s="384"/>
      <c r="RS5" s="384"/>
      <c r="RT5" s="384"/>
      <c r="RU5" s="400"/>
      <c r="RV5" s="400"/>
      <c r="RW5" s="400"/>
      <c r="RX5" s="400"/>
      <c r="RY5" s="400"/>
      <c r="RZ5" s="384"/>
      <c r="SA5" s="384"/>
      <c r="SB5" s="384"/>
      <c r="SC5" s="380"/>
      <c r="SD5" s="380"/>
      <c r="SE5" s="400"/>
      <c r="SF5" s="400"/>
      <c r="SG5" s="384"/>
      <c r="SH5" s="384"/>
      <c r="SI5" s="400"/>
      <c r="SL5" s="400"/>
      <c r="SM5" s="400"/>
      <c r="SN5" s="400"/>
      <c r="SO5" s="400"/>
      <c r="SQ5" s="400"/>
      <c r="SR5" s="400"/>
      <c r="SS5" s="380"/>
      <c r="ST5" s="400"/>
      <c r="SU5" s="384"/>
      <c r="SV5" s="384"/>
      <c r="SW5" s="384"/>
      <c r="SZ5" s="384"/>
      <c r="TA5" s="384"/>
      <c r="TZ5" s="380"/>
      <c r="UA5" s="380"/>
      <c r="UC5" s="426" t="s">
        <v>264</v>
      </c>
      <c r="UD5" s="15"/>
      <c r="UE5" s="15"/>
      <c r="UF5" s="20"/>
      <c r="UT5" s="384"/>
      <c r="UU5" s="384"/>
      <c r="UV5" s="384"/>
      <c r="UW5" s="380"/>
      <c r="UX5" s="380"/>
      <c r="VA5" s="380"/>
      <c r="VB5" s="430" t="s">
        <v>45</v>
      </c>
      <c r="VC5" s="20"/>
      <c r="VD5" s="431" t="s">
        <v>266</v>
      </c>
      <c r="VE5" s="380"/>
      <c r="VF5" s="380"/>
      <c r="VG5" s="380"/>
      <c r="VH5" s="384"/>
      <c r="VI5" s="430" t="s">
        <v>45</v>
      </c>
      <c r="VJ5" s="20"/>
      <c r="VO5" s="400"/>
      <c r="VP5" s="400"/>
      <c r="VQ5" s="400"/>
      <c r="VR5" s="400"/>
      <c r="VS5" s="400"/>
      <c r="VT5" s="400"/>
      <c r="VU5" s="400"/>
      <c r="VV5" s="400"/>
      <c r="VW5" s="390" t="s">
        <v>47</v>
      </c>
      <c r="VX5" s="164"/>
      <c r="VY5" s="400"/>
      <c r="VZ5" s="400"/>
      <c r="WA5" s="380"/>
      <c r="WB5" s="380"/>
      <c r="WC5" s="380"/>
      <c r="WG5" s="489" t="str">
        <f>HYPERLINK("https://fantasy.premierleague.com/a/fixtures/29","GW 29")</f>
        <v>GW 29</v>
      </c>
      <c r="WH5" s="15"/>
      <c r="WI5" s="20"/>
      <c r="WJ5" s="400"/>
      <c r="WK5" s="400"/>
      <c r="WL5" s="400"/>
      <c r="WM5" s="400"/>
      <c r="WN5" s="400"/>
      <c r="WO5" s="384"/>
      <c r="WP5" s="384"/>
      <c r="WQ5" s="400"/>
      <c r="WR5" s="384"/>
      <c r="WS5" s="384"/>
      <c r="WT5" s="384"/>
      <c r="WU5" s="380"/>
      <c r="WV5" s="380"/>
      <c r="WW5" s="400"/>
      <c r="WX5" s="380"/>
      <c r="WY5" s="380"/>
      <c r="WZ5" s="384"/>
      <c r="XA5" s="384"/>
      <c r="XB5" s="400"/>
      <c r="XC5" s="384"/>
      <c r="XD5" s="384"/>
      <c r="XE5" s="400"/>
      <c r="XF5" s="380"/>
      <c r="XG5" s="380"/>
      <c r="XH5" s="380"/>
      <c r="XI5" s="386"/>
      <c r="XJ5" s="490" t="str">
        <f>HYPERLINK("https://fantasy.premierleague.com/a/fixtures/32","GW 32")</f>
        <v>GW 32</v>
      </c>
      <c r="XK5" s="15"/>
      <c r="XL5" s="15"/>
      <c r="XM5" s="15"/>
      <c r="XN5" s="15"/>
      <c r="XO5" s="20"/>
      <c r="XP5" s="489" t="s">
        <v>313</v>
      </c>
      <c r="XQ5" s="15"/>
      <c r="XR5" s="15"/>
      <c r="XS5" s="20"/>
      <c r="XT5" s="384"/>
      <c r="XU5" s="384"/>
      <c r="XV5" s="384"/>
      <c r="XW5" s="400"/>
      <c r="XX5" s="384"/>
      <c r="XY5" s="384"/>
      <c r="XZ5" s="400"/>
      <c r="YA5" s="384"/>
      <c r="YB5" s="384"/>
      <c r="YC5" s="400"/>
      <c r="YD5" s="380"/>
      <c r="YE5" s="400"/>
      <c r="YF5" s="384"/>
      <c r="YG5" s="400"/>
      <c r="YH5" s="400"/>
      <c r="YI5" s="400"/>
      <c r="YJ5" s="400"/>
      <c r="YK5" s="489" t="str">
        <f>HYPERLINK("https://fantasy.premierleague.com/a/fixtures/36","GW 36")</f>
        <v>GW 36</v>
      </c>
      <c r="YL5" s="15"/>
      <c r="YM5" s="20"/>
      <c r="YN5" s="400"/>
      <c r="YO5" s="400"/>
      <c r="YP5" s="400"/>
      <c r="YR5" s="380"/>
      <c r="YS5" s="436"/>
      <c r="YT5" s="400"/>
      <c r="YU5" s="380"/>
      <c r="YV5" s="380"/>
      <c r="YW5" s="380"/>
      <c r="YX5" s="380"/>
      <c r="YY5" s="380"/>
      <c r="YZ5" s="380"/>
      <c r="ZA5" s="380"/>
      <c r="ZB5" s="440"/>
      <c r="ZC5" s="440"/>
      <c r="ZD5" s="440"/>
      <c r="ZE5" s="440"/>
      <c r="ZF5" s="440"/>
      <c r="ZG5" s="440"/>
      <c r="ZH5" s="440"/>
      <c r="ZI5" s="440"/>
      <c r="ZJ5" s="440"/>
      <c r="ZK5" s="440"/>
      <c r="ZL5" s="440"/>
      <c r="ZO5" s="491" t="s">
        <v>277</v>
      </c>
      <c r="ZP5" s="20"/>
      <c r="ZQ5" s="492"/>
      <c r="ZR5" s="20"/>
      <c r="ZS5" s="491" t="s">
        <v>278</v>
      </c>
      <c r="ZT5" s="20"/>
      <c r="ZU5" s="493"/>
      <c r="ZV5" s="491" t="s">
        <v>279</v>
      </c>
      <c r="ZW5" s="20"/>
      <c r="ZX5" s="493"/>
      <c r="ZY5" s="491" t="s">
        <v>317</v>
      </c>
      <c r="ZZ5" s="20"/>
      <c r="AAA5" s="492"/>
      <c r="AAB5" s="20"/>
      <c r="AAC5" s="491" t="s">
        <v>318</v>
      </c>
      <c r="AAD5" s="20"/>
      <c r="AAE5" s="492"/>
      <c r="AAF5" s="15"/>
      <c r="AAG5" s="20"/>
      <c r="AAH5" s="491" t="s">
        <v>41</v>
      </c>
      <c r="AAI5" s="20"/>
      <c r="AAJ5" s="493"/>
      <c r="AAK5" s="491" t="s">
        <v>42</v>
      </c>
      <c r="AAL5" s="20"/>
      <c r="AAM5" s="492"/>
      <c r="AAN5" s="20"/>
      <c r="AAO5" s="494" t="s">
        <v>319</v>
      </c>
      <c r="AAP5" s="494" t="s">
        <v>44</v>
      </c>
      <c r="AAR5" s="440"/>
      <c r="AAS5" s="440"/>
      <c r="AAT5" s="440"/>
      <c r="AAU5" s="440"/>
      <c r="AAV5" s="440"/>
      <c r="AAW5" s="440"/>
      <c r="AAX5" s="440"/>
      <c r="AAY5" s="440"/>
      <c r="AAZ5" s="440"/>
      <c r="ABS5" s="446"/>
      <c r="ABT5" s="446"/>
      <c r="ABU5" s="446"/>
      <c r="ABV5" s="446"/>
      <c r="ABW5" s="440"/>
      <c r="ABX5" s="449"/>
      <c r="ABY5" s="449"/>
      <c r="ABZ5" s="449"/>
      <c r="ACA5" s="463"/>
      <c r="ACB5" s="449"/>
      <c r="ACC5" s="446"/>
      <c r="ACD5" s="449"/>
      <c r="ACE5" s="463"/>
      <c r="ACF5" s="449"/>
      <c r="ACG5" s="449"/>
      <c r="ACH5" s="449"/>
      <c r="ACI5" s="449"/>
      <c r="ACJ5" s="449"/>
      <c r="ACK5" s="449"/>
      <c r="ACL5" s="463"/>
      <c r="ACM5" s="449"/>
      <c r="ACN5" s="449"/>
      <c r="ACO5" s="463"/>
      <c r="ACP5" s="463"/>
      <c r="ACQ5" s="463"/>
      <c r="ACR5" s="463"/>
      <c r="ACS5" s="463"/>
      <c r="ACT5" s="463"/>
      <c r="ACU5" s="463"/>
      <c r="ACV5" s="463"/>
      <c r="ACW5" s="463"/>
      <c r="ACX5" s="463"/>
      <c r="ACY5" s="463"/>
      <c r="ACZ5" s="463"/>
      <c r="ADA5" s="449"/>
      <c r="ADB5" s="449"/>
      <c r="ADC5" s="449"/>
      <c r="ADF5" s="450" t="str">
        <f>ADF4</f>
        <v>MD 1</v>
      </c>
      <c r="ADG5" s="449"/>
      <c r="ADH5" s="449"/>
      <c r="ADI5" s="449"/>
      <c r="ADJ5" s="463"/>
      <c r="ADK5" s="449"/>
      <c r="ADL5" s="449"/>
      <c r="ADM5" s="463"/>
      <c r="ADN5" s="463"/>
      <c r="ADO5" s="449"/>
      <c r="ADP5" s="449"/>
      <c r="ADQ5" s="449"/>
      <c r="ADR5" s="449"/>
      <c r="ADS5" s="449"/>
      <c r="ADT5" s="450" t="str">
        <f>ADT4</f>
        <v>MD 2</v>
      </c>
      <c r="ADU5" s="463"/>
      <c r="ADV5" s="449"/>
      <c r="ADW5" s="449"/>
      <c r="ADX5" s="463"/>
      <c r="ADY5" s="463"/>
      <c r="ADZ5" s="463"/>
      <c r="AEA5" s="463"/>
      <c r="AEB5" s="463"/>
      <c r="AEC5" s="463"/>
      <c r="AED5" s="463"/>
      <c r="AEE5" s="463"/>
      <c r="AEF5" s="463"/>
      <c r="AEG5" s="463"/>
      <c r="AEH5" s="463"/>
      <c r="AEI5" s="463"/>
      <c r="AEJ5" s="449"/>
      <c r="AEK5" s="449"/>
      <c r="AEL5" s="449"/>
      <c r="AEM5" s="449"/>
      <c r="AEN5" s="449"/>
      <c r="AEO5" s="450" t="str">
        <f>AEO4</f>
        <v>MD 3</v>
      </c>
      <c r="AEP5" s="449"/>
      <c r="AEQ5" s="449"/>
      <c r="AER5" s="449"/>
      <c r="AES5" s="463"/>
      <c r="AET5" s="449"/>
      <c r="AEU5" s="449"/>
      <c r="AEV5" s="463"/>
      <c r="AEW5" s="463"/>
      <c r="AEX5" s="449"/>
      <c r="AEY5" s="449"/>
      <c r="AEZ5" s="449"/>
      <c r="AFA5" s="449"/>
      <c r="AFB5" s="449"/>
      <c r="AFC5" s="450" t="str">
        <f>AFC4</f>
        <v>MD 4</v>
      </c>
      <c r="AFD5" s="463"/>
      <c r="AFE5" s="449"/>
      <c r="AFF5" s="449"/>
      <c r="AFG5" s="463"/>
      <c r="AFH5" s="463"/>
      <c r="AFI5" s="463"/>
      <c r="AFJ5" s="463"/>
      <c r="AFK5" s="463"/>
      <c r="AFL5" s="463"/>
      <c r="AFM5" s="463"/>
      <c r="AFN5" s="463"/>
      <c r="AFO5" s="463"/>
      <c r="AFP5" s="463"/>
      <c r="AFQ5" s="463"/>
      <c r="AFR5" s="463"/>
      <c r="AFS5" s="449"/>
      <c r="AFT5" s="449"/>
      <c r="AFU5" s="449"/>
      <c r="AFV5" s="449"/>
      <c r="AFW5" s="449"/>
      <c r="AFX5" s="450" t="str">
        <f>AFX4</f>
        <v>MD 5</v>
      </c>
      <c r="AFY5" s="449"/>
      <c r="AFZ5" s="449"/>
      <c r="AGA5" s="449"/>
      <c r="AGB5" s="463"/>
      <c r="AGC5" s="449"/>
      <c r="AGD5" s="449"/>
      <c r="AGE5" s="463"/>
      <c r="AGF5" s="463"/>
      <c r="AGG5" s="440"/>
      <c r="AGH5" s="440"/>
      <c r="AGI5" s="449"/>
      <c r="AGJ5" s="449"/>
      <c r="AGK5" s="449"/>
      <c r="AGL5" s="450" t="str">
        <f>AGL4</f>
        <v>MD 6</v>
      </c>
      <c r="AGM5" s="463"/>
      <c r="AGN5" s="449"/>
      <c r="AGO5" s="449"/>
      <c r="AGQ5" s="495" t="s">
        <v>42</v>
      </c>
      <c r="AGR5" s="164"/>
      <c r="AGS5" s="440"/>
      <c r="AGT5" s="440"/>
      <c r="AGU5" s="495" t="s">
        <v>268</v>
      </c>
      <c r="AGV5" s="164"/>
      <c r="AGW5" s="440"/>
      <c r="AGX5" s="440"/>
      <c r="AGY5" s="440"/>
      <c r="AGZ5" s="440"/>
      <c r="AHC5" s="449"/>
      <c r="AHD5" s="449"/>
      <c r="AHE5" s="449"/>
      <c r="AHF5" s="449"/>
      <c r="AHG5" s="449"/>
      <c r="AHH5" s="446"/>
      <c r="AHI5" s="449"/>
      <c r="AHJ5" s="446"/>
      <c r="AHK5" s="446"/>
      <c r="AHL5" s="449"/>
      <c r="AHM5" s="449"/>
      <c r="AHN5" s="449"/>
      <c r="AHO5" s="449"/>
      <c r="AHP5" s="449"/>
      <c r="AHQ5" s="449"/>
      <c r="AHR5" s="449"/>
      <c r="AHS5" s="449"/>
      <c r="AHT5" s="449"/>
      <c r="AHU5" s="446"/>
      <c r="AHV5" s="463"/>
      <c r="AJD5" s="450" t="str">
        <f>AJD4</f>
        <v>KO 1</v>
      </c>
      <c r="AJK5" s="450" t="str">
        <f>AJK4</f>
        <v>KO 2</v>
      </c>
      <c r="AJM5" s="465" t="s">
        <v>272</v>
      </c>
      <c r="AJN5" s="20"/>
      <c r="AJY5" s="450" t="str">
        <f>AJY4</f>
        <v>R16 1</v>
      </c>
      <c r="AKF5" s="450" t="str">
        <f>AKF4</f>
        <v>R16 2</v>
      </c>
      <c r="AKH5" s="496" t="s">
        <v>274</v>
      </c>
      <c r="AKI5" s="20"/>
      <c r="ALA5" s="450" t="str">
        <f>ALA4</f>
        <v>QFs 1</v>
      </c>
      <c r="ALH5" s="450" t="str">
        <f>ALH4</f>
        <v>QFs 2</v>
      </c>
      <c r="ALJ5" s="465" t="s">
        <v>313</v>
      </c>
      <c r="ALK5" s="20"/>
      <c r="ALV5" s="450" t="str">
        <f>ALV4</f>
        <v>SFs 1</v>
      </c>
      <c r="AMC5" s="450" t="str">
        <f>AMC4</f>
        <v>SFs 2</v>
      </c>
      <c r="AML5" s="486" t="s">
        <v>268</v>
      </c>
      <c r="ANK5" s="440"/>
      <c r="ANL5" s="440"/>
      <c r="ANM5" s="440"/>
      <c r="ANN5" s="440"/>
      <c r="ANO5" s="440"/>
      <c r="ANP5" s="440"/>
      <c r="ANQ5" s="440"/>
      <c r="ANR5" s="440"/>
      <c r="ANS5" s="440"/>
      <c r="ANT5" s="440"/>
      <c r="ANU5" s="440"/>
      <c r="ANV5" s="440"/>
      <c r="ANW5" s="440"/>
      <c r="ANX5" s="440"/>
      <c r="ANY5" s="440"/>
      <c r="ANZ5" s="440"/>
      <c r="AOA5" s="440"/>
      <c r="AOB5" s="440"/>
      <c r="AOC5" s="440"/>
      <c r="AOD5" s="440"/>
      <c r="AOE5" s="440"/>
      <c r="AOF5" s="440"/>
      <c r="AOG5" s="440"/>
      <c r="AOH5" s="440"/>
      <c r="AOI5" s="440"/>
      <c r="AOJ5" s="440"/>
      <c r="AOK5" s="440"/>
      <c r="AOL5" s="440"/>
      <c r="AOM5" s="440"/>
      <c r="AON5" s="440"/>
      <c r="AOO5" s="440"/>
      <c r="AOP5" s="440"/>
      <c r="AOQ5" s="440"/>
      <c r="AOR5" s="440"/>
      <c r="AOS5" s="440"/>
      <c r="AOT5" s="440"/>
      <c r="AOU5" s="440"/>
      <c r="AOV5" s="440"/>
      <c r="AOW5" s="440"/>
      <c r="AOX5" s="440"/>
      <c r="AOY5" s="440"/>
      <c r="AOZ5" s="440"/>
      <c r="APA5" s="440"/>
      <c r="APB5" s="440"/>
      <c r="APC5" s="440"/>
      <c r="APD5" s="440"/>
      <c r="APE5" s="440"/>
      <c r="APF5" s="440"/>
      <c r="APG5" s="440"/>
      <c r="APH5" s="440"/>
      <c r="API5" s="440"/>
      <c r="APJ5" s="440"/>
      <c r="APK5" s="440"/>
      <c r="AQI5" s="453" t="s">
        <v>258</v>
      </c>
      <c r="AQJ5" s="20"/>
      <c r="AQY5" s="450" t="str">
        <f>AQY4</f>
        <v>MD 1</v>
      </c>
      <c r="ARD5" s="449"/>
      <c r="ARE5" s="449"/>
      <c r="ARF5" s="450" t="str">
        <f>ARF4</f>
        <v>MD 2</v>
      </c>
      <c r="ARY5" s="449"/>
      <c r="ARZ5" s="449"/>
      <c r="ASA5" s="450" t="str">
        <f>ASA4</f>
        <v>MD 3</v>
      </c>
      <c r="ASF5" s="449"/>
      <c r="ASG5" s="449"/>
      <c r="ASH5" s="450" t="str">
        <f>ASH4</f>
        <v>MD 4</v>
      </c>
      <c r="ASV5" s="450" t="str">
        <f>ASV4</f>
        <v>MD 5</v>
      </c>
      <c r="ATC5" s="450" t="str">
        <f>ATC4</f>
        <v>MD 6</v>
      </c>
      <c r="AVD5" s="440"/>
      <c r="AVE5" s="440"/>
      <c r="AVF5" s="440"/>
      <c r="AVG5" s="440"/>
      <c r="AVH5" s="440"/>
      <c r="AVI5" s="440"/>
      <c r="AVJ5" s="440"/>
      <c r="AVK5" s="440"/>
      <c r="AVL5" s="440"/>
      <c r="AVM5" s="440"/>
      <c r="AVN5" s="440"/>
      <c r="AVQ5" s="449"/>
      <c r="AVR5" s="449"/>
      <c r="AVS5" s="449"/>
      <c r="AVV5" s="446"/>
      <c r="AVW5" s="449"/>
      <c r="AVX5" s="446"/>
      <c r="AVY5" s="446"/>
      <c r="AVZ5" s="449"/>
      <c r="AWA5" s="449"/>
      <c r="AWB5" s="449"/>
      <c r="AWC5" s="449"/>
      <c r="AWD5" s="449"/>
      <c r="AWE5" s="449"/>
      <c r="AWF5" s="449"/>
      <c r="AWG5" s="449"/>
      <c r="AWH5" s="449"/>
      <c r="AWI5" s="446"/>
      <c r="AWJ5" s="463"/>
      <c r="AXD5" s="450" t="str">
        <f>AXD4</f>
        <v>KO 1</v>
      </c>
      <c r="AXK5" s="450" t="str">
        <f>AXK4</f>
        <v>KO 2</v>
      </c>
      <c r="AXM5" s="465" t="s">
        <v>306</v>
      </c>
      <c r="AXN5" s="20"/>
      <c r="AXY5" s="450" t="str">
        <f>AXY4</f>
        <v>R16 1</v>
      </c>
      <c r="AYF5" s="450" t="str">
        <f>AYF4</f>
        <v>R16 2</v>
      </c>
      <c r="AYH5" s="467" t="s">
        <v>41</v>
      </c>
      <c r="AYI5" s="20"/>
      <c r="AZH5" s="450" t="str">
        <f>AZH4</f>
        <v>QFs 1</v>
      </c>
      <c r="AZO5" s="450" t="str">
        <f>AZO4</f>
        <v>QFs 2</v>
      </c>
      <c r="AZQ5" s="485" t="s">
        <v>308</v>
      </c>
      <c r="AZR5" s="164"/>
      <c r="BAJ5" s="450" t="str">
        <f>BAJ4</f>
        <v>SFs 1</v>
      </c>
      <c r="BAQ5" s="450" t="str">
        <f>BAQ4</f>
        <v>SFs 2</v>
      </c>
    </row>
    <row r="6">
      <c r="A6" s="497"/>
      <c r="B6" s="498"/>
      <c r="C6" s="380"/>
      <c r="D6" s="380"/>
      <c r="E6" s="380"/>
      <c r="F6" s="380"/>
      <c r="G6" s="380"/>
      <c r="H6" s="380"/>
      <c r="I6" s="498"/>
      <c r="J6" s="380"/>
      <c r="K6" s="380"/>
      <c r="L6" s="380"/>
      <c r="M6" s="380"/>
      <c r="N6" s="380"/>
      <c r="O6" s="380"/>
      <c r="P6" s="380"/>
      <c r="Q6" s="380"/>
      <c r="R6" s="380"/>
      <c r="S6" s="380"/>
      <c r="T6" s="380"/>
      <c r="U6" s="380"/>
      <c r="V6" s="380"/>
      <c r="W6" s="380"/>
      <c r="X6" s="380"/>
      <c r="Y6" s="380"/>
      <c r="Z6" s="380"/>
      <c r="AA6" s="380"/>
      <c r="AB6" s="380"/>
      <c r="AC6" s="499"/>
      <c r="AD6" s="499"/>
      <c r="AE6" s="499"/>
      <c r="AF6" s="380"/>
      <c r="AG6" s="499"/>
      <c r="AH6" s="499"/>
      <c r="AI6" s="380"/>
      <c r="AJ6" s="380"/>
      <c r="AK6" s="380"/>
      <c r="AL6" s="380"/>
      <c r="AM6" s="380"/>
      <c r="AN6" s="380"/>
      <c r="AO6" s="380"/>
      <c r="AP6" s="380"/>
      <c r="AQ6" s="380"/>
      <c r="AR6" s="380"/>
      <c r="AS6" s="380"/>
      <c r="AT6" s="380"/>
      <c r="AU6" s="380"/>
      <c r="AV6" s="380"/>
      <c r="AW6" s="380"/>
      <c r="AX6" s="380"/>
      <c r="AY6" s="380"/>
      <c r="AZ6" s="380"/>
      <c r="BA6" s="380"/>
      <c r="BB6" s="380"/>
      <c r="BC6" s="380"/>
      <c r="BD6" s="498"/>
      <c r="BE6" s="498"/>
      <c r="BF6" s="498"/>
      <c r="BG6" s="380"/>
      <c r="BH6" s="380"/>
      <c r="BI6" s="380"/>
      <c r="BJ6" s="380"/>
      <c r="BK6" s="380"/>
      <c r="BL6" s="380"/>
      <c r="BM6" s="380"/>
      <c r="BN6" s="380"/>
      <c r="BO6" s="380"/>
      <c r="BP6" s="380"/>
      <c r="BQ6" s="380"/>
      <c r="BR6" s="498"/>
      <c r="BS6" s="498"/>
      <c r="BT6" s="498"/>
      <c r="BU6" s="380"/>
      <c r="BV6" s="380"/>
      <c r="BW6" s="380"/>
      <c r="BX6" s="380"/>
      <c r="BY6" s="380"/>
      <c r="BZ6" s="380"/>
      <c r="CA6" s="380"/>
      <c r="CB6" s="380"/>
      <c r="CC6" s="380"/>
      <c r="CD6" s="380"/>
      <c r="CE6" s="380"/>
      <c r="CF6" s="380"/>
      <c r="CG6" s="380"/>
      <c r="CH6" s="380"/>
      <c r="CI6" s="380"/>
      <c r="CJ6" s="380"/>
      <c r="CK6" s="380"/>
      <c r="CL6" s="380"/>
      <c r="CM6" s="498"/>
      <c r="CN6" s="498"/>
      <c r="CO6" s="498"/>
      <c r="CP6" s="380"/>
      <c r="CQ6" s="380"/>
      <c r="CR6" s="380"/>
      <c r="CS6" s="380"/>
      <c r="CT6" s="380"/>
      <c r="CU6" s="380"/>
      <c r="CV6" s="380"/>
      <c r="CW6" s="380"/>
      <c r="CX6" s="380"/>
      <c r="CY6" s="380"/>
      <c r="CZ6" s="380"/>
      <c r="DA6" s="498"/>
      <c r="DB6" s="498"/>
      <c r="DC6" s="498"/>
      <c r="DD6" s="380"/>
      <c r="DE6" s="380"/>
      <c r="DF6" s="380"/>
      <c r="DG6" s="380"/>
      <c r="DH6" s="380"/>
      <c r="DI6" s="380"/>
      <c r="DJ6" s="380"/>
      <c r="DK6" s="380"/>
      <c r="DL6" s="380"/>
      <c r="DM6" s="380"/>
      <c r="DN6" s="380"/>
      <c r="DO6" s="380"/>
      <c r="DP6" s="380"/>
      <c r="DQ6" s="380"/>
      <c r="DR6" s="380"/>
      <c r="DS6" s="380"/>
      <c r="DT6" s="380"/>
      <c r="DU6" s="380"/>
      <c r="DV6" s="498"/>
      <c r="DW6" s="498"/>
      <c r="DX6" s="498"/>
      <c r="DY6" s="380"/>
      <c r="DZ6" s="380"/>
      <c r="EA6" s="380"/>
      <c r="EB6" s="380"/>
      <c r="EC6" s="380"/>
      <c r="ED6" s="380"/>
      <c r="EE6" s="380"/>
      <c r="EF6" s="380"/>
      <c r="EG6" s="380"/>
      <c r="EH6" s="380"/>
      <c r="EI6" s="380"/>
      <c r="EJ6" s="498"/>
      <c r="EK6" s="498"/>
      <c r="EL6" s="498"/>
      <c r="EM6" s="380"/>
      <c r="EN6" s="380"/>
      <c r="EO6" s="380"/>
      <c r="EP6" s="380"/>
      <c r="EQ6" s="380"/>
      <c r="ER6" s="380"/>
      <c r="ES6" s="380"/>
      <c r="ET6" s="380"/>
      <c r="EU6" s="498"/>
      <c r="EV6" s="380"/>
      <c r="EW6" s="380"/>
      <c r="EX6" s="380"/>
      <c r="EY6" s="380"/>
      <c r="EZ6" s="380"/>
      <c r="FA6" s="380"/>
      <c r="FB6" s="380"/>
      <c r="FC6" s="380"/>
      <c r="FD6" s="380"/>
      <c r="FE6" s="380"/>
      <c r="FF6" s="380"/>
      <c r="FG6" s="380"/>
      <c r="FH6" s="380"/>
      <c r="FI6" s="380"/>
      <c r="FJ6" s="380"/>
      <c r="FK6" s="380"/>
      <c r="FL6" s="380"/>
      <c r="FM6" s="380"/>
      <c r="FN6" s="380"/>
      <c r="FO6" s="380"/>
      <c r="FP6" s="380"/>
      <c r="FQ6" s="380"/>
      <c r="FR6" s="380"/>
      <c r="FS6" s="380"/>
      <c r="FT6" s="380"/>
      <c r="FU6" s="380"/>
      <c r="FV6" s="380"/>
      <c r="FW6" s="380"/>
      <c r="FX6" s="380"/>
      <c r="FY6" s="380"/>
      <c r="FZ6" s="380"/>
      <c r="GA6" s="380"/>
      <c r="GB6" s="380"/>
      <c r="GC6" s="380"/>
      <c r="GD6" s="380"/>
      <c r="GE6" s="380"/>
      <c r="GF6" s="380"/>
      <c r="GG6" s="380"/>
      <c r="GH6" s="380"/>
      <c r="GI6" s="380"/>
      <c r="GJ6" s="380"/>
      <c r="GK6" s="380"/>
      <c r="GL6" s="380"/>
      <c r="GM6" s="380"/>
      <c r="GN6" s="380"/>
      <c r="GO6" s="380"/>
      <c r="GP6" s="380"/>
      <c r="GQ6" s="380"/>
      <c r="GR6" s="380"/>
      <c r="GS6" s="380"/>
      <c r="GT6" s="380"/>
      <c r="GU6" s="380"/>
      <c r="GV6" s="380"/>
      <c r="GW6" s="380"/>
      <c r="GX6" s="380"/>
      <c r="GY6" s="380"/>
      <c r="GZ6" s="380"/>
      <c r="HA6" s="380"/>
      <c r="HB6" s="380"/>
      <c r="HC6" s="380"/>
      <c r="HD6" s="380"/>
      <c r="HE6" s="380"/>
      <c r="HF6" s="380"/>
      <c r="HG6" s="380"/>
      <c r="HH6" s="380"/>
      <c r="HI6" s="380"/>
      <c r="HJ6" s="380"/>
      <c r="HK6" s="380"/>
      <c r="HL6" s="380"/>
      <c r="HM6" s="380"/>
      <c r="HN6" s="380"/>
      <c r="HO6" s="380"/>
      <c r="HP6" s="380"/>
      <c r="HQ6" s="380"/>
      <c r="HR6" s="380"/>
      <c r="HS6" s="380"/>
      <c r="HT6" s="380"/>
      <c r="HU6" s="380"/>
      <c r="HV6" s="380"/>
      <c r="HW6" s="380"/>
      <c r="HX6" s="380"/>
      <c r="HY6" s="380"/>
      <c r="HZ6" s="380"/>
      <c r="IA6" s="380"/>
      <c r="IB6" s="380"/>
      <c r="IC6" s="380"/>
      <c r="ID6" s="380"/>
      <c r="IE6" s="380"/>
      <c r="IF6" s="380"/>
      <c r="IG6" s="380"/>
      <c r="IH6" s="380"/>
      <c r="II6" s="380"/>
      <c r="IJ6" s="380"/>
      <c r="IK6" s="380"/>
      <c r="IL6" s="380"/>
      <c r="IM6" s="380"/>
      <c r="IN6" s="380"/>
      <c r="IO6" s="380"/>
      <c r="IP6" s="380"/>
      <c r="IQ6" s="380"/>
      <c r="IR6" s="380"/>
      <c r="IS6" s="380"/>
      <c r="IT6" s="380"/>
      <c r="IU6" s="380"/>
      <c r="IV6" s="380"/>
      <c r="IW6" s="380"/>
      <c r="IX6" s="380"/>
      <c r="IY6" s="380"/>
      <c r="IZ6" s="380"/>
      <c r="JA6" s="380"/>
      <c r="JB6" s="380"/>
      <c r="JC6" s="380"/>
      <c r="JD6" s="380"/>
      <c r="JE6" s="380"/>
      <c r="JF6" s="380"/>
      <c r="JG6" s="380"/>
      <c r="JH6" s="380"/>
      <c r="JI6" s="499"/>
      <c r="JJ6" s="380"/>
      <c r="JK6" s="380"/>
      <c r="JL6" s="380"/>
      <c r="JM6" s="380"/>
      <c r="JN6" s="380"/>
      <c r="JO6" s="380"/>
      <c r="JP6" s="380"/>
      <c r="JQ6" s="380"/>
      <c r="JR6" s="380"/>
      <c r="JS6" s="380"/>
      <c r="JT6" s="380"/>
      <c r="JU6" s="380"/>
      <c r="JV6" s="380"/>
      <c r="JW6" s="380"/>
      <c r="JX6" s="380"/>
      <c r="JY6" s="380"/>
      <c r="JZ6" s="380"/>
      <c r="KA6" s="380"/>
      <c r="KB6" s="380"/>
      <c r="KC6" s="380"/>
      <c r="KD6" s="380"/>
      <c r="KE6" s="380"/>
      <c r="KF6" s="380"/>
      <c r="KG6" s="380"/>
      <c r="KH6" s="380"/>
      <c r="KI6" s="380"/>
      <c r="KJ6" s="380"/>
      <c r="KK6" s="380"/>
      <c r="KL6" s="380"/>
      <c r="KM6" s="380"/>
      <c r="KN6" s="380"/>
      <c r="KO6" s="380"/>
      <c r="KP6" s="380"/>
      <c r="KQ6" s="380"/>
      <c r="KR6" s="380"/>
      <c r="KS6" s="380"/>
      <c r="KT6" s="380"/>
      <c r="KU6" s="380"/>
      <c r="KV6" s="380"/>
      <c r="KW6" s="380"/>
      <c r="KX6" s="380"/>
      <c r="KY6" s="380"/>
      <c r="KZ6" s="380"/>
      <c r="LA6" s="380"/>
      <c r="LB6" s="380"/>
      <c r="LC6" s="380"/>
      <c r="LD6" s="380"/>
      <c r="LE6" s="380"/>
      <c r="LF6" s="380"/>
      <c r="LG6" s="380"/>
      <c r="LH6" s="380"/>
      <c r="LI6" s="380"/>
      <c r="LJ6" s="380"/>
      <c r="LK6" s="380"/>
      <c r="LL6" s="380"/>
      <c r="LM6" s="380"/>
      <c r="LN6" s="380"/>
      <c r="LO6" s="380"/>
      <c r="LP6" s="380"/>
      <c r="LQ6" s="380"/>
      <c r="LR6" s="380"/>
      <c r="LS6" s="380"/>
      <c r="LT6" s="380"/>
      <c r="LU6" s="380"/>
      <c r="LV6" s="380"/>
      <c r="LW6" s="380"/>
      <c r="LX6" s="380"/>
      <c r="LY6" s="380"/>
      <c r="LZ6" s="380"/>
      <c r="MA6" s="380"/>
      <c r="MB6" s="380"/>
      <c r="MC6" s="380"/>
      <c r="MD6" s="380"/>
      <c r="ME6" s="380"/>
      <c r="MF6" s="380"/>
      <c r="MG6" s="380"/>
      <c r="MH6" s="380"/>
      <c r="MI6" s="380"/>
      <c r="MJ6" s="380"/>
      <c r="MK6" s="380"/>
      <c r="ML6" s="380"/>
      <c r="MM6" s="380"/>
      <c r="MN6" s="380"/>
      <c r="MO6" s="380"/>
      <c r="MP6" s="380"/>
      <c r="MQ6" s="380"/>
      <c r="MR6" s="380"/>
      <c r="MS6" s="380"/>
      <c r="MT6" s="380"/>
      <c r="MU6" s="380"/>
      <c r="MV6" s="380"/>
      <c r="MW6" s="380"/>
      <c r="MX6" s="380"/>
      <c r="MY6" s="380"/>
      <c r="MZ6" s="380"/>
      <c r="NA6" s="380"/>
      <c r="NB6" s="380"/>
      <c r="NC6" s="380"/>
      <c r="ND6" s="380"/>
      <c r="NE6" s="380"/>
      <c r="NF6" s="380"/>
      <c r="NG6" s="380"/>
      <c r="NH6" s="380"/>
      <c r="NI6" s="380"/>
      <c r="NJ6" s="380"/>
      <c r="NK6" s="380"/>
      <c r="NL6" s="380"/>
      <c r="NM6" s="380"/>
      <c r="NN6" s="380"/>
      <c r="NO6" s="380"/>
      <c r="NP6" s="380"/>
      <c r="NQ6" s="380"/>
      <c r="NR6" s="380"/>
      <c r="NS6" s="380"/>
      <c r="NT6" s="380"/>
      <c r="NU6" s="380"/>
      <c r="NV6" s="380"/>
      <c r="NW6" s="380"/>
      <c r="NX6" s="380"/>
      <c r="NY6" s="380"/>
      <c r="NZ6" s="380"/>
      <c r="OA6" s="380"/>
      <c r="OB6" s="380"/>
      <c r="OC6" s="380"/>
      <c r="OD6" s="380"/>
      <c r="OE6" s="380"/>
      <c r="OF6" s="380"/>
      <c r="OG6" s="380"/>
      <c r="OH6" s="380"/>
      <c r="OI6" s="380"/>
      <c r="OJ6" s="380"/>
      <c r="OK6" s="380"/>
      <c r="OL6" s="380"/>
      <c r="OM6" s="380"/>
      <c r="ON6" s="380"/>
      <c r="OO6" s="380"/>
      <c r="OP6" s="380"/>
      <c r="OQ6" s="380"/>
      <c r="OR6" s="380"/>
      <c r="OS6" s="380"/>
      <c r="OT6" s="380"/>
      <c r="OU6" s="380"/>
      <c r="OV6" s="380"/>
      <c r="OW6" s="380"/>
      <c r="OX6" s="380"/>
      <c r="OY6" s="380"/>
      <c r="OZ6" s="380"/>
      <c r="PA6" s="380"/>
      <c r="PB6" s="380"/>
      <c r="PC6" s="380"/>
      <c r="PD6" s="380"/>
      <c r="PE6" s="380"/>
      <c r="PF6" s="380"/>
      <c r="PG6" s="380"/>
      <c r="PH6" s="380"/>
      <c r="PI6" s="380"/>
      <c r="PJ6" s="380"/>
      <c r="PK6" s="380"/>
      <c r="PN6" s="380"/>
      <c r="PO6" s="380"/>
      <c r="PP6" s="380"/>
      <c r="PQ6" s="380"/>
      <c r="PR6" s="380"/>
      <c r="PS6" s="380"/>
      <c r="PT6" s="380"/>
      <c r="PU6" s="380"/>
      <c r="PV6" s="380"/>
      <c r="PW6" s="380"/>
      <c r="PX6" s="380"/>
      <c r="PY6" s="380"/>
      <c r="PZ6" s="380"/>
      <c r="QA6" s="380"/>
      <c r="QB6" s="380"/>
      <c r="QC6" s="380"/>
      <c r="QD6" s="380"/>
      <c r="QE6" s="380"/>
      <c r="QF6" s="380"/>
      <c r="QG6" s="380"/>
      <c r="QH6" s="380"/>
      <c r="QI6" s="380"/>
      <c r="QJ6" s="380"/>
      <c r="QK6" s="380"/>
      <c r="QL6" s="380"/>
      <c r="QM6" s="380"/>
      <c r="QN6" s="380"/>
      <c r="QO6" s="380"/>
      <c r="QP6" s="380"/>
      <c r="QQ6" s="380"/>
      <c r="QR6" s="380"/>
      <c r="QS6" s="380"/>
      <c r="QT6" s="380"/>
      <c r="QU6" s="380"/>
      <c r="QV6" s="380"/>
      <c r="QW6" s="380"/>
      <c r="QX6" s="380"/>
      <c r="QY6" s="380"/>
      <c r="QZ6" s="380"/>
      <c r="RA6" s="380"/>
      <c r="RB6" s="380"/>
      <c r="RC6" s="380"/>
      <c r="RD6" s="380"/>
      <c r="RE6" s="380"/>
      <c r="RF6" s="380"/>
      <c r="RG6" s="380"/>
      <c r="RH6" s="380"/>
      <c r="RI6" s="380"/>
      <c r="RJ6" s="380"/>
      <c r="RK6" s="380"/>
      <c r="RL6" s="380"/>
      <c r="RM6" s="380"/>
      <c r="RN6" s="380"/>
      <c r="RO6" s="380"/>
      <c r="RP6" s="380"/>
      <c r="RQ6" s="380"/>
      <c r="RR6" s="380"/>
      <c r="RS6" s="380"/>
      <c r="RT6" s="380"/>
      <c r="RU6" s="380"/>
      <c r="RV6" s="380"/>
      <c r="RW6" s="380"/>
      <c r="RX6" s="380"/>
      <c r="RY6" s="380"/>
      <c r="RZ6" s="380"/>
      <c r="SA6" s="380"/>
      <c r="SB6" s="380"/>
      <c r="SC6" s="380"/>
      <c r="SD6" s="380"/>
      <c r="SE6" s="380"/>
      <c r="SF6" s="380"/>
      <c r="SG6" s="380"/>
      <c r="SH6" s="380"/>
      <c r="SI6" s="380"/>
      <c r="SJ6" s="380"/>
      <c r="SK6" s="380"/>
      <c r="SL6" s="380"/>
      <c r="SQ6" s="380"/>
      <c r="SR6" s="380"/>
      <c r="SS6" s="380"/>
      <c r="ST6" s="380"/>
      <c r="SU6" s="380"/>
      <c r="SV6" s="380"/>
      <c r="SW6" s="380"/>
      <c r="SX6" s="380"/>
      <c r="SY6" s="380"/>
      <c r="SZ6" s="380"/>
      <c r="TA6" s="380"/>
      <c r="VB6" s="380"/>
      <c r="VC6" s="380"/>
      <c r="VD6" s="380"/>
      <c r="VI6" s="384"/>
      <c r="VJ6" s="500" t="s">
        <v>267</v>
      </c>
      <c r="VK6" s="20"/>
      <c r="WD6" s="380"/>
      <c r="WE6" s="380"/>
      <c r="WF6" s="380"/>
      <c r="XY6" s="380"/>
      <c r="XZ6" s="380"/>
      <c r="YA6" s="380"/>
      <c r="YB6" s="380"/>
      <c r="YC6" s="380"/>
      <c r="YD6" s="380"/>
      <c r="YR6" s="380"/>
      <c r="YU6" s="380"/>
      <c r="YV6" s="380"/>
      <c r="YW6" s="380"/>
      <c r="YX6" s="380"/>
      <c r="YY6" s="380"/>
      <c r="YZ6" s="380"/>
      <c r="ZA6" s="380"/>
      <c r="AHQ6" s="483"/>
      <c r="AHR6" s="15"/>
      <c r="AHS6" s="15"/>
      <c r="AHT6" s="15"/>
      <c r="AHU6" s="15"/>
      <c r="AHV6" s="15"/>
      <c r="AHW6" s="15"/>
      <c r="AHX6" s="15"/>
      <c r="AHY6" s="15"/>
      <c r="AHZ6" s="15"/>
      <c r="AIA6" s="15"/>
      <c r="AIB6" s="15"/>
      <c r="AIC6" s="15"/>
      <c r="AID6" s="15"/>
      <c r="AIE6" s="15"/>
      <c r="AIF6" s="15"/>
      <c r="AIG6" s="15"/>
      <c r="AIH6" s="15"/>
      <c r="AII6" s="15"/>
      <c r="AIJ6" s="15"/>
      <c r="AIK6" s="15"/>
      <c r="AIL6" s="15"/>
      <c r="AIM6" s="15"/>
      <c r="AIN6" s="15"/>
      <c r="AIO6" s="15"/>
      <c r="AIP6" s="15"/>
      <c r="AIQ6" s="15"/>
      <c r="AIR6" s="15"/>
      <c r="AIS6" s="20"/>
      <c r="ALB6" s="446"/>
      <c r="ALC6" s="446"/>
      <c r="AMS6" s="463"/>
      <c r="AMT6" s="463"/>
    </row>
    <row r="7">
      <c r="A7" s="501" t="s">
        <v>0</v>
      </c>
      <c r="B7" s="379" t="s">
        <v>86</v>
      </c>
      <c r="C7" s="380"/>
      <c r="D7" s="380"/>
      <c r="E7" s="380"/>
      <c r="F7" s="380"/>
      <c r="G7" s="380"/>
      <c r="H7" s="381"/>
      <c r="I7" s="379" t="s">
        <v>86</v>
      </c>
      <c r="J7" s="380"/>
      <c r="K7" s="380"/>
      <c r="L7" s="382" t="s">
        <v>80</v>
      </c>
      <c r="M7" s="380"/>
      <c r="N7" s="380"/>
      <c r="O7" s="380"/>
      <c r="P7" s="380"/>
      <c r="Q7" s="380"/>
      <c r="R7" s="380"/>
      <c r="S7" s="380"/>
      <c r="T7" s="380"/>
      <c r="U7" s="380"/>
      <c r="V7" s="385" t="s">
        <v>58</v>
      </c>
      <c r="W7" s="380"/>
      <c r="X7" s="380"/>
      <c r="Y7" s="380"/>
      <c r="Z7" s="380"/>
      <c r="AA7" s="380"/>
      <c r="AB7" s="380"/>
      <c r="AC7" s="499"/>
      <c r="AD7" s="499"/>
      <c r="AE7" s="499"/>
      <c r="AF7" s="380"/>
      <c r="AG7" s="499"/>
      <c r="AH7" s="499"/>
      <c r="AI7" s="380"/>
      <c r="AJ7" s="380"/>
      <c r="AK7" s="380"/>
      <c r="AL7" s="380"/>
      <c r="AM7" s="380"/>
      <c r="AN7" s="380"/>
      <c r="AO7" s="380"/>
      <c r="AP7" s="380"/>
      <c r="AQ7" s="380"/>
      <c r="AR7" s="380"/>
      <c r="AS7" s="380"/>
      <c r="AT7" s="380"/>
      <c r="AU7" s="380"/>
      <c r="AV7" s="380"/>
      <c r="AW7" s="380"/>
      <c r="AX7" s="380"/>
      <c r="AY7" s="380"/>
      <c r="AZ7" s="380"/>
      <c r="BA7" s="380"/>
      <c r="BB7" s="380"/>
      <c r="BC7" s="381"/>
      <c r="BD7" s="390" t="s">
        <v>58</v>
      </c>
      <c r="BE7" s="164"/>
      <c r="BF7" s="379" t="s">
        <v>55</v>
      </c>
      <c r="BG7" s="380"/>
      <c r="BH7" s="380"/>
      <c r="BI7" s="380"/>
      <c r="BJ7" s="380"/>
      <c r="BK7" s="380"/>
      <c r="BL7" s="380"/>
      <c r="BM7" s="380"/>
      <c r="BN7" s="380"/>
      <c r="BO7" s="380"/>
      <c r="BP7" s="380"/>
      <c r="BQ7" s="381"/>
      <c r="BR7" s="390" t="s">
        <v>58</v>
      </c>
      <c r="BS7" s="164"/>
      <c r="BT7" s="379" t="s">
        <v>55</v>
      </c>
      <c r="BU7" s="380"/>
      <c r="BV7" s="380"/>
      <c r="BW7" s="380"/>
      <c r="BX7" s="380"/>
      <c r="BY7" s="380"/>
      <c r="BZ7" s="380"/>
      <c r="CA7" s="380"/>
      <c r="CB7" s="380"/>
      <c r="CC7" s="380"/>
      <c r="CD7" s="380"/>
      <c r="CE7" s="380"/>
      <c r="CF7" s="380"/>
      <c r="CG7" s="380"/>
      <c r="CH7" s="380"/>
      <c r="CI7" s="380"/>
      <c r="CJ7" s="380"/>
      <c r="CK7" s="380"/>
      <c r="CL7" s="381"/>
      <c r="CM7" s="390" t="s">
        <v>58</v>
      </c>
      <c r="CN7" s="164"/>
      <c r="CO7" s="379" t="s">
        <v>55</v>
      </c>
      <c r="CP7" s="380"/>
      <c r="CQ7" s="380"/>
      <c r="CR7" s="380"/>
      <c r="CS7" s="380"/>
      <c r="CT7" s="380"/>
      <c r="CU7" s="380"/>
      <c r="CV7" s="380"/>
      <c r="CW7" s="380"/>
      <c r="CX7" s="380"/>
      <c r="CY7" s="380"/>
      <c r="CZ7" s="381"/>
      <c r="DA7" s="390" t="s">
        <v>58</v>
      </c>
      <c r="DB7" s="164"/>
      <c r="DC7" s="379" t="s">
        <v>55</v>
      </c>
      <c r="DD7" s="380"/>
      <c r="DE7" s="380"/>
      <c r="DF7" s="380"/>
      <c r="DG7" s="380"/>
      <c r="DH7" s="380"/>
      <c r="DI7" s="380"/>
      <c r="DJ7" s="380"/>
      <c r="DK7" s="380"/>
      <c r="DL7" s="380"/>
      <c r="DM7" s="380"/>
      <c r="DN7" s="380"/>
      <c r="DO7" s="380"/>
      <c r="DP7" s="380"/>
      <c r="DQ7" s="380"/>
      <c r="DR7" s="380"/>
      <c r="DS7" s="380"/>
      <c r="DT7" s="380"/>
      <c r="DU7" s="381"/>
      <c r="DV7" s="390" t="s">
        <v>58</v>
      </c>
      <c r="DW7" s="164"/>
      <c r="DX7" s="379" t="s">
        <v>55</v>
      </c>
      <c r="DY7" s="380"/>
      <c r="DZ7" s="380"/>
      <c r="EA7" s="380"/>
      <c r="EB7" s="380"/>
      <c r="EC7" s="380"/>
      <c r="ED7" s="380"/>
      <c r="EE7" s="380"/>
      <c r="EF7" s="380"/>
      <c r="EG7" s="380"/>
      <c r="EH7" s="380"/>
      <c r="EI7" s="381"/>
      <c r="EJ7" s="390" t="s">
        <v>58</v>
      </c>
      <c r="EK7" s="164"/>
      <c r="EL7" s="379" t="s">
        <v>55</v>
      </c>
      <c r="EM7" s="380"/>
      <c r="EN7" s="380"/>
      <c r="EO7" s="380"/>
      <c r="EP7" s="380"/>
      <c r="EQ7" s="380"/>
      <c r="ER7" s="380"/>
      <c r="ES7" s="502" t="s">
        <v>81</v>
      </c>
      <c r="ET7" s="381"/>
      <c r="EU7" s="503" t="s">
        <v>81</v>
      </c>
      <c r="EV7" s="502" t="s">
        <v>81</v>
      </c>
      <c r="EW7" s="380"/>
      <c r="EX7" s="380"/>
      <c r="EY7" s="380"/>
      <c r="EZ7" s="380"/>
      <c r="FA7" s="380"/>
      <c r="FB7" s="380"/>
      <c r="FC7" s="380"/>
      <c r="FD7" s="380"/>
      <c r="FE7" s="380"/>
      <c r="FF7" s="380"/>
      <c r="FG7" s="380"/>
      <c r="FH7" s="380"/>
      <c r="FI7" s="380"/>
      <c r="FJ7" s="380"/>
      <c r="FK7" s="380"/>
      <c r="FL7" s="380"/>
      <c r="FM7" s="380"/>
      <c r="FN7" s="380"/>
      <c r="FO7" s="380"/>
      <c r="FP7" s="380"/>
      <c r="FQ7" s="380"/>
      <c r="FR7" s="380"/>
      <c r="FS7" s="380"/>
      <c r="FT7" s="380"/>
      <c r="FU7" s="380"/>
      <c r="FV7" s="380"/>
      <c r="FW7" s="380"/>
      <c r="FX7" s="380"/>
      <c r="FY7" s="380"/>
      <c r="FZ7" s="380"/>
      <c r="GA7" s="380"/>
      <c r="GB7" s="380"/>
      <c r="GC7" s="380"/>
      <c r="GD7" s="380"/>
      <c r="GE7" s="380"/>
      <c r="GF7" s="380"/>
      <c r="GG7" s="380"/>
      <c r="GH7" s="380"/>
      <c r="GI7" s="380"/>
      <c r="GJ7" s="380"/>
      <c r="GK7" s="380"/>
      <c r="GL7" s="380"/>
      <c r="GM7" s="380"/>
      <c r="GN7" s="380"/>
      <c r="GO7" s="380"/>
      <c r="GP7" s="380"/>
      <c r="GQ7" s="380"/>
      <c r="GR7" s="380"/>
      <c r="GS7" s="380"/>
      <c r="GT7" s="380"/>
      <c r="GU7" s="380"/>
      <c r="GV7" s="380"/>
      <c r="GW7" s="380"/>
      <c r="GX7" s="380"/>
      <c r="GY7" s="380"/>
      <c r="GZ7" s="380"/>
      <c r="HA7" s="380"/>
      <c r="HB7" s="380"/>
      <c r="HC7" s="380"/>
      <c r="HD7" s="380"/>
      <c r="HE7" s="380"/>
      <c r="HF7" s="380"/>
      <c r="HG7" s="380"/>
      <c r="HH7" s="380"/>
      <c r="HI7" s="380"/>
      <c r="HJ7" s="380"/>
      <c r="HK7" s="380"/>
      <c r="HL7" s="380"/>
      <c r="HM7" s="380"/>
      <c r="HN7" s="380"/>
      <c r="HO7" s="380"/>
      <c r="HP7" s="380"/>
      <c r="HQ7" s="380"/>
      <c r="HR7" s="380"/>
      <c r="HS7" s="380"/>
      <c r="HT7" s="380"/>
      <c r="HU7" s="380"/>
      <c r="HV7" s="380"/>
      <c r="HW7" s="380"/>
      <c r="HX7" s="380"/>
      <c r="HY7" s="380"/>
      <c r="HZ7" s="380"/>
      <c r="IA7" s="380"/>
      <c r="IB7" s="380"/>
      <c r="IC7" s="380"/>
      <c r="ID7" s="380"/>
      <c r="IE7" s="380"/>
      <c r="IF7" s="380"/>
      <c r="IG7" s="380"/>
      <c r="IH7" s="380"/>
      <c r="II7" s="380"/>
      <c r="IJ7" s="380"/>
      <c r="IK7" s="380"/>
      <c r="IL7" s="380"/>
      <c r="IM7" s="380"/>
      <c r="IN7" s="380"/>
      <c r="IO7" s="380"/>
      <c r="IP7" s="380"/>
      <c r="IQ7" s="380"/>
      <c r="IR7" s="380"/>
      <c r="IS7" s="380"/>
      <c r="IT7" s="380"/>
      <c r="IU7" s="380"/>
      <c r="IV7" s="380"/>
      <c r="IW7" s="380"/>
      <c r="IX7" s="380"/>
      <c r="IY7" s="380"/>
      <c r="IZ7" s="380"/>
      <c r="JA7" s="380"/>
      <c r="JB7" s="380"/>
      <c r="JC7" s="380"/>
      <c r="JD7" s="380"/>
      <c r="JE7" s="380"/>
      <c r="JF7" s="380"/>
      <c r="JG7" s="380"/>
      <c r="JH7" s="380"/>
      <c r="JI7" s="499"/>
      <c r="JJ7" s="380"/>
      <c r="JK7" s="380"/>
      <c r="JL7" s="380"/>
      <c r="JM7" s="380"/>
      <c r="JN7" s="380"/>
      <c r="JO7" s="380"/>
      <c r="JP7" s="380"/>
      <c r="JQ7" s="380"/>
      <c r="JR7" s="380"/>
      <c r="JS7" s="380"/>
      <c r="JT7" s="380"/>
      <c r="JU7" s="380"/>
      <c r="JV7" s="380"/>
      <c r="JW7" s="380"/>
      <c r="JX7" s="380"/>
      <c r="JY7" s="380"/>
      <c r="JZ7" s="380"/>
      <c r="KA7" s="380"/>
      <c r="KB7" s="380"/>
      <c r="KC7" s="380"/>
      <c r="KD7" s="380"/>
      <c r="KE7" s="380"/>
      <c r="KF7" s="380"/>
      <c r="KG7" s="380"/>
      <c r="KH7" s="380"/>
      <c r="KI7" s="380"/>
      <c r="KJ7" s="380"/>
      <c r="KK7" s="380"/>
      <c r="KL7" s="380"/>
      <c r="KM7" s="380"/>
      <c r="KN7" s="380"/>
      <c r="KO7" s="380"/>
      <c r="KP7" s="380"/>
      <c r="KQ7" s="380"/>
      <c r="KR7" s="380"/>
      <c r="KS7" s="380"/>
      <c r="KT7" s="380"/>
      <c r="KU7" s="380"/>
      <c r="KV7" s="380"/>
      <c r="KW7" s="380"/>
      <c r="KX7" s="380"/>
      <c r="KY7" s="380"/>
      <c r="KZ7" s="380"/>
      <c r="LA7" s="380"/>
      <c r="LB7" s="380"/>
      <c r="LC7" s="380"/>
      <c r="LD7" s="380"/>
      <c r="LE7" s="380"/>
      <c r="LF7" s="380"/>
      <c r="LG7" s="380"/>
      <c r="LH7" s="380"/>
      <c r="LI7" s="380"/>
      <c r="LJ7" s="380"/>
      <c r="LK7" s="380"/>
      <c r="LL7" s="380"/>
      <c r="LM7" s="380"/>
      <c r="LN7" s="380"/>
      <c r="LO7" s="380"/>
      <c r="LP7" s="380"/>
      <c r="LQ7" s="380"/>
      <c r="LR7" s="380"/>
      <c r="LS7" s="380"/>
      <c r="LT7" s="380"/>
      <c r="LU7" s="380"/>
      <c r="LV7" s="380"/>
      <c r="LW7" s="380"/>
      <c r="LX7" s="380"/>
      <c r="LY7" s="380"/>
      <c r="LZ7" s="380"/>
      <c r="MA7" s="380"/>
      <c r="MB7" s="380"/>
      <c r="MC7" s="380"/>
      <c r="MD7" s="380"/>
      <c r="ME7" s="380"/>
      <c r="MF7" s="380"/>
      <c r="MG7" s="380"/>
      <c r="MH7" s="380"/>
      <c r="MI7" s="380"/>
      <c r="MJ7" s="380"/>
      <c r="MK7" s="380"/>
      <c r="ML7" s="380"/>
      <c r="MM7" s="380"/>
      <c r="MN7" s="380"/>
      <c r="MO7" s="380"/>
      <c r="MP7" s="380"/>
      <c r="MQ7" s="380"/>
      <c r="MR7" s="380"/>
      <c r="MS7" s="380"/>
      <c r="MT7" s="380"/>
      <c r="MU7" s="380"/>
      <c r="MV7" s="380"/>
      <c r="MW7" s="380"/>
      <c r="MX7" s="380"/>
      <c r="MY7" s="380"/>
      <c r="MZ7" s="380"/>
      <c r="NA7" s="380"/>
      <c r="NB7" s="380"/>
      <c r="NC7" s="380"/>
      <c r="ND7" s="380"/>
      <c r="NE7" s="380"/>
      <c r="NF7" s="380"/>
      <c r="NG7" s="380"/>
      <c r="NH7" s="380"/>
      <c r="NI7" s="380"/>
      <c r="NJ7" s="380"/>
      <c r="NK7" s="380"/>
      <c r="NL7" s="380"/>
      <c r="NM7" s="380"/>
      <c r="NN7" s="380"/>
      <c r="NO7" s="380"/>
      <c r="NP7" s="380"/>
      <c r="NQ7" s="380"/>
      <c r="NR7" s="380"/>
      <c r="NS7" s="380"/>
      <c r="NT7" s="380"/>
      <c r="NU7" s="380"/>
      <c r="NV7" s="380"/>
      <c r="NW7" s="380"/>
      <c r="NX7" s="380"/>
      <c r="NY7" s="380"/>
      <c r="NZ7" s="380"/>
      <c r="OA7" s="380"/>
      <c r="OB7" s="380"/>
      <c r="OC7" s="380"/>
      <c r="OD7" s="380"/>
      <c r="OE7" s="380"/>
      <c r="OF7" s="380"/>
      <c r="OG7" s="380"/>
      <c r="OH7" s="380"/>
      <c r="OI7" s="380"/>
      <c r="OJ7" s="380"/>
      <c r="OK7" s="380"/>
      <c r="OL7" s="380"/>
      <c r="OM7" s="380"/>
      <c r="ON7" s="380"/>
      <c r="OO7" s="380"/>
      <c r="OP7" s="380"/>
      <c r="PF7" s="413" t="s">
        <v>63</v>
      </c>
      <c r="PG7" s="380"/>
      <c r="PH7" s="380"/>
      <c r="PI7" s="380"/>
      <c r="PJ7" s="380"/>
      <c r="PK7" s="380"/>
      <c r="PL7" s="380"/>
      <c r="PM7" s="413" t="s">
        <v>63</v>
      </c>
      <c r="PS7" s="380"/>
      <c r="PT7" s="413" t="s">
        <v>63</v>
      </c>
      <c r="PU7" s="380"/>
      <c r="PV7" s="380"/>
      <c r="PW7" s="380"/>
      <c r="PX7" s="380"/>
      <c r="PY7" s="380"/>
      <c r="PZ7" s="380"/>
      <c r="QA7" s="380"/>
      <c r="QB7" s="380"/>
      <c r="QC7" s="380"/>
      <c r="QD7" s="380"/>
      <c r="QE7" s="380"/>
      <c r="QF7" s="380"/>
      <c r="QG7" s="380"/>
      <c r="QH7" s="380"/>
      <c r="QI7" s="380"/>
      <c r="QJ7" s="380"/>
      <c r="QK7" s="380"/>
      <c r="QL7" s="380"/>
      <c r="QM7" s="504" t="s">
        <v>58</v>
      </c>
      <c r="QN7" s="504" t="s">
        <v>81</v>
      </c>
      <c r="QO7" s="505" t="s">
        <v>55</v>
      </c>
      <c r="QP7" s="380"/>
      <c r="QQ7" s="380"/>
      <c r="QR7" s="380"/>
      <c r="QS7" s="380"/>
      <c r="QT7" s="504" t="s">
        <v>81</v>
      </c>
      <c r="QU7" s="504" t="s">
        <v>58</v>
      </c>
      <c r="QV7" s="505" t="s">
        <v>55</v>
      </c>
      <c r="QW7" s="380"/>
      <c r="QX7" s="380"/>
      <c r="QY7" s="380"/>
      <c r="QZ7" s="380"/>
      <c r="RA7" s="504" t="s">
        <v>81</v>
      </c>
      <c r="RB7" s="504" t="s">
        <v>58</v>
      </c>
      <c r="RC7" s="505" t="s">
        <v>55</v>
      </c>
      <c r="RD7" s="380"/>
      <c r="RE7" s="380"/>
      <c r="RF7" s="380"/>
      <c r="RG7" s="380"/>
      <c r="RH7" s="380"/>
      <c r="RI7" s="380"/>
      <c r="RJ7" s="380"/>
      <c r="RK7" s="380"/>
      <c r="RL7" s="380"/>
      <c r="RM7" s="380"/>
      <c r="RN7" s="380"/>
      <c r="RO7" s="380"/>
      <c r="RP7" s="380"/>
      <c r="RQ7" s="380"/>
      <c r="RR7" s="380"/>
      <c r="RS7" s="380"/>
      <c r="RT7" s="380"/>
      <c r="RU7" s="380"/>
      <c r="RV7" s="504" t="s">
        <v>58</v>
      </c>
      <c r="RW7" s="504" t="s">
        <v>81</v>
      </c>
      <c r="RX7" s="505" t="s">
        <v>55</v>
      </c>
      <c r="RY7" s="380"/>
      <c r="RZ7" s="380"/>
      <c r="SA7" s="380"/>
      <c r="SB7" s="380"/>
      <c r="SC7" s="504" t="s">
        <v>81</v>
      </c>
      <c r="SD7" s="504" t="s">
        <v>58</v>
      </c>
      <c r="SE7" s="505" t="s">
        <v>55</v>
      </c>
      <c r="SF7" s="380"/>
      <c r="SG7" s="506" t="s">
        <v>66</v>
      </c>
      <c r="SH7" s="380"/>
      <c r="SI7" s="380"/>
      <c r="SJ7" s="504" t="s">
        <v>58</v>
      </c>
      <c r="SK7" s="504" t="s">
        <v>81</v>
      </c>
      <c r="SL7" s="505" t="s">
        <v>55</v>
      </c>
      <c r="SM7" s="380"/>
      <c r="SN7" s="380"/>
      <c r="SO7" s="380"/>
      <c r="SP7" s="380"/>
      <c r="SQ7" s="380"/>
      <c r="SR7" s="380"/>
      <c r="SS7" s="380"/>
      <c r="ST7" s="380"/>
      <c r="SU7" s="380"/>
      <c r="SV7" s="380"/>
      <c r="SW7" s="380"/>
      <c r="SX7" s="380"/>
      <c r="SY7" s="380"/>
      <c r="SZ7" s="380"/>
      <c r="TA7" s="380"/>
      <c r="TB7" s="380"/>
      <c r="TC7" s="380"/>
      <c r="TD7" s="507" t="s">
        <v>98</v>
      </c>
      <c r="TE7" s="15"/>
      <c r="TF7" s="20"/>
      <c r="TG7" s="380"/>
      <c r="TH7" s="380"/>
      <c r="TI7" s="380"/>
      <c r="TJ7" s="380"/>
      <c r="TK7" s="380"/>
      <c r="TL7" s="380"/>
      <c r="TM7" s="380"/>
      <c r="TN7" s="380"/>
      <c r="TO7" s="380"/>
      <c r="TP7" s="380"/>
      <c r="TQ7" s="380"/>
      <c r="TR7" s="380"/>
      <c r="TS7" s="507" t="s">
        <v>58</v>
      </c>
      <c r="TT7" s="15"/>
      <c r="TU7" s="20"/>
      <c r="TV7" s="380"/>
      <c r="TW7" s="380"/>
      <c r="TX7" s="380"/>
      <c r="TY7" s="380"/>
      <c r="UB7" s="380"/>
      <c r="UC7" s="380"/>
      <c r="UD7" s="380"/>
      <c r="UE7" s="380"/>
      <c r="UF7" s="380"/>
      <c r="UG7" s="380"/>
      <c r="UH7" s="380"/>
      <c r="UI7" s="380"/>
      <c r="UJ7" s="380"/>
      <c r="UK7" s="380"/>
      <c r="UL7" s="380"/>
      <c r="UM7" s="380"/>
      <c r="UN7" s="380"/>
      <c r="UO7" s="380"/>
      <c r="UP7" s="380"/>
      <c r="UQ7" s="380"/>
      <c r="UR7" s="380"/>
      <c r="US7" s="380"/>
      <c r="UT7" s="380"/>
      <c r="UU7" s="380"/>
      <c r="UV7" s="380"/>
      <c r="UW7" s="380"/>
      <c r="UX7" s="380"/>
      <c r="UY7" s="380"/>
      <c r="UZ7" s="380"/>
      <c r="VA7" s="380"/>
      <c r="VE7" s="380"/>
      <c r="VF7" s="380"/>
      <c r="VG7" s="380"/>
      <c r="VH7" s="380"/>
      <c r="VN7" s="380"/>
      <c r="VO7" s="380"/>
      <c r="VP7" s="508" t="s">
        <v>80</v>
      </c>
      <c r="VQ7" s="508" t="s">
        <v>66</v>
      </c>
      <c r="VR7" s="508" t="s">
        <v>58</v>
      </c>
      <c r="VS7" s="380"/>
      <c r="VU7" s="380"/>
      <c r="VV7" s="380"/>
      <c r="VW7" s="380"/>
      <c r="VX7" s="508" t="s">
        <v>80</v>
      </c>
      <c r="VY7" s="505" t="s">
        <v>55</v>
      </c>
      <c r="VZ7" s="380"/>
      <c r="WA7" s="380"/>
      <c r="WB7" s="380"/>
      <c r="WC7" s="380"/>
      <c r="WD7" s="504" t="s">
        <v>80</v>
      </c>
      <c r="WE7" s="504" t="s">
        <v>58</v>
      </c>
      <c r="WF7" s="505" t="s">
        <v>55</v>
      </c>
      <c r="WG7" s="380"/>
      <c r="WH7" s="509" t="s">
        <v>83</v>
      </c>
      <c r="WI7" s="20"/>
      <c r="WJ7" s="380"/>
      <c r="WK7" s="380"/>
      <c r="WL7" s="380"/>
      <c r="WM7" s="380"/>
      <c r="WN7" s="380"/>
      <c r="WO7" s="380"/>
      <c r="WP7" s="380"/>
      <c r="WQ7" s="380"/>
      <c r="WR7" s="380"/>
      <c r="WS7" s="380"/>
      <c r="WT7" s="380"/>
      <c r="WU7" s="380"/>
      <c r="WV7" s="380"/>
      <c r="WW7" s="380"/>
      <c r="WX7" s="380"/>
      <c r="WY7" s="510" t="s">
        <v>81</v>
      </c>
      <c r="WZ7" s="510" t="s">
        <v>58</v>
      </c>
      <c r="XA7" s="511" t="s">
        <v>55</v>
      </c>
      <c r="XF7" s="510" t="s">
        <v>58</v>
      </c>
      <c r="XG7" s="510" t="s">
        <v>81</v>
      </c>
      <c r="XH7" s="512" t="s">
        <v>55</v>
      </c>
      <c r="XI7" s="380"/>
      <c r="XJ7" s="513" t="s">
        <v>63</v>
      </c>
      <c r="XK7" s="20"/>
      <c r="XL7" s="380"/>
      <c r="XM7" s="380"/>
      <c r="XN7" s="380"/>
      <c r="XO7" s="380"/>
      <c r="XP7" s="380"/>
      <c r="XQ7" s="514" t="s">
        <v>167</v>
      </c>
      <c r="XR7" s="20"/>
      <c r="XS7" s="380"/>
      <c r="XT7" s="510" t="s">
        <v>58</v>
      </c>
      <c r="XU7" s="510" t="s">
        <v>80</v>
      </c>
      <c r="XV7" s="512" t="s">
        <v>55</v>
      </c>
      <c r="XW7" s="380"/>
      <c r="XX7" s="380"/>
      <c r="XY7" s="380"/>
      <c r="XZ7" s="380"/>
      <c r="YA7" s="510" t="s">
        <v>80</v>
      </c>
      <c r="YB7" s="510" t="s">
        <v>58</v>
      </c>
      <c r="YC7" s="512" t="s">
        <v>55</v>
      </c>
      <c r="YD7" s="380"/>
      <c r="YE7" s="515" t="s">
        <v>94</v>
      </c>
      <c r="YG7" s="380"/>
      <c r="YH7" s="380"/>
      <c r="YI7" s="380"/>
      <c r="YJ7" s="380"/>
      <c r="YK7" s="380"/>
      <c r="YL7" s="516" t="s">
        <v>58</v>
      </c>
      <c r="YN7" s="380"/>
      <c r="YO7" s="380"/>
      <c r="YP7" s="380"/>
      <c r="YQ7" s="380"/>
      <c r="YR7" s="380"/>
      <c r="YS7" s="380"/>
      <c r="YT7" s="380"/>
      <c r="YU7" s="380"/>
      <c r="YV7" s="380"/>
      <c r="YW7" s="431" t="s">
        <v>94</v>
      </c>
      <c r="YX7" s="380"/>
      <c r="YY7" s="380"/>
      <c r="YZ7" s="504" t="s">
        <v>80</v>
      </c>
      <c r="ZA7" s="380"/>
      <c r="AGQ7" s="465" t="s">
        <v>320</v>
      </c>
      <c r="AGR7" s="20"/>
      <c r="AGU7" s="465" t="s">
        <v>321</v>
      </c>
      <c r="AGV7" s="20"/>
      <c r="AIT7" s="449"/>
      <c r="AIU7" s="446"/>
      <c r="AIW7" s="463"/>
      <c r="AJH7" s="449"/>
      <c r="ALA7" s="463"/>
      <c r="ALE7" s="446"/>
      <c r="AMQ7" s="463"/>
      <c r="AMR7" s="463"/>
      <c r="AMS7" s="463"/>
      <c r="AMT7" s="463"/>
      <c r="AMU7" s="463"/>
      <c r="AMV7" s="463"/>
      <c r="AMW7" s="463"/>
      <c r="AMX7" s="463"/>
      <c r="AMY7" s="463"/>
      <c r="AMZ7" s="517"/>
      <c r="ANA7" s="446"/>
      <c r="ANB7" s="446"/>
    </row>
    <row r="8">
      <c r="A8" s="518" t="s">
        <v>322</v>
      </c>
      <c r="B8" s="380"/>
      <c r="C8" s="380"/>
      <c r="D8" s="380"/>
      <c r="E8" s="380"/>
      <c r="F8" s="380"/>
      <c r="G8" s="380"/>
      <c r="H8" s="380"/>
      <c r="I8" s="380"/>
      <c r="J8" s="380"/>
      <c r="K8" s="380"/>
      <c r="L8" s="382" t="s">
        <v>81</v>
      </c>
      <c r="M8" s="380"/>
      <c r="N8" s="380"/>
      <c r="O8" s="380"/>
      <c r="P8" s="380"/>
      <c r="Q8" s="380"/>
      <c r="R8" s="380"/>
      <c r="S8" s="380"/>
      <c r="T8" s="380"/>
      <c r="U8" s="380"/>
      <c r="V8" s="385" t="s">
        <v>81</v>
      </c>
      <c r="W8" s="380"/>
      <c r="X8" s="380"/>
      <c r="Y8" s="380"/>
      <c r="Z8" s="380"/>
      <c r="AA8" s="380"/>
      <c r="AB8" s="380"/>
      <c r="AC8" s="499"/>
      <c r="AD8" s="499"/>
      <c r="AE8" s="499"/>
      <c r="AF8" s="380"/>
      <c r="AG8" s="499"/>
      <c r="AH8" s="499"/>
      <c r="AI8" s="380"/>
      <c r="AJ8" s="380"/>
      <c r="AK8" s="380"/>
      <c r="AL8" s="380"/>
      <c r="AM8" s="380"/>
      <c r="AN8" s="380"/>
      <c r="AO8" s="380"/>
      <c r="AP8" s="380"/>
      <c r="AQ8" s="380"/>
      <c r="AR8" s="380"/>
      <c r="AS8" s="380"/>
      <c r="AT8" s="380"/>
      <c r="AU8" s="380"/>
      <c r="AV8" s="380"/>
      <c r="AW8" s="380"/>
      <c r="AX8" s="380"/>
      <c r="AY8" s="380"/>
      <c r="AZ8" s="380"/>
      <c r="BA8" s="380"/>
      <c r="BB8" s="380"/>
      <c r="BC8" s="381"/>
      <c r="BD8" s="390" t="s">
        <v>81</v>
      </c>
      <c r="BE8" s="164"/>
      <c r="BF8" s="379" t="s">
        <v>94</v>
      </c>
      <c r="BG8" s="380"/>
      <c r="BH8" s="380"/>
      <c r="BI8" s="380"/>
      <c r="BJ8" s="380"/>
      <c r="BK8" s="380"/>
      <c r="BL8" s="380"/>
      <c r="BM8" s="380"/>
      <c r="BN8" s="380"/>
      <c r="BO8" s="380"/>
      <c r="BP8" s="380"/>
      <c r="BQ8" s="381"/>
      <c r="BR8" s="390" t="s">
        <v>81</v>
      </c>
      <c r="BS8" s="164"/>
      <c r="BT8" s="379" t="s">
        <v>94</v>
      </c>
      <c r="BU8" s="380"/>
      <c r="BV8" s="380"/>
      <c r="BW8" s="380"/>
      <c r="BX8" s="380"/>
      <c r="BY8" s="380"/>
      <c r="BZ8" s="380"/>
      <c r="CA8" s="380"/>
      <c r="CB8" s="380"/>
      <c r="CC8" s="380"/>
      <c r="CD8" s="380"/>
      <c r="CE8" s="380"/>
      <c r="CF8" s="380"/>
      <c r="CG8" s="380"/>
      <c r="CH8" s="380"/>
      <c r="CI8" s="380"/>
      <c r="CJ8" s="380"/>
      <c r="CK8" s="380"/>
      <c r="CL8" s="381"/>
      <c r="CM8" s="390" t="s">
        <v>81</v>
      </c>
      <c r="CN8" s="164"/>
      <c r="CO8" s="379" t="s">
        <v>94</v>
      </c>
      <c r="CP8" s="380"/>
      <c r="CQ8" s="380"/>
      <c r="CR8" s="380"/>
      <c r="CS8" s="380"/>
      <c r="CT8" s="380"/>
      <c r="CU8" s="380"/>
      <c r="CV8" s="380"/>
      <c r="CW8" s="380"/>
      <c r="CX8" s="380"/>
      <c r="CY8" s="380"/>
      <c r="CZ8" s="381"/>
      <c r="DA8" s="390" t="s">
        <v>81</v>
      </c>
      <c r="DB8" s="164"/>
      <c r="DC8" s="379" t="s">
        <v>94</v>
      </c>
      <c r="DD8" s="380"/>
      <c r="DE8" s="380"/>
      <c r="DF8" s="380"/>
      <c r="DG8" s="380"/>
      <c r="DH8" s="380"/>
      <c r="DI8" s="380"/>
      <c r="DJ8" s="380"/>
      <c r="DK8" s="380"/>
      <c r="DL8" s="380"/>
      <c r="DM8" s="380"/>
      <c r="DN8" s="380"/>
      <c r="DO8" s="380"/>
      <c r="DP8" s="380"/>
      <c r="DQ8" s="380"/>
      <c r="DR8" s="380"/>
      <c r="DS8" s="380"/>
      <c r="DT8" s="380"/>
      <c r="DU8" s="381"/>
      <c r="DV8" s="390" t="s">
        <v>81</v>
      </c>
      <c r="DW8" s="164"/>
      <c r="DX8" s="379" t="s">
        <v>94</v>
      </c>
      <c r="DY8" s="380"/>
      <c r="DZ8" s="380"/>
      <c r="EA8" s="380"/>
      <c r="EB8" s="380"/>
      <c r="EC8" s="380"/>
      <c r="ED8" s="380"/>
      <c r="EE8" s="380"/>
      <c r="EF8" s="380"/>
      <c r="EG8" s="380"/>
      <c r="EH8" s="380"/>
      <c r="EI8" s="381"/>
      <c r="EJ8" s="390" t="s">
        <v>81</v>
      </c>
      <c r="EK8" s="164"/>
      <c r="EL8" s="379" t="s">
        <v>94</v>
      </c>
      <c r="EM8" s="380"/>
      <c r="EN8" s="380"/>
      <c r="EO8" s="380"/>
      <c r="EP8" s="380"/>
      <c r="EQ8" s="380"/>
      <c r="ER8" s="380"/>
      <c r="ES8" s="380"/>
      <c r="ET8" s="381"/>
      <c r="EU8" s="503" t="s">
        <v>75</v>
      </c>
      <c r="EV8" s="380"/>
      <c r="EW8" s="519"/>
      <c r="EX8" s="380"/>
      <c r="EY8" s="380"/>
      <c r="EZ8" s="380"/>
      <c r="FA8" s="380"/>
      <c r="FB8" s="380"/>
      <c r="FC8" s="380"/>
      <c r="FD8" s="380"/>
      <c r="FE8" s="380"/>
      <c r="FF8" s="380"/>
      <c r="FG8" s="380"/>
      <c r="FH8" s="380"/>
      <c r="FI8" s="380"/>
      <c r="FJ8" s="380"/>
      <c r="FK8" s="380"/>
      <c r="FL8" s="380"/>
      <c r="FM8" s="380"/>
      <c r="FN8" s="380"/>
      <c r="FO8" s="380"/>
      <c r="FP8" s="380"/>
      <c r="FQ8" s="380"/>
      <c r="FR8" s="380"/>
      <c r="FS8" s="380"/>
      <c r="FT8" s="380"/>
      <c r="FU8" s="380"/>
      <c r="FV8" s="380"/>
      <c r="FW8" s="380"/>
      <c r="FX8" s="380"/>
      <c r="FY8" s="380"/>
      <c r="FZ8" s="380"/>
      <c r="GA8" s="380"/>
      <c r="GB8" s="380"/>
      <c r="GC8" s="380"/>
      <c r="GD8" s="380"/>
      <c r="GE8" s="380"/>
      <c r="GF8" s="380"/>
      <c r="GG8" s="380"/>
      <c r="GH8" s="380"/>
      <c r="GI8" s="380"/>
      <c r="GJ8" s="380"/>
      <c r="GK8" s="380"/>
      <c r="GL8" s="380"/>
      <c r="GM8" s="380"/>
      <c r="GN8" s="380"/>
      <c r="GO8" s="380"/>
      <c r="GP8" s="380"/>
      <c r="GQ8" s="380"/>
      <c r="GR8" s="380"/>
      <c r="GS8" s="380"/>
      <c r="GT8" s="380"/>
      <c r="GU8" s="380"/>
      <c r="GV8" s="380"/>
      <c r="GW8" s="380"/>
      <c r="GX8" s="380"/>
      <c r="GY8" s="380"/>
      <c r="GZ8" s="380"/>
      <c r="HA8" s="380"/>
      <c r="HB8" s="380"/>
      <c r="HC8" s="380"/>
      <c r="HD8" s="380"/>
      <c r="HE8" s="380"/>
      <c r="HF8" s="380"/>
      <c r="HG8" s="380"/>
      <c r="HH8" s="380"/>
      <c r="HI8" s="380"/>
      <c r="HJ8" s="380"/>
      <c r="HK8" s="380"/>
      <c r="HL8" s="380"/>
      <c r="HM8" s="380"/>
      <c r="HN8" s="380"/>
      <c r="HO8" s="380"/>
      <c r="HP8" s="380"/>
      <c r="HQ8" s="380"/>
      <c r="HR8" s="380"/>
      <c r="HS8" s="380"/>
      <c r="HT8" s="380"/>
      <c r="HU8" s="380"/>
      <c r="HV8" s="380"/>
      <c r="HW8" s="380"/>
      <c r="HX8" s="380"/>
      <c r="HY8" s="380"/>
      <c r="HZ8" s="380"/>
      <c r="IA8" s="380"/>
      <c r="IB8" s="380"/>
      <c r="IC8" s="380"/>
      <c r="ID8" s="380"/>
      <c r="IE8" s="380"/>
      <c r="IF8" s="380"/>
      <c r="IG8" s="380"/>
      <c r="IH8" s="380"/>
      <c r="II8" s="380"/>
      <c r="IJ8" s="380"/>
      <c r="IK8" s="380"/>
      <c r="IL8" s="380"/>
      <c r="IM8" s="380"/>
      <c r="IN8" s="380"/>
      <c r="IO8" s="380"/>
      <c r="IP8" s="380"/>
      <c r="IQ8" s="380"/>
      <c r="IR8" s="380"/>
      <c r="IS8" s="380"/>
      <c r="IT8" s="380"/>
      <c r="IU8" s="380"/>
      <c r="IV8" s="380"/>
      <c r="IW8" s="380"/>
      <c r="IX8" s="380"/>
      <c r="IY8" s="380"/>
      <c r="IZ8" s="380"/>
      <c r="JA8" s="380"/>
      <c r="JB8" s="380"/>
      <c r="JC8" s="380"/>
      <c r="JD8" s="380"/>
      <c r="JE8" s="380"/>
      <c r="JF8" s="380"/>
      <c r="JG8" s="380"/>
      <c r="JH8" s="380"/>
      <c r="JI8" s="499"/>
      <c r="JJ8" s="380"/>
      <c r="JK8" s="380"/>
      <c r="JL8" s="380"/>
      <c r="JM8" s="380"/>
      <c r="JN8" s="380"/>
      <c r="JO8" s="380"/>
      <c r="JP8" s="380"/>
      <c r="JQ8" s="380"/>
      <c r="JR8" s="380"/>
      <c r="JS8" s="380"/>
      <c r="JT8" s="380"/>
      <c r="JU8" s="380"/>
      <c r="JV8" s="380"/>
      <c r="JW8" s="380"/>
      <c r="JX8" s="380"/>
      <c r="JY8" s="380"/>
      <c r="JZ8" s="380"/>
      <c r="KA8" s="380"/>
      <c r="KB8" s="380"/>
      <c r="KC8" s="380"/>
      <c r="KD8" s="380"/>
      <c r="KE8" s="380"/>
      <c r="KF8" s="380"/>
      <c r="KG8" s="380"/>
      <c r="KH8" s="380"/>
      <c r="KI8" s="380"/>
      <c r="KJ8" s="380"/>
      <c r="KK8" s="380"/>
      <c r="KL8" s="380"/>
      <c r="KM8" s="380"/>
      <c r="KN8" s="380"/>
      <c r="KO8" s="380"/>
      <c r="KP8" s="380"/>
      <c r="KQ8" s="380"/>
      <c r="KR8" s="380"/>
      <c r="KS8" s="380"/>
      <c r="KT8" s="380"/>
      <c r="KU8" s="380"/>
      <c r="KV8" s="380"/>
      <c r="KW8" s="380"/>
      <c r="KX8" s="380"/>
      <c r="KY8" s="380"/>
      <c r="KZ8" s="380"/>
      <c r="LA8" s="380"/>
      <c r="LB8" s="380"/>
      <c r="LC8" s="380"/>
      <c r="LD8" s="380"/>
      <c r="LE8" s="380"/>
      <c r="LF8" s="380"/>
      <c r="LG8" s="380"/>
      <c r="LH8" s="380"/>
      <c r="LI8" s="380"/>
      <c r="LJ8" s="380"/>
      <c r="LK8" s="380"/>
      <c r="LL8" s="380"/>
      <c r="LM8" s="380"/>
      <c r="LN8" s="380"/>
      <c r="LO8" s="380"/>
      <c r="LP8" s="380"/>
      <c r="LQ8" s="380"/>
      <c r="LR8" s="380"/>
      <c r="LS8" s="380"/>
      <c r="LT8" s="380"/>
      <c r="LU8" s="380"/>
      <c r="LV8" s="380"/>
      <c r="LW8" s="380"/>
      <c r="LX8" s="380"/>
      <c r="LY8" s="380"/>
      <c r="LZ8" s="380"/>
      <c r="MA8" s="380"/>
      <c r="MB8" s="380"/>
      <c r="MC8" s="380"/>
      <c r="MD8" s="380"/>
      <c r="ME8" s="380"/>
      <c r="MF8" s="380"/>
      <c r="MG8" s="380"/>
      <c r="MH8" s="380"/>
      <c r="MI8" s="380"/>
      <c r="MJ8" s="380"/>
      <c r="MK8" s="380"/>
      <c r="ML8" s="380"/>
      <c r="MM8" s="380"/>
      <c r="MN8" s="380"/>
      <c r="MO8" s="380"/>
      <c r="MP8" s="380"/>
      <c r="MQ8" s="380"/>
      <c r="MR8" s="380"/>
      <c r="MS8" s="380"/>
      <c r="MT8" s="380"/>
      <c r="MU8" s="380"/>
      <c r="MV8" s="380"/>
      <c r="MW8" s="380"/>
      <c r="MX8" s="380"/>
      <c r="MY8" s="380"/>
      <c r="MZ8" s="380"/>
      <c r="NA8" s="380"/>
      <c r="OQ8" s="380"/>
      <c r="OR8" s="380"/>
      <c r="OS8" s="380"/>
      <c r="OT8" s="380"/>
      <c r="OU8" s="380"/>
      <c r="OV8" s="380"/>
      <c r="OW8" s="380"/>
      <c r="OX8" s="380"/>
      <c r="OY8" s="380"/>
      <c r="OZ8" s="380"/>
      <c r="PA8" s="380"/>
      <c r="PB8" s="380"/>
      <c r="PC8" s="520"/>
      <c r="PD8" s="380"/>
      <c r="PE8" s="380"/>
      <c r="PN8" s="380"/>
      <c r="PO8" s="380"/>
      <c r="PP8" s="380"/>
      <c r="PQ8" s="380"/>
      <c r="PR8" s="380"/>
      <c r="QM8" s="504" t="s">
        <v>94</v>
      </c>
      <c r="QN8" s="504" t="s">
        <v>80</v>
      </c>
      <c r="QO8" s="505" t="s">
        <v>88</v>
      </c>
      <c r="QT8" s="504" t="s">
        <v>80</v>
      </c>
      <c r="QU8" s="504" t="s">
        <v>94</v>
      </c>
      <c r="QV8" s="505" t="s">
        <v>88</v>
      </c>
      <c r="RA8" s="504" t="s">
        <v>80</v>
      </c>
      <c r="RB8" s="504" t="s">
        <v>94</v>
      </c>
      <c r="RC8" s="505" t="s">
        <v>88</v>
      </c>
      <c r="RV8" s="504" t="s">
        <v>94</v>
      </c>
      <c r="RW8" s="504" t="s">
        <v>80</v>
      </c>
      <c r="RX8" s="505" t="s">
        <v>88</v>
      </c>
      <c r="SC8" s="504" t="s">
        <v>80</v>
      </c>
      <c r="SD8" s="504" t="s">
        <v>94</v>
      </c>
      <c r="SE8" s="505" t="s">
        <v>88</v>
      </c>
      <c r="SG8" s="506" t="s">
        <v>71</v>
      </c>
      <c r="SJ8" s="504" t="s">
        <v>94</v>
      </c>
      <c r="SK8" s="504" t="s">
        <v>80</v>
      </c>
      <c r="SL8" s="505" t="s">
        <v>88</v>
      </c>
      <c r="TD8" s="507" t="s">
        <v>80</v>
      </c>
      <c r="TE8" s="15"/>
      <c r="TF8" s="20"/>
      <c r="TS8" s="507" t="s">
        <v>167</v>
      </c>
      <c r="TT8" s="15"/>
      <c r="TU8" s="20"/>
      <c r="TZ8" s="521" t="s">
        <v>83</v>
      </c>
      <c r="UA8" s="20"/>
      <c r="UC8" s="521" t="s">
        <v>66</v>
      </c>
      <c r="UD8" s="20"/>
      <c r="VB8" s="504" t="s">
        <v>81</v>
      </c>
      <c r="VC8" s="508" t="s">
        <v>83</v>
      </c>
      <c r="VD8" s="505" t="s">
        <v>55</v>
      </c>
      <c r="VI8" s="508" t="s">
        <v>67</v>
      </c>
      <c r="VJ8" s="504" t="s">
        <v>80</v>
      </c>
      <c r="VK8" s="505" t="s">
        <v>55</v>
      </c>
      <c r="VP8" s="508" t="s">
        <v>86</v>
      </c>
      <c r="VQ8" s="508" t="s">
        <v>83</v>
      </c>
      <c r="VR8" s="508" t="s">
        <v>98</v>
      </c>
      <c r="VX8" s="508" t="s">
        <v>74</v>
      </c>
      <c r="VY8" s="505" t="s">
        <v>94</v>
      </c>
      <c r="WF8" s="505" t="s">
        <v>94</v>
      </c>
      <c r="WH8" s="509" t="s">
        <v>58</v>
      </c>
      <c r="WI8" s="20"/>
      <c r="WU8" s="380"/>
      <c r="WV8" s="380"/>
      <c r="WY8" s="510" t="s">
        <v>80</v>
      </c>
      <c r="WZ8" s="380"/>
      <c r="XA8" s="511" t="s">
        <v>94</v>
      </c>
      <c r="XB8" s="380"/>
      <c r="XC8" s="380"/>
      <c r="XD8" s="380"/>
      <c r="XF8" s="380"/>
      <c r="XG8" s="510" t="s">
        <v>80</v>
      </c>
      <c r="XH8" s="522" t="s">
        <v>94</v>
      </c>
      <c r="XJ8" s="514" t="s">
        <v>65</v>
      </c>
      <c r="XK8" s="20"/>
      <c r="XQ8" s="514" t="s">
        <v>80</v>
      </c>
      <c r="XR8" s="20"/>
      <c r="XV8" s="522" t="s">
        <v>94</v>
      </c>
      <c r="XY8" s="380"/>
      <c r="XZ8" s="380"/>
      <c r="YA8" s="380"/>
      <c r="YB8" s="380"/>
      <c r="YC8" s="522" t="s">
        <v>94</v>
      </c>
      <c r="YD8" s="380"/>
      <c r="YE8" s="508" t="s">
        <v>66</v>
      </c>
      <c r="YG8" s="380"/>
      <c r="YH8" s="380"/>
      <c r="YI8" s="380"/>
      <c r="YJ8" s="380"/>
      <c r="YK8" s="380"/>
      <c r="YL8" s="516" t="s">
        <v>55</v>
      </c>
      <c r="YN8" s="380"/>
      <c r="YO8" s="380"/>
      <c r="YP8" s="380"/>
      <c r="YQ8" s="380"/>
      <c r="YR8" s="380"/>
      <c r="YS8" s="380"/>
      <c r="YT8" s="380"/>
      <c r="YU8" s="380"/>
      <c r="YV8" s="380"/>
      <c r="YW8" s="380"/>
      <c r="YX8" s="380"/>
      <c r="YY8" s="380"/>
      <c r="YZ8" s="504" t="s">
        <v>58</v>
      </c>
      <c r="ZA8" s="380"/>
      <c r="AIW8" s="463"/>
      <c r="AIX8" s="463"/>
      <c r="AJB8" s="449"/>
      <c r="AJC8" s="449"/>
      <c r="AJD8" s="446"/>
      <c r="AJE8" s="446"/>
      <c r="AJF8" s="446"/>
      <c r="AJG8" s="446"/>
      <c r="AJH8" s="446"/>
      <c r="AJP8" s="449"/>
      <c r="AJQ8" s="449"/>
      <c r="AJR8" s="446"/>
      <c r="AJV8" s="463"/>
      <c r="AJW8" s="463"/>
      <c r="AKH8" s="446"/>
      <c r="AKI8" s="446"/>
      <c r="AKJ8" s="446"/>
      <c r="AKK8" s="446"/>
      <c r="AKL8" s="446"/>
      <c r="AKM8" s="446"/>
      <c r="ALA8" s="449"/>
      <c r="ALB8" s="446"/>
      <c r="ALC8" s="446"/>
      <c r="ALD8" s="463"/>
      <c r="ALE8" s="446"/>
      <c r="ALM8" s="446"/>
      <c r="ALN8" s="446"/>
      <c r="ALO8" s="446"/>
      <c r="ALU8" s="449"/>
      <c r="AMF8" s="449"/>
      <c r="AMI8" s="449"/>
      <c r="AMK8" s="449"/>
      <c r="AMM8" s="449"/>
      <c r="AMQ8" s="463"/>
      <c r="AMR8" s="463"/>
      <c r="AMS8" s="463"/>
      <c r="AMT8" s="463"/>
      <c r="AMU8" s="463"/>
      <c r="AMV8" s="463"/>
      <c r="AMW8" s="463"/>
      <c r="AMX8" s="463"/>
      <c r="AMY8" s="463"/>
      <c r="AMZ8" s="517"/>
      <c r="ANA8" s="463"/>
      <c r="ANB8" s="463"/>
    </row>
    <row r="9">
      <c r="A9" s="523" t="s">
        <v>9</v>
      </c>
      <c r="B9" s="380"/>
      <c r="C9" s="380"/>
      <c r="D9" s="380"/>
      <c r="E9" s="380"/>
      <c r="F9" s="380"/>
      <c r="G9" s="380"/>
      <c r="H9" s="380"/>
      <c r="I9" s="380"/>
      <c r="J9" s="380"/>
      <c r="K9" s="380"/>
      <c r="L9" s="380"/>
      <c r="M9" s="380"/>
      <c r="N9" s="380"/>
      <c r="O9" s="380"/>
      <c r="P9" s="380"/>
      <c r="Q9" s="380"/>
      <c r="R9" s="380"/>
      <c r="S9" s="380"/>
      <c r="T9" s="380"/>
      <c r="U9" s="380"/>
      <c r="V9" s="380"/>
      <c r="W9" s="380"/>
      <c r="X9" s="380"/>
      <c r="Y9" s="380"/>
      <c r="Z9" s="380"/>
      <c r="AA9" s="380"/>
      <c r="AB9" s="380"/>
      <c r="AC9" s="499"/>
      <c r="AD9" s="499"/>
      <c r="AE9" s="499"/>
      <c r="AF9" s="380"/>
      <c r="AG9" s="499"/>
      <c r="AH9" s="499"/>
      <c r="AI9" s="380"/>
      <c r="AJ9" s="380"/>
      <c r="AK9" s="380"/>
      <c r="AL9" s="380"/>
      <c r="AM9" s="380"/>
      <c r="AN9" s="380"/>
      <c r="AO9" s="380"/>
      <c r="AP9" s="380"/>
      <c r="AQ9" s="380"/>
      <c r="AR9" s="380"/>
      <c r="AS9" s="380"/>
      <c r="AT9" s="380"/>
      <c r="AU9" s="380"/>
      <c r="AV9" s="380"/>
      <c r="AW9" s="380"/>
      <c r="AX9" s="380"/>
      <c r="AY9" s="380"/>
      <c r="AZ9" s="380"/>
      <c r="BA9" s="380"/>
      <c r="BB9" s="380"/>
      <c r="BC9" s="381"/>
      <c r="BD9" s="390" t="s">
        <v>80</v>
      </c>
      <c r="BE9" s="164"/>
      <c r="BF9" s="380"/>
      <c r="BG9" s="380"/>
      <c r="BH9" s="380"/>
      <c r="BI9" s="380"/>
      <c r="BJ9" s="380"/>
      <c r="BK9" s="380"/>
      <c r="BL9" s="380"/>
      <c r="BM9" s="380"/>
      <c r="BN9" s="380"/>
      <c r="BO9" s="380"/>
      <c r="BP9" s="380"/>
      <c r="BQ9" s="381"/>
      <c r="BR9" s="390" t="s">
        <v>80</v>
      </c>
      <c r="BS9" s="164"/>
      <c r="BT9" s="380"/>
      <c r="BU9" s="380"/>
      <c r="BV9" s="380"/>
      <c r="BW9" s="380"/>
      <c r="BX9" s="380"/>
      <c r="BY9" s="380"/>
      <c r="BZ9" s="380"/>
      <c r="CA9" s="380"/>
      <c r="CB9" s="380"/>
      <c r="CC9" s="380"/>
      <c r="CD9" s="380"/>
      <c r="CE9" s="380"/>
      <c r="CF9" s="380"/>
      <c r="CG9" s="380"/>
      <c r="CH9" s="380"/>
      <c r="CI9" s="380"/>
      <c r="CJ9" s="380"/>
      <c r="CK9" s="380"/>
      <c r="CL9" s="381"/>
      <c r="CM9" s="390" t="s">
        <v>80</v>
      </c>
      <c r="CN9" s="164"/>
      <c r="CO9" s="380"/>
      <c r="CP9" s="380"/>
      <c r="CQ9" s="380"/>
      <c r="CR9" s="380"/>
      <c r="CS9" s="380"/>
      <c r="CT9" s="380"/>
      <c r="CU9" s="380"/>
      <c r="CV9" s="380"/>
      <c r="CW9" s="380"/>
      <c r="CX9" s="380"/>
      <c r="CY9" s="380"/>
      <c r="CZ9" s="381"/>
      <c r="DA9" s="390" t="s">
        <v>80</v>
      </c>
      <c r="DB9" s="164"/>
      <c r="DC9" s="380"/>
      <c r="DD9" s="380"/>
      <c r="DE9" s="380"/>
      <c r="DF9" s="380"/>
      <c r="DG9" s="380"/>
      <c r="DH9" s="380"/>
      <c r="DI9" s="380"/>
      <c r="DJ9" s="380"/>
      <c r="DK9" s="380"/>
      <c r="DL9" s="380"/>
      <c r="DM9" s="380"/>
      <c r="DN9" s="380"/>
      <c r="DO9" s="380"/>
      <c r="DP9" s="380"/>
      <c r="DQ9" s="380"/>
      <c r="DR9" s="380"/>
      <c r="DS9" s="380"/>
      <c r="DT9" s="380"/>
      <c r="DU9" s="381"/>
      <c r="DV9" s="390" t="s">
        <v>80</v>
      </c>
      <c r="DW9" s="164"/>
      <c r="DX9" s="380"/>
      <c r="DY9" s="380"/>
      <c r="DZ9" s="380"/>
      <c r="EA9" s="380"/>
      <c r="EB9" s="380"/>
      <c r="EC9" s="380"/>
      <c r="ED9" s="380"/>
      <c r="EE9" s="380"/>
      <c r="EF9" s="380"/>
      <c r="EG9" s="380"/>
      <c r="EH9" s="380"/>
      <c r="EI9" s="381"/>
      <c r="EJ9" s="390" t="s">
        <v>80</v>
      </c>
      <c r="EK9" s="164"/>
      <c r="EL9" s="380"/>
      <c r="EM9" s="380"/>
      <c r="EN9" s="380"/>
      <c r="EO9" s="380"/>
      <c r="EP9" s="380"/>
      <c r="EQ9" s="380"/>
      <c r="ER9" s="380"/>
      <c r="ES9" s="380"/>
      <c r="ET9" s="380"/>
      <c r="EU9" s="380"/>
      <c r="EV9" s="380"/>
      <c r="EW9" s="380"/>
      <c r="EX9" s="380"/>
      <c r="EY9" s="380"/>
      <c r="EZ9" s="380"/>
      <c r="FA9" s="380"/>
      <c r="FB9" s="380"/>
      <c r="FC9" s="380"/>
      <c r="FD9" s="380"/>
      <c r="FE9" s="380"/>
      <c r="FF9" s="380"/>
      <c r="FG9" s="380"/>
      <c r="FH9" s="380"/>
      <c r="FI9" s="380"/>
      <c r="FJ9" s="380"/>
      <c r="FK9" s="380"/>
      <c r="FL9" s="380"/>
      <c r="FM9" s="380"/>
      <c r="FN9" s="380"/>
      <c r="FO9" s="380"/>
      <c r="FP9" s="380"/>
      <c r="FQ9" s="380"/>
      <c r="FR9" s="380"/>
      <c r="FS9" s="380"/>
      <c r="FT9" s="380"/>
      <c r="FU9" s="380"/>
      <c r="FV9" s="380"/>
      <c r="FW9" s="380"/>
      <c r="FX9" s="380"/>
      <c r="FY9" s="380"/>
      <c r="FZ9" s="380"/>
      <c r="GA9" s="380"/>
      <c r="GB9" s="380"/>
      <c r="GC9" s="380"/>
      <c r="GD9" s="380"/>
      <c r="GE9" s="380"/>
      <c r="GF9" s="380"/>
      <c r="GG9" s="380"/>
      <c r="GH9" s="380"/>
      <c r="GI9" s="380"/>
      <c r="GJ9" s="380"/>
      <c r="GK9" s="380"/>
      <c r="GL9" s="380"/>
      <c r="GM9" s="380"/>
      <c r="GN9" s="380"/>
      <c r="GO9" s="380"/>
      <c r="GP9" s="380"/>
      <c r="GQ9" s="380"/>
      <c r="GR9" s="380"/>
      <c r="GS9" s="380"/>
      <c r="GT9" s="380"/>
      <c r="GU9" s="380"/>
      <c r="GV9" s="380"/>
      <c r="GW9" s="380"/>
      <c r="GX9" s="380"/>
      <c r="GY9" s="380"/>
      <c r="GZ9" s="380"/>
      <c r="HA9" s="380"/>
      <c r="HB9" s="380"/>
      <c r="HC9" s="380"/>
      <c r="HD9" s="380"/>
      <c r="HE9" s="380"/>
      <c r="HF9" s="380"/>
      <c r="HG9" s="380"/>
      <c r="HH9" s="380"/>
      <c r="HI9" s="380"/>
      <c r="HJ9" s="380"/>
      <c r="HK9" s="380"/>
      <c r="HL9" s="380"/>
      <c r="HM9" s="380"/>
      <c r="HN9" s="380"/>
      <c r="HO9" s="380"/>
      <c r="HP9" s="380"/>
      <c r="HQ9" s="380"/>
      <c r="HR9" s="380"/>
      <c r="HS9" s="380"/>
      <c r="HT9" s="380"/>
      <c r="HU9" s="380"/>
      <c r="HV9" s="380"/>
      <c r="HW9" s="380"/>
      <c r="HX9" s="380"/>
      <c r="HY9" s="380"/>
      <c r="HZ9" s="380"/>
      <c r="IA9" s="380"/>
      <c r="IB9" s="380"/>
      <c r="IC9" s="380"/>
      <c r="ID9" s="380"/>
      <c r="IE9" s="380"/>
      <c r="IF9" s="380"/>
      <c r="IG9" s="380"/>
      <c r="IH9" s="380"/>
      <c r="II9" s="380"/>
      <c r="IJ9" s="380"/>
      <c r="IK9" s="380"/>
      <c r="IL9" s="380"/>
      <c r="IM9" s="380"/>
      <c r="IN9" s="380"/>
      <c r="IO9" s="380"/>
      <c r="IP9" s="380"/>
      <c r="IQ9" s="380"/>
      <c r="IR9" s="380"/>
      <c r="IS9" s="380"/>
      <c r="IT9" s="380"/>
      <c r="IU9" s="380"/>
      <c r="IV9" s="380"/>
      <c r="IW9" s="380"/>
      <c r="IX9" s="380"/>
      <c r="IY9" s="380"/>
      <c r="IZ9" s="380"/>
      <c r="JA9" s="380"/>
      <c r="JB9" s="380"/>
      <c r="JC9" s="380"/>
      <c r="JD9" s="380"/>
      <c r="JE9" s="380"/>
      <c r="JF9" s="380"/>
      <c r="JG9" s="380"/>
      <c r="JH9" s="380"/>
      <c r="JI9" s="499"/>
      <c r="JJ9" s="380"/>
      <c r="JK9" s="380"/>
      <c r="JL9" s="380"/>
      <c r="JM9" s="380"/>
      <c r="JN9" s="380"/>
      <c r="JO9" s="380"/>
      <c r="JP9" s="380"/>
      <c r="JQ9" s="380"/>
      <c r="JR9" s="380"/>
      <c r="JS9" s="380"/>
      <c r="JT9" s="380"/>
      <c r="JU9" s="380"/>
      <c r="JV9" s="380"/>
      <c r="JW9" s="380"/>
      <c r="JX9" s="380"/>
      <c r="JY9" s="380"/>
      <c r="JZ9" s="380"/>
      <c r="KA9" s="380"/>
      <c r="KB9" s="380"/>
      <c r="KC9" s="380"/>
      <c r="KD9" s="380"/>
      <c r="KE9" s="380"/>
      <c r="KF9" s="380"/>
      <c r="KG9" s="380"/>
      <c r="KH9" s="380"/>
      <c r="KI9" s="380"/>
      <c r="KJ9" s="380"/>
      <c r="KK9" s="380"/>
      <c r="KL9" s="380"/>
      <c r="KM9" s="380"/>
      <c r="KN9" s="380"/>
      <c r="KO9" s="380"/>
      <c r="KP9" s="380"/>
      <c r="KQ9" s="380"/>
      <c r="KR9" s="380"/>
      <c r="KS9" s="380"/>
      <c r="KT9" s="380"/>
      <c r="KU9" s="380"/>
      <c r="KV9" s="380"/>
      <c r="KW9" s="380"/>
      <c r="KX9" s="380"/>
      <c r="KY9" s="380"/>
      <c r="KZ9" s="380"/>
      <c r="LA9" s="380"/>
      <c r="LB9" s="380"/>
      <c r="LC9" s="380"/>
      <c r="LD9" s="380"/>
      <c r="LE9" s="380"/>
      <c r="LF9" s="380"/>
      <c r="LG9" s="380"/>
      <c r="LH9" s="380"/>
      <c r="LI9" s="380"/>
      <c r="LJ9" s="380"/>
      <c r="LK9" s="380"/>
      <c r="LL9" s="380"/>
      <c r="LM9" s="380"/>
      <c r="LN9" s="380"/>
      <c r="LO9" s="380"/>
      <c r="LP9" s="380"/>
      <c r="LQ9" s="380"/>
      <c r="LR9" s="380"/>
      <c r="LS9" s="380"/>
      <c r="LT9" s="380"/>
      <c r="LU9" s="380"/>
      <c r="LV9" s="380"/>
      <c r="LW9" s="380"/>
      <c r="LX9" s="380"/>
      <c r="LY9" s="380"/>
      <c r="LZ9" s="380"/>
      <c r="MA9" s="380"/>
      <c r="MB9" s="380"/>
      <c r="MC9" s="380"/>
      <c r="MD9" s="380"/>
      <c r="ME9" s="380"/>
      <c r="MF9" s="380"/>
      <c r="MG9" s="380"/>
      <c r="MH9" s="380"/>
      <c r="MI9" s="380"/>
      <c r="MJ9" s="380"/>
      <c r="MK9" s="380"/>
      <c r="ML9" s="380"/>
      <c r="MM9" s="380"/>
      <c r="MN9" s="380"/>
      <c r="MO9" s="380"/>
      <c r="MP9" s="380"/>
      <c r="MQ9" s="380"/>
      <c r="MR9" s="380"/>
      <c r="MS9" s="380"/>
      <c r="MT9" s="380"/>
      <c r="MU9" s="380"/>
      <c r="MV9" s="380"/>
      <c r="MW9" s="380"/>
      <c r="MX9" s="380"/>
      <c r="MY9" s="380"/>
      <c r="MZ9" s="380"/>
      <c r="NA9" s="380"/>
      <c r="OP9" s="380"/>
      <c r="PQ9" s="380"/>
      <c r="QO9" s="505" t="s">
        <v>63</v>
      </c>
      <c r="QV9" s="505" t="s">
        <v>63</v>
      </c>
      <c r="RC9" s="505" t="s">
        <v>63</v>
      </c>
      <c r="RX9" s="505" t="s">
        <v>63</v>
      </c>
      <c r="SE9" s="505" t="s">
        <v>63</v>
      </c>
      <c r="SL9" s="505" t="s">
        <v>63</v>
      </c>
      <c r="TS9" s="507" t="s">
        <v>67</v>
      </c>
      <c r="TT9" s="15"/>
      <c r="TU9" s="20"/>
      <c r="TZ9" s="521" t="s">
        <v>58</v>
      </c>
      <c r="UA9" s="20"/>
      <c r="UC9" s="521" t="s">
        <v>71</v>
      </c>
      <c r="UD9" s="20"/>
      <c r="VC9" s="508" t="s">
        <v>167</v>
      </c>
      <c r="VD9" s="505" t="s">
        <v>88</v>
      </c>
      <c r="VI9" s="508" t="s">
        <v>74</v>
      </c>
      <c r="VJ9" s="505" t="s">
        <v>63</v>
      </c>
      <c r="VK9" s="505" t="s">
        <v>88</v>
      </c>
      <c r="VQ9" s="508" t="s">
        <v>65</v>
      </c>
      <c r="VR9" s="508" t="s">
        <v>167</v>
      </c>
      <c r="VX9" s="504" t="s">
        <v>81</v>
      </c>
      <c r="VY9" s="505" t="s">
        <v>63</v>
      </c>
      <c r="WF9" s="505" t="s">
        <v>63</v>
      </c>
      <c r="WH9" s="509" t="s">
        <v>65</v>
      </c>
      <c r="WI9" s="20"/>
      <c r="WU9" s="380"/>
      <c r="WV9" s="380"/>
      <c r="WZ9" s="380"/>
      <c r="XG9" s="380"/>
      <c r="XQ9" s="514" t="s">
        <v>74</v>
      </c>
      <c r="XR9" s="20"/>
      <c r="XY9" s="380"/>
      <c r="XZ9" s="380"/>
      <c r="YA9" s="380"/>
      <c r="YB9" s="380"/>
      <c r="YC9" s="380"/>
      <c r="YD9" s="380"/>
      <c r="YE9" s="508" t="s">
        <v>58</v>
      </c>
      <c r="YG9" s="380"/>
      <c r="YH9" s="380"/>
      <c r="YI9" s="380"/>
      <c r="YJ9" s="380"/>
      <c r="YK9" s="380"/>
      <c r="YL9" s="516" t="s">
        <v>88</v>
      </c>
      <c r="YM9" s="380"/>
      <c r="YN9" s="380"/>
      <c r="YO9" s="380"/>
      <c r="YP9" s="380"/>
      <c r="YQ9" s="380"/>
      <c r="YR9" s="380"/>
      <c r="YS9" s="380"/>
      <c r="YT9" s="380"/>
      <c r="YU9" s="380"/>
      <c r="YV9" s="380"/>
      <c r="YW9" s="380"/>
      <c r="YX9" s="380"/>
      <c r="YY9" s="380"/>
      <c r="YZ9" s="380"/>
      <c r="ZA9" s="380"/>
    </row>
    <row r="10">
      <c r="A10" s="524" t="s">
        <v>323</v>
      </c>
      <c r="B10" s="380"/>
      <c r="C10" s="380"/>
      <c r="D10" s="380"/>
      <c r="E10" s="380"/>
      <c r="F10" s="380"/>
      <c r="G10" s="380"/>
      <c r="H10" s="380"/>
      <c r="I10" s="380"/>
      <c r="J10" s="380"/>
      <c r="K10" s="380"/>
      <c r="L10" s="380"/>
      <c r="M10" s="380"/>
      <c r="N10" s="380"/>
      <c r="O10" s="380"/>
      <c r="P10" s="380"/>
      <c r="Q10" s="380"/>
      <c r="R10" s="380"/>
      <c r="S10" s="380"/>
      <c r="T10" s="380"/>
      <c r="U10" s="380"/>
      <c r="V10" s="380"/>
      <c r="W10" s="380"/>
      <c r="X10" s="380"/>
      <c r="Y10" s="380"/>
      <c r="Z10" s="380"/>
      <c r="AA10" s="380"/>
      <c r="AB10" s="380"/>
      <c r="AC10" s="499"/>
      <c r="AD10" s="499"/>
      <c r="AE10" s="499"/>
      <c r="AF10" s="380"/>
      <c r="AG10" s="499"/>
      <c r="AH10" s="499"/>
      <c r="AI10" s="380"/>
      <c r="AJ10" s="380"/>
      <c r="AK10" s="380"/>
      <c r="AL10" s="380"/>
      <c r="AM10" s="380"/>
      <c r="AN10" s="380"/>
      <c r="AO10" s="380"/>
      <c r="AP10" s="380"/>
      <c r="AQ10" s="380"/>
      <c r="AR10" s="380"/>
      <c r="AS10" s="380"/>
      <c r="AT10" s="380"/>
      <c r="AU10" s="380"/>
      <c r="AV10" s="380"/>
      <c r="AW10" s="380"/>
      <c r="AX10" s="380"/>
      <c r="AY10" s="380"/>
      <c r="AZ10" s="380"/>
      <c r="BA10" s="380"/>
      <c r="BB10" s="380"/>
      <c r="BC10" s="381"/>
      <c r="BD10" s="390" t="s">
        <v>63</v>
      </c>
      <c r="BE10" s="164"/>
      <c r="BF10" s="380"/>
      <c r="BG10" s="380"/>
      <c r="BH10" s="380"/>
      <c r="BI10" s="380"/>
      <c r="BJ10" s="380"/>
      <c r="BK10" s="380"/>
      <c r="BL10" s="380"/>
      <c r="BM10" s="380"/>
      <c r="BN10" s="380"/>
      <c r="BO10" s="380"/>
      <c r="BP10" s="380"/>
      <c r="BQ10" s="381"/>
      <c r="BR10" s="390" t="s">
        <v>63</v>
      </c>
      <c r="BS10" s="164"/>
      <c r="BT10" s="380"/>
      <c r="BU10" s="380"/>
      <c r="BV10" s="380"/>
      <c r="BW10" s="380"/>
      <c r="BX10" s="380"/>
      <c r="BY10" s="380"/>
      <c r="BZ10" s="380"/>
      <c r="CA10" s="380"/>
      <c r="CB10" s="380"/>
      <c r="CC10" s="380"/>
      <c r="CD10" s="380"/>
      <c r="CE10" s="380"/>
      <c r="CF10" s="380"/>
      <c r="CG10" s="380"/>
      <c r="CH10" s="380"/>
      <c r="CI10" s="380"/>
      <c r="CJ10" s="380"/>
      <c r="CK10" s="380"/>
      <c r="CL10" s="381"/>
      <c r="CM10" s="390" t="s">
        <v>63</v>
      </c>
      <c r="CN10" s="164"/>
      <c r="CO10" s="380"/>
      <c r="CP10" s="380"/>
      <c r="CQ10" s="380"/>
      <c r="CR10" s="380"/>
      <c r="CS10" s="380"/>
      <c r="CT10" s="380"/>
      <c r="CU10" s="380"/>
      <c r="CV10" s="380"/>
      <c r="CW10" s="380"/>
      <c r="CX10" s="380"/>
      <c r="CY10" s="380"/>
      <c r="CZ10" s="381"/>
      <c r="DA10" s="390" t="s">
        <v>63</v>
      </c>
      <c r="DB10" s="164"/>
      <c r="DC10" s="380"/>
      <c r="DD10" s="380"/>
      <c r="DE10" s="380"/>
      <c r="DF10" s="380"/>
      <c r="DG10" s="380"/>
      <c r="DH10" s="380"/>
      <c r="DI10" s="380"/>
      <c r="DJ10" s="380"/>
      <c r="DK10" s="380"/>
      <c r="DL10" s="380"/>
      <c r="DM10" s="380"/>
      <c r="DN10" s="380"/>
      <c r="DO10" s="380"/>
      <c r="DP10" s="380"/>
      <c r="DQ10" s="380"/>
      <c r="DR10" s="380"/>
      <c r="DS10" s="380"/>
      <c r="DT10" s="380"/>
      <c r="DU10" s="381"/>
      <c r="DV10" s="390" t="s">
        <v>63</v>
      </c>
      <c r="DW10" s="164"/>
      <c r="DX10" s="380"/>
      <c r="DY10" s="380"/>
      <c r="DZ10" s="380"/>
      <c r="EA10" s="380"/>
      <c r="EB10" s="380"/>
      <c r="EC10" s="380"/>
      <c r="ED10" s="380"/>
      <c r="EE10" s="380"/>
      <c r="EF10" s="380"/>
      <c r="EG10" s="380"/>
      <c r="EH10" s="380"/>
      <c r="EI10" s="381"/>
      <c r="EJ10" s="390" t="s">
        <v>63</v>
      </c>
      <c r="EK10" s="164"/>
      <c r="EL10" s="380"/>
      <c r="EM10" s="380"/>
      <c r="EN10" s="380"/>
      <c r="EO10" s="380"/>
      <c r="EP10" s="380"/>
      <c r="EQ10" s="380"/>
      <c r="ER10" s="380"/>
      <c r="ES10" s="380"/>
      <c r="ET10" s="380"/>
      <c r="EU10" s="380"/>
      <c r="EV10" s="380"/>
      <c r="EW10" s="380"/>
      <c r="EX10" s="380"/>
      <c r="EY10" s="380"/>
      <c r="EZ10" s="380"/>
      <c r="FA10" s="380"/>
      <c r="FB10" s="380"/>
      <c r="FC10" s="380"/>
      <c r="FD10" s="380"/>
      <c r="FE10" s="380"/>
      <c r="FF10" s="380"/>
      <c r="FG10" s="380"/>
      <c r="FH10" s="380"/>
      <c r="FI10" s="380"/>
      <c r="FJ10" s="380"/>
      <c r="FK10" s="380"/>
      <c r="FL10" s="380"/>
      <c r="FM10" s="380"/>
      <c r="FN10" s="380"/>
      <c r="FO10" s="380"/>
      <c r="FP10" s="380"/>
      <c r="FQ10" s="380"/>
      <c r="FR10" s="380"/>
      <c r="FS10" s="380"/>
      <c r="FT10" s="380"/>
      <c r="FU10" s="380"/>
      <c r="FV10" s="380"/>
      <c r="FW10" s="380"/>
      <c r="FX10" s="380"/>
      <c r="FY10" s="380"/>
      <c r="FZ10" s="380"/>
      <c r="GA10" s="380"/>
      <c r="GB10" s="380"/>
      <c r="GC10" s="380"/>
      <c r="GD10" s="380"/>
      <c r="GE10" s="380"/>
      <c r="GF10" s="380"/>
      <c r="GG10" s="380"/>
      <c r="GH10" s="380"/>
      <c r="GI10" s="380"/>
      <c r="GJ10" s="380"/>
      <c r="GK10" s="380"/>
      <c r="GL10" s="380"/>
      <c r="GM10" s="380"/>
      <c r="GN10" s="380"/>
      <c r="GO10" s="380"/>
      <c r="GP10" s="380"/>
      <c r="GQ10" s="380"/>
      <c r="GR10" s="380"/>
      <c r="GS10" s="380"/>
      <c r="GT10" s="380"/>
      <c r="GU10" s="380"/>
      <c r="GV10" s="380"/>
      <c r="GW10" s="380"/>
      <c r="GX10" s="380"/>
      <c r="GY10" s="380"/>
      <c r="GZ10" s="380"/>
      <c r="HA10" s="380"/>
      <c r="HB10" s="380"/>
      <c r="HC10" s="380"/>
      <c r="HD10" s="380"/>
      <c r="HE10" s="380"/>
      <c r="HF10" s="380"/>
      <c r="HG10" s="380"/>
      <c r="HH10" s="380"/>
      <c r="HI10" s="380"/>
      <c r="HJ10" s="380"/>
      <c r="HK10" s="380"/>
      <c r="HL10" s="380"/>
      <c r="HM10" s="380"/>
      <c r="HN10" s="380"/>
      <c r="HO10" s="380"/>
      <c r="HP10" s="380"/>
      <c r="HQ10" s="380"/>
      <c r="HR10" s="380"/>
      <c r="HS10" s="380"/>
      <c r="HT10" s="380"/>
      <c r="HU10" s="380"/>
      <c r="HV10" s="380"/>
      <c r="HW10" s="380"/>
      <c r="HX10" s="380"/>
      <c r="HY10" s="380"/>
      <c r="HZ10" s="380"/>
      <c r="IA10" s="380"/>
      <c r="IB10" s="380"/>
      <c r="IC10" s="380"/>
      <c r="ID10" s="380"/>
      <c r="IE10" s="380"/>
      <c r="IF10" s="380"/>
      <c r="IG10" s="380"/>
      <c r="IH10" s="380"/>
      <c r="II10" s="380"/>
      <c r="IJ10" s="380"/>
      <c r="IK10" s="380"/>
      <c r="IL10" s="380"/>
      <c r="IM10" s="380"/>
      <c r="IN10" s="380"/>
      <c r="IO10" s="380"/>
      <c r="IP10" s="380"/>
      <c r="IQ10" s="380"/>
      <c r="IR10" s="380"/>
      <c r="IS10" s="380"/>
      <c r="IT10" s="380"/>
      <c r="IU10" s="380"/>
      <c r="IV10" s="380"/>
      <c r="IW10" s="380"/>
      <c r="IX10" s="380"/>
      <c r="IY10" s="380"/>
      <c r="IZ10" s="380"/>
      <c r="JA10" s="380"/>
      <c r="JB10" s="380"/>
      <c r="JC10" s="380"/>
      <c r="JD10" s="380"/>
      <c r="JE10" s="380"/>
      <c r="JF10" s="380"/>
      <c r="JG10" s="380"/>
      <c r="JH10" s="380"/>
      <c r="JI10" s="499"/>
      <c r="JJ10" s="380"/>
      <c r="JK10" s="380"/>
      <c r="JL10" s="380"/>
      <c r="JM10" s="380"/>
      <c r="JN10" s="380"/>
      <c r="JO10" s="380"/>
      <c r="JP10" s="380"/>
      <c r="JQ10" s="380"/>
      <c r="JR10" s="380"/>
      <c r="JS10" s="380"/>
      <c r="JT10" s="380"/>
      <c r="JU10" s="380"/>
      <c r="JV10" s="380"/>
      <c r="JW10" s="380"/>
      <c r="JX10" s="380"/>
      <c r="JY10" s="380"/>
      <c r="JZ10" s="380"/>
      <c r="KA10" s="380"/>
      <c r="KB10" s="380"/>
      <c r="KC10" s="380"/>
      <c r="KD10" s="380"/>
      <c r="KE10" s="380"/>
      <c r="KF10" s="380"/>
      <c r="KG10" s="380"/>
      <c r="KH10" s="380"/>
      <c r="KI10" s="380"/>
      <c r="KJ10" s="380"/>
      <c r="KK10" s="380"/>
      <c r="KL10" s="380"/>
      <c r="KM10" s="380"/>
      <c r="KN10" s="380"/>
      <c r="KO10" s="380"/>
      <c r="KP10" s="380"/>
      <c r="KQ10" s="380"/>
      <c r="KR10" s="380"/>
      <c r="KS10" s="380"/>
      <c r="KT10" s="380"/>
      <c r="KU10" s="380"/>
      <c r="KV10" s="380"/>
      <c r="KW10" s="380"/>
      <c r="KX10" s="380"/>
      <c r="KY10" s="380"/>
      <c r="KZ10" s="380"/>
      <c r="LA10" s="380"/>
      <c r="LB10" s="380"/>
      <c r="LC10" s="380"/>
      <c r="LD10" s="380"/>
      <c r="LE10" s="380"/>
      <c r="LF10" s="380"/>
      <c r="LG10" s="380"/>
      <c r="LH10" s="380"/>
      <c r="LI10" s="380"/>
      <c r="LJ10" s="380"/>
      <c r="LK10" s="380"/>
      <c r="LL10" s="380"/>
      <c r="LM10" s="380"/>
      <c r="LN10" s="380"/>
      <c r="LO10" s="380"/>
      <c r="LP10" s="380"/>
      <c r="LQ10" s="380"/>
      <c r="LR10" s="380"/>
      <c r="LS10" s="380"/>
      <c r="LT10" s="380"/>
      <c r="LU10" s="380"/>
      <c r="LV10" s="380"/>
      <c r="LW10" s="380"/>
      <c r="LX10" s="380"/>
      <c r="LY10" s="380"/>
      <c r="LZ10" s="380"/>
      <c r="MA10" s="380"/>
      <c r="MB10" s="380"/>
      <c r="MC10" s="380"/>
      <c r="MD10" s="380"/>
      <c r="ME10" s="380"/>
      <c r="MF10" s="380"/>
      <c r="MG10" s="380"/>
      <c r="MH10" s="380"/>
      <c r="MI10" s="380"/>
      <c r="MJ10" s="380"/>
      <c r="MK10" s="380"/>
      <c r="ML10" s="380"/>
      <c r="MM10" s="380"/>
      <c r="MN10" s="380"/>
      <c r="MO10" s="380"/>
      <c r="MP10" s="380"/>
      <c r="MQ10" s="380"/>
      <c r="MR10" s="380"/>
      <c r="MS10" s="380"/>
      <c r="MT10" s="380"/>
      <c r="MU10" s="380"/>
      <c r="MV10" s="380"/>
      <c r="MW10" s="380"/>
      <c r="MX10" s="380"/>
      <c r="MY10" s="380"/>
      <c r="MZ10" s="380"/>
      <c r="NA10" s="380"/>
      <c r="OP10" s="380"/>
      <c r="PQ10" s="380"/>
      <c r="TS10" s="507" t="s">
        <v>88</v>
      </c>
      <c r="TT10" s="15"/>
      <c r="TU10" s="20"/>
      <c r="TZ10" s="521" t="s">
        <v>167</v>
      </c>
      <c r="UA10" s="20"/>
      <c r="VC10" s="508" t="s">
        <v>98</v>
      </c>
      <c r="VD10" s="505" t="s">
        <v>94</v>
      </c>
      <c r="VI10" s="504" t="s">
        <v>58</v>
      </c>
      <c r="VK10" s="505" t="s">
        <v>94</v>
      </c>
      <c r="VQ10" s="508" t="s">
        <v>88</v>
      </c>
      <c r="VR10" s="508" t="s">
        <v>81</v>
      </c>
      <c r="VY10" s="380"/>
      <c r="WH10" s="509" t="s">
        <v>98</v>
      </c>
      <c r="WI10" s="20"/>
      <c r="WY10" s="380"/>
      <c r="WZ10" s="380"/>
      <c r="XF10" s="380"/>
      <c r="XG10" s="380"/>
      <c r="XQ10" s="514" t="s">
        <v>63</v>
      </c>
      <c r="XR10" s="20"/>
      <c r="XY10" s="380"/>
      <c r="XZ10" s="380"/>
      <c r="YA10" s="380"/>
      <c r="YB10" s="380"/>
      <c r="YC10" s="380"/>
      <c r="YD10" s="380"/>
      <c r="YE10" s="508" t="s">
        <v>74</v>
      </c>
      <c r="YH10" s="380"/>
      <c r="YI10" s="380"/>
      <c r="YJ10" s="380"/>
      <c r="YK10" s="380"/>
      <c r="YL10" s="516" t="s">
        <v>94</v>
      </c>
      <c r="YM10" s="380"/>
      <c r="YN10" s="380"/>
      <c r="YO10" s="380"/>
      <c r="YP10" s="380"/>
      <c r="YQ10" s="380"/>
      <c r="YR10" s="380"/>
      <c r="YS10" s="380"/>
      <c r="YT10" s="380"/>
      <c r="YU10" s="380"/>
      <c r="YV10" s="380"/>
      <c r="YW10" s="380"/>
      <c r="YX10" s="380"/>
      <c r="YY10" s="380"/>
      <c r="YZ10" s="380"/>
      <c r="ZA10" s="380"/>
    </row>
    <row r="11">
      <c r="A11" s="525" t="s">
        <v>324</v>
      </c>
      <c r="B11" s="380"/>
      <c r="C11" s="380"/>
      <c r="D11" s="380"/>
      <c r="E11" s="380"/>
      <c r="F11" s="380"/>
      <c r="G11" s="380"/>
      <c r="H11" s="380"/>
      <c r="I11" s="380"/>
      <c r="J11" s="380"/>
      <c r="K11" s="380"/>
      <c r="L11" s="380"/>
      <c r="M11" s="380"/>
      <c r="N11" s="380"/>
      <c r="O11" s="380"/>
      <c r="P11" s="380"/>
      <c r="Q11" s="380"/>
      <c r="R11" s="380"/>
      <c r="S11" s="380"/>
      <c r="T11" s="380"/>
      <c r="U11" s="380"/>
      <c r="V11" s="380"/>
      <c r="W11" s="380"/>
      <c r="X11" s="380"/>
      <c r="Y11" s="380"/>
      <c r="Z11" s="380"/>
      <c r="AA11" s="380"/>
      <c r="AB11" s="380"/>
      <c r="AC11" s="499"/>
      <c r="AD11" s="499"/>
      <c r="AE11" s="499"/>
      <c r="AF11" s="380"/>
      <c r="AG11" s="499"/>
      <c r="AH11" s="499"/>
      <c r="AI11" s="380"/>
      <c r="AJ11" s="380"/>
      <c r="AK11" s="380"/>
      <c r="AL11" s="380"/>
      <c r="AM11" s="380"/>
      <c r="AN11" s="380"/>
      <c r="AO11" s="380"/>
      <c r="AP11" s="380"/>
      <c r="AQ11" s="380"/>
      <c r="AR11" s="380"/>
      <c r="AS11" s="380"/>
      <c r="AT11" s="380"/>
      <c r="AU11" s="380"/>
      <c r="AV11" s="380"/>
      <c r="AW11" s="380"/>
      <c r="AX11" s="380"/>
      <c r="AY11" s="380"/>
      <c r="AZ11" s="380"/>
      <c r="BA11" s="380"/>
      <c r="BB11" s="380"/>
      <c r="BC11" s="380"/>
      <c r="BD11" s="380"/>
      <c r="BE11" s="380"/>
      <c r="BF11" s="380"/>
      <c r="BG11" s="380"/>
      <c r="BH11" s="380"/>
      <c r="BI11" s="380"/>
      <c r="BJ11" s="380"/>
      <c r="BK11" s="380"/>
      <c r="BL11" s="380"/>
      <c r="BM11" s="380"/>
      <c r="BN11" s="380"/>
      <c r="BO11" s="380"/>
      <c r="BP11" s="380"/>
      <c r="BQ11" s="380"/>
      <c r="BR11" s="380"/>
      <c r="BS11" s="380"/>
      <c r="BT11" s="380"/>
      <c r="BU11" s="380"/>
      <c r="BV11" s="380"/>
      <c r="BW11" s="380"/>
      <c r="BX11" s="380"/>
      <c r="BY11" s="380"/>
      <c r="BZ11" s="380"/>
      <c r="CA11" s="380"/>
      <c r="CB11" s="380"/>
      <c r="CC11" s="380"/>
      <c r="CD11" s="380"/>
      <c r="CE11" s="380"/>
      <c r="CF11" s="380"/>
      <c r="CG11" s="380"/>
      <c r="CH11" s="380"/>
      <c r="CI11" s="380"/>
      <c r="CJ11" s="380"/>
      <c r="CK11" s="380"/>
      <c r="CL11" s="380"/>
      <c r="CM11" s="380"/>
      <c r="CN11" s="380"/>
      <c r="CO11" s="380"/>
      <c r="CP11" s="380"/>
      <c r="CQ11" s="380"/>
      <c r="CR11" s="380"/>
      <c r="CS11" s="380"/>
      <c r="CT11" s="380"/>
      <c r="CU11" s="380"/>
      <c r="CV11" s="380"/>
      <c r="CW11" s="380"/>
      <c r="CX11" s="380"/>
      <c r="CY11" s="380"/>
      <c r="CZ11" s="380"/>
      <c r="DA11" s="380"/>
      <c r="DB11" s="380"/>
      <c r="DC11" s="380"/>
      <c r="DD11" s="380"/>
      <c r="DE11" s="380"/>
      <c r="DF11" s="380"/>
      <c r="DG11" s="380"/>
      <c r="DH11" s="380"/>
      <c r="DI11" s="380"/>
      <c r="DJ11" s="380"/>
      <c r="DK11" s="380"/>
      <c r="DL11" s="380"/>
      <c r="DM11" s="380"/>
      <c r="DN11" s="380"/>
      <c r="DO11" s="380"/>
      <c r="DP11" s="380"/>
      <c r="DQ11" s="380"/>
      <c r="DR11" s="380"/>
      <c r="DS11" s="380"/>
      <c r="DT11" s="380"/>
      <c r="DU11" s="380"/>
      <c r="DV11" s="380"/>
      <c r="DW11" s="380"/>
      <c r="DX11" s="380"/>
      <c r="DY11" s="380"/>
      <c r="DZ11" s="380"/>
      <c r="EA11" s="380"/>
      <c r="EB11" s="380"/>
      <c r="EC11" s="380"/>
      <c r="ED11" s="380"/>
      <c r="EE11" s="380"/>
      <c r="EF11" s="380"/>
      <c r="EG11" s="380"/>
      <c r="EH11" s="380"/>
      <c r="EI11" s="380"/>
      <c r="EJ11" s="380"/>
      <c r="EK11" s="380"/>
      <c r="EL11" s="380"/>
      <c r="EM11" s="380"/>
      <c r="EN11" s="380"/>
      <c r="EO11" s="380"/>
      <c r="EP11" s="380"/>
      <c r="EQ11" s="380"/>
      <c r="ER11" s="380"/>
      <c r="ES11" s="380"/>
      <c r="ET11" s="380"/>
      <c r="EU11" s="380"/>
      <c r="EV11" s="380"/>
      <c r="EW11" s="380"/>
      <c r="EX11" s="380"/>
      <c r="EY11" s="380"/>
      <c r="EZ11" s="380"/>
      <c r="FA11" s="380"/>
      <c r="FB11" s="380"/>
      <c r="FC11" s="380"/>
      <c r="FD11" s="380"/>
      <c r="FE11" s="380"/>
      <c r="FF11" s="380"/>
      <c r="FG11" s="380"/>
      <c r="FH11" s="380"/>
      <c r="FI11" s="380"/>
      <c r="FJ11" s="380"/>
      <c r="FK11" s="380"/>
      <c r="FL11" s="380"/>
      <c r="FM11" s="380"/>
      <c r="FN11" s="380"/>
      <c r="FO11" s="380"/>
      <c r="FP11" s="380"/>
      <c r="FQ11" s="380"/>
      <c r="FR11" s="380"/>
      <c r="FS11" s="380"/>
      <c r="FT11" s="380"/>
      <c r="FU11" s="380"/>
      <c r="FV11" s="380"/>
      <c r="FW11" s="380"/>
      <c r="FX11" s="380"/>
      <c r="FY11" s="380"/>
      <c r="FZ11" s="380"/>
      <c r="GA11" s="380"/>
      <c r="GB11" s="380"/>
      <c r="GC11" s="380"/>
      <c r="GD11" s="380"/>
      <c r="GE11" s="380"/>
      <c r="GF11" s="380"/>
      <c r="GG11" s="380"/>
      <c r="GH11" s="380"/>
      <c r="GI11" s="380"/>
      <c r="GJ11" s="380"/>
      <c r="GK11" s="380"/>
      <c r="GL11" s="380"/>
      <c r="GM11" s="380"/>
      <c r="GN11" s="380"/>
      <c r="GO11" s="380"/>
      <c r="GP11" s="380"/>
      <c r="GQ11" s="380"/>
      <c r="GR11" s="380"/>
      <c r="GS11" s="380"/>
      <c r="GT11" s="380"/>
      <c r="GU11" s="380"/>
      <c r="GV11" s="380"/>
      <c r="GW11" s="380"/>
      <c r="GX11" s="380"/>
      <c r="GY11" s="380"/>
      <c r="GZ11" s="380"/>
      <c r="HA11" s="380"/>
      <c r="HB11" s="380"/>
      <c r="HC11" s="380"/>
      <c r="HD11" s="380"/>
      <c r="HE11" s="380"/>
      <c r="HF11" s="380"/>
      <c r="HG11" s="380"/>
      <c r="HH11" s="380"/>
      <c r="HI11" s="380"/>
      <c r="HJ11" s="380"/>
      <c r="HK11" s="380"/>
      <c r="HL11" s="380"/>
      <c r="HM11" s="380"/>
      <c r="HN11" s="380"/>
      <c r="HO11" s="380"/>
      <c r="HP11" s="380"/>
      <c r="HQ11" s="380"/>
      <c r="HR11" s="380"/>
      <c r="HS11" s="380"/>
      <c r="HT11" s="380"/>
      <c r="HU11" s="380"/>
      <c r="HV11" s="380"/>
      <c r="HW11" s="380"/>
      <c r="HX11" s="380"/>
      <c r="HY11" s="380"/>
      <c r="HZ11" s="380"/>
      <c r="IA11" s="380"/>
      <c r="IB11" s="380"/>
      <c r="IC11" s="380"/>
      <c r="ID11" s="380"/>
      <c r="IE11" s="380"/>
      <c r="IF11" s="380"/>
      <c r="IG11" s="380"/>
      <c r="IH11" s="380"/>
      <c r="II11" s="380"/>
      <c r="IJ11" s="380"/>
      <c r="IK11" s="380"/>
      <c r="IL11" s="380"/>
      <c r="IM11" s="380"/>
      <c r="IN11" s="380"/>
      <c r="IO11" s="380"/>
      <c r="IP11" s="380"/>
      <c r="IQ11" s="380"/>
      <c r="IR11" s="380"/>
      <c r="IS11" s="380"/>
      <c r="IT11" s="380"/>
      <c r="IU11" s="380"/>
      <c r="IV11" s="380"/>
      <c r="IW11" s="380"/>
      <c r="IX11" s="380"/>
      <c r="IY11" s="380"/>
      <c r="IZ11" s="380"/>
      <c r="JA11" s="380"/>
      <c r="JB11" s="380"/>
      <c r="JC11" s="380"/>
      <c r="JD11" s="380"/>
      <c r="JE11" s="380"/>
      <c r="JF11" s="380"/>
      <c r="JG11" s="380"/>
      <c r="JH11" s="380"/>
      <c r="JI11" s="499"/>
      <c r="JJ11" s="380"/>
      <c r="JK11" s="380"/>
      <c r="JL11" s="380"/>
      <c r="JM11" s="380"/>
      <c r="JN11" s="380"/>
      <c r="JO11" s="380"/>
      <c r="JP11" s="380"/>
      <c r="JQ11" s="380"/>
      <c r="JR11" s="380"/>
      <c r="JS11" s="380"/>
      <c r="JT11" s="380"/>
      <c r="JU11" s="380"/>
      <c r="JV11" s="380"/>
      <c r="JW11" s="380"/>
      <c r="JX11" s="380"/>
      <c r="JY11" s="380"/>
      <c r="JZ11" s="380"/>
      <c r="KA11" s="380"/>
      <c r="KB11" s="380"/>
      <c r="KC11" s="380"/>
      <c r="KD11" s="380"/>
      <c r="KE11" s="380"/>
      <c r="KF11" s="380"/>
      <c r="KG11" s="380"/>
      <c r="KH11" s="380"/>
      <c r="KI11" s="380"/>
      <c r="KJ11" s="380"/>
      <c r="KK11" s="380"/>
      <c r="KL11" s="380"/>
      <c r="KM11" s="380"/>
      <c r="KN11" s="380"/>
      <c r="KO11" s="380"/>
      <c r="KP11" s="380"/>
      <c r="KQ11" s="380"/>
      <c r="KR11" s="380"/>
      <c r="KS11" s="380"/>
      <c r="KT11" s="380"/>
      <c r="KU11" s="380"/>
      <c r="KV11" s="380"/>
      <c r="KW11" s="380"/>
      <c r="KX11" s="380"/>
      <c r="KY11" s="380"/>
      <c r="KZ11" s="380"/>
      <c r="LA11" s="380"/>
      <c r="LB11" s="380"/>
      <c r="LC11" s="380"/>
      <c r="LD11" s="380"/>
      <c r="LE11" s="380"/>
      <c r="LF11" s="380"/>
      <c r="LG11" s="380"/>
      <c r="LH11" s="380"/>
      <c r="LI11" s="380"/>
      <c r="LJ11" s="380"/>
      <c r="LK11" s="380"/>
      <c r="LL11" s="380"/>
      <c r="LM11" s="380"/>
      <c r="LN11" s="380"/>
      <c r="LO11" s="380"/>
      <c r="LP11" s="380"/>
      <c r="LQ11" s="380"/>
      <c r="LR11" s="380"/>
      <c r="LS11" s="380"/>
      <c r="LT11" s="380"/>
      <c r="LU11" s="380"/>
      <c r="LV11" s="380"/>
      <c r="LW11" s="380"/>
      <c r="LX11" s="380"/>
      <c r="LY11" s="380"/>
      <c r="LZ11" s="380"/>
      <c r="MA11" s="380"/>
      <c r="MB11" s="380"/>
      <c r="MC11" s="380"/>
      <c r="MD11" s="380"/>
      <c r="ME11" s="380"/>
      <c r="MF11" s="380"/>
      <c r="MG11" s="380"/>
      <c r="MH11" s="380"/>
      <c r="MI11" s="380"/>
      <c r="MJ11" s="380"/>
      <c r="MK11" s="380"/>
      <c r="ML11" s="380"/>
      <c r="MM11" s="380"/>
      <c r="MN11" s="380"/>
      <c r="MO11" s="380"/>
      <c r="MP11" s="380"/>
      <c r="MQ11" s="380"/>
      <c r="MR11" s="380"/>
      <c r="MS11" s="380"/>
      <c r="MT11" s="380"/>
      <c r="MU11" s="380"/>
      <c r="MV11" s="380"/>
      <c r="MW11" s="380"/>
      <c r="MX11" s="380"/>
      <c r="MY11" s="380"/>
      <c r="MZ11" s="380"/>
      <c r="NA11" s="380"/>
      <c r="NB11" s="380"/>
      <c r="NC11" s="380"/>
      <c r="ND11" s="380"/>
      <c r="NE11" s="380"/>
      <c r="NF11" s="380"/>
      <c r="NG11" s="380"/>
      <c r="NH11" s="380"/>
      <c r="NI11" s="380"/>
      <c r="NJ11" s="380"/>
      <c r="NK11" s="380"/>
      <c r="NL11" s="380"/>
      <c r="NM11" s="380"/>
      <c r="NN11" s="380"/>
      <c r="NO11" s="380"/>
      <c r="NP11" s="380"/>
      <c r="NQ11" s="380"/>
      <c r="NR11" s="380"/>
      <c r="NS11" s="380"/>
      <c r="NT11" s="380"/>
      <c r="NU11" s="380"/>
      <c r="NV11" s="380"/>
      <c r="NW11" s="380"/>
      <c r="NX11" s="380"/>
      <c r="NY11" s="380"/>
      <c r="NZ11" s="380"/>
      <c r="OA11" s="380"/>
      <c r="OB11" s="380"/>
      <c r="OC11" s="380"/>
      <c r="OD11" s="380"/>
      <c r="OE11" s="380"/>
      <c r="OF11" s="380"/>
      <c r="OG11" s="380"/>
      <c r="OH11" s="380"/>
      <c r="OI11" s="380"/>
      <c r="OJ11" s="380"/>
      <c r="OK11" s="380"/>
      <c r="OL11" s="380"/>
      <c r="OM11" s="380"/>
      <c r="ON11" s="380"/>
      <c r="OO11" s="380"/>
      <c r="OP11" s="380"/>
      <c r="PQ11" s="380"/>
      <c r="PS11" s="380"/>
      <c r="PT11" s="380"/>
      <c r="PU11" s="380"/>
      <c r="PV11" s="380"/>
      <c r="PW11" s="380"/>
      <c r="PX11" s="380"/>
      <c r="PY11" s="380"/>
      <c r="PZ11" s="380"/>
      <c r="QA11" s="380"/>
      <c r="QB11" s="380"/>
      <c r="QC11" s="380"/>
      <c r="QD11" s="380"/>
      <c r="QE11" s="380"/>
      <c r="QF11" s="380"/>
      <c r="QG11" s="380"/>
      <c r="QH11" s="380"/>
      <c r="QI11" s="380"/>
      <c r="QJ11" s="380"/>
      <c r="QK11" s="380"/>
      <c r="QL11" s="380"/>
      <c r="QM11" s="380"/>
      <c r="QN11" s="380"/>
      <c r="QO11" s="380"/>
      <c r="QP11" s="380"/>
      <c r="QQ11" s="380"/>
      <c r="QR11" s="380"/>
      <c r="QS11" s="380"/>
      <c r="QT11" s="380"/>
      <c r="QU11" s="380"/>
      <c r="QV11" s="380"/>
      <c r="QW11" s="380"/>
      <c r="QX11" s="380"/>
      <c r="QY11" s="380"/>
      <c r="QZ11" s="380"/>
      <c r="RA11" s="380"/>
      <c r="RB11" s="380"/>
      <c r="RC11" s="380"/>
      <c r="RD11" s="380"/>
      <c r="RE11" s="380"/>
      <c r="RF11" s="380"/>
      <c r="RG11" s="380"/>
      <c r="RH11" s="380"/>
      <c r="RI11" s="380"/>
      <c r="RJ11" s="380"/>
      <c r="RK11" s="380"/>
      <c r="RL11" s="380"/>
      <c r="RM11" s="380"/>
      <c r="RN11" s="380"/>
      <c r="RO11" s="380"/>
      <c r="RP11" s="380"/>
      <c r="RQ11" s="380"/>
      <c r="RR11" s="380"/>
      <c r="RS11" s="380"/>
      <c r="RT11" s="380"/>
      <c r="RU11" s="380"/>
      <c r="RV11" s="380"/>
      <c r="RW11" s="380"/>
      <c r="RX11" s="380"/>
      <c r="RY11" s="380"/>
      <c r="RZ11" s="380"/>
      <c r="SA11" s="380"/>
      <c r="SB11" s="380"/>
      <c r="SC11" s="380"/>
      <c r="SD11" s="380"/>
      <c r="SE11" s="380"/>
      <c r="SF11" s="380"/>
      <c r="SG11" s="380"/>
      <c r="SH11" s="380"/>
      <c r="SI11" s="380"/>
      <c r="SJ11" s="380"/>
      <c r="SK11" s="380"/>
      <c r="SL11" s="380"/>
      <c r="SM11" s="380"/>
      <c r="SN11" s="380"/>
      <c r="SO11" s="380"/>
      <c r="SP11" s="380"/>
      <c r="SQ11" s="380"/>
      <c r="SR11" s="380"/>
      <c r="SS11" s="380"/>
      <c r="ST11" s="380"/>
      <c r="SU11" s="380"/>
      <c r="SV11" s="380"/>
      <c r="SW11" s="380"/>
      <c r="SX11" s="380"/>
      <c r="SY11" s="380"/>
      <c r="SZ11" s="380"/>
      <c r="TA11" s="380"/>
      <c r="TB11" s="380"/>
      <c r="TC11" s="380"/>
      <c r="TD11" s="380"/>
      <c r="TE11" s="380"/>
      <c r="TF11" s="380"/>
      <c r="TG11" s="380"/>
      <c r="TH11" s="380"/>
      <c r="TI11" s="380"/>
      <c r="TJ11" s="380"/>
      <c r="TK11" s="380"/>
      <c r="TL11" s="380"/>
      <c r="TM11" s="380"/>
      <c r="TN11" s="380"/>
      <c r="TO11" s="380"/>
      <c r="TP11" s="380"/>
      <c r="TQ11" s="380"/>
      <c r="TR11" s="380"/>
      <c r="TS11" s="507" t="s">
        <v>81</v>
      </c>
      <c r="TT11" s="15"/>
      <c r="TU11" s="20"/>
      <c r="TV11" s="380"/>
      <c r="TW11" s="380"/>
      <c r="TX11" s="380"/>
      <c r="TY11" s="380"/>
      <c r="TZ11" s="521" t="s">
        <v>88</v>
      </c>
      <c r="UA11" s="20"/>
      <c r="UB11" s="380"/>
      <c r="UC11" s="380"/>
      <c r="UD11" s="380"/>
      <c r="UE11" s="380"/>
      <c r="UF11" s="380"/>
      <c r="UG11" s="380"/>
      <c r="UH11" s="380"/>
      <c r="UI11" s="380"/>
      <c r="UJ11" s="380"/>
      <c r="UK11" s="380"/>
      <c r="UL11" s="380"/>
      <c r="UM11" s="380"/>
      <c r="UN11" s="380"/>
      <c r="UO11" s="380"/>
      <c r="UP11" s="380"/>
      <c r="UQ11" s="380"/>
      <c r="UR11" s="380"/>
      <c r="US11" s="380"/>
      <c r="UT11" s="380"/>
      <c r="UU11" s="380"/>
      <c r="UV11" s="380"/>
      <c r="UW11" s="380"/>
      <c r="UX11" s="380"/>
      <c r="UY11" s="380"/>
      <c r="UZ11" s="380"/>
      <c r="VA11" s="380"/>
      <c r="VC11" s="508" t="s">
        <v>80</v>
      </c>
      <c r="VD11" s="505" t="s">
        <v>63</v>
      </c>
      <c r="VE11" s="380"/>
      <c r="VF11" s="380"/>
      <c r="VG11" s="380"/>
      <c r="VH11" s="380"/>
      <c r="VI11" s="380"/>
      <c r="VJ11" s="380"/>
      <c r="VK11" s="380"/>
      <c r="VL11" s="380"/>
      <c r="VN11" s="380"/>
      <c r="VO11" s="380"/>
      <c r="VQ11" s="508" t="s">
        <v>94</v>
      </c>
      <c r="VR11" s="508" t="s">
        <v>63</v>
      </c>
      <c r="VS11" s="380"/>
      <c r="VT11" s="380"/>
      <c r="VU11" s="380"/>
      <c r="VV11" s="380"/>
      <c r="VW11" s="380"/>
      <c r="VX11" s="380"/>
      <c r="VY11" s="380"/>
      <c r="VZ11" s="380"/>
      <c r="WA11" s="380"/>
      <c r="WB11" s="380"/>
      <c r="WC11" s="380"/>
      <c r="WD11" s="380"/>
      <c r="WE11" s="380"/>
      <c r="WF11" s="380"/>
      <c r="WG11" s="380"/>
      <c r="WH11" s="509" t="s">
        <v>88</v>
      </c>
      <c r="WI11" s="20"/>
      <c r="WJ11" s="380"/>
      <c r="WK11" s="380"/>
      <c r="WL11" s="380"/>
      <c r="WM11" s="380"/>
      <c r="WN11" s="380"/>
      <c r="WO11" s="380"/>
      <c r="WP11" s="380"/>
      <c r="WQ11" s="380"/>
      <c r="WR11" s="380"/>
      <c r="WS11" s="380"/>
      <c r="WT11" s="380"/>
      <c r="WU11" s="380"/>
      <c r="WV11" s="380"/>
      <c r="WW11" s="380"/>
      <c r="WX11" s="380"/>
      <c r="WY11" s="380"/>
      <c r="WZ11" s="380"/>
      <c r="XA11" s="380"/>
      <c r="XB11" s="380"/>
      <c r="XC11" s="380"/>
      <c r="XD11" s="380"/>
      <c r="XE11" s="380"/>
      <c r="XF11" s="380"/>
      <c r="XG11" s="380"/>
      <c r="XH11" s="380"/>
      <c r="XI11" s="380"/>
      <c r="XJ11" s="380"/>
      <c r="XK11" s="380"/>
      <c r="XL11" s="380"/>
      <c r="XM11" s="380"/>
      <c r="XN11" s="380"/>
      <c r="XO11" s="380"/>
      <c r="XP11" s="380"/>
      <c r="XQ11" s="380"/>
      <c r="XR11" s="380"/>
      <c r="XS11" s="380"/>
      <c r="XT11" s="380"/>
      <c r="XU11" s="380"/>
      <c r="XV11" s="380"/>
      <c r="XW11" s="380"/>
      <c r="XX11" s="380"/>
      <c r="XY11" s="380"/>
      <c r="XZ11" s="380"/>
      <c r="YA11" s="380"/>
      <c r="YB11" s="380"/>
      <c r="YC11" s="380"/>
      <c r="YD11" s="380"/>
      <c r="YE11" s="508" t="s">
        <v>98</v>
      </c>
      <c r="YF11" s="380"/>
      <c r="YG11" s="380"/>
      <c r="YH11" s="380"/>
      <c r="YI11" s="380"/>
      <c r="YJ11" s="380"/>
      <c r="YK11" s="380"/>
      <c r="YL11" s="380"/>
      <c r="YM11" s="380"/>
      <c r="YN11" s="380"/>
      <c r="YO11" s="380"/>
      <c r="YP11" s="380"/>
      <c r="YQ11" s="380"/>
      <c r="YR11" s="380"/>
      <c r="YS11" s="380"/>
      <c r="YT11" s="380"/>
      <c r="YU11" s="380"/>
      <c r="YV11" s="380"/>
      <c r="YW11" s="380"/>
      <c r="YX11" s="380"/>
      <c r="YY11" s="380"/>
      <c r="YZ11" s="380"/>
      <c r="ZA11" s="380"/>
    </row>
    <row r="12">
      <c r="A12" s="526" t="s">
        <v>325</v>
      </c>
      <c r="B12" s="380"/>
      <c r="C12" s="380"/>
      <c r="D12" s="380"/>
      <c r="E12" s="380"/>
      <c r="F12" s="380"/>
      <c r="G12" s="380"/>
      <c r="H12" s="380"/>
      <c r="I12" s="380"/>
      <c r="J12" s="380"/>
      <c r="K12" s="380"/>
      <c r="L12" s="380"/>
      <c r="M12" s="380"/>
      <c r="N12" s="380"/>
      <c r="O12" s="380"/>
      <c r="P12" s="380"/>
      <c r="Q12" s="380"/>
      <c r="R12" s="380"/>
      <c r="S12" s="380"/>
      <c r="T12" s="380"/>
      <c r="U12" s="380"/>
      <c r="V12" s="380"/>
      <c r="W12" s="380"/>
      <c r="X12" s="380"/>
      <c r="Y12" s="380"/>
      <c r="Z12" s="380"/>
      <c r="AA12" s="380"/>
      <c r="AB12" s="380"/>
      <c r="AC12" s="499"/>
      <c r="AD12" s="499"/>
      <c r="AE12" s="499"/>
      <c r="AF12" s="380"/>
      <c r="AG12" s="499"/>
      <c r="AH12" s="499"/>
      <c r="AI12" s="380"/>
      <c r="AJ12" s="380"/>
      <c r="AK12" s="380"/>
      <c r="AL12" s="380"/>
      <c r="AM12" s="380"/>
      <c r="AN12" s="380"/>
      <c r="AO12" s="380"/>
      <c r="AP12" s="380"/>
      <c r="AQ12" s="380"/>
      <c r="AR12" s="380"/>
      <c r="AS12" s="380"/>
      <c r="AT12" s="380"/>
      <c r="AU12" s="380"/>
      <c r="AV12" s="380"/>
      <c r="AW12" s="380"/>
      <c r="AX12" s="380"/>
      <c r="AY12" s="380"/>
      <c r="AZ12" s="380"/>
      <c r="BA12" s="380"/>
      <c r="BB12" s="380"/>
      <c r="BC12" s="380"/>
      <c r="BD12" s="380"/>
      <c r="BE12" s="380"/>
      <c r="BF12" s="380"/>
      <c r="BG12" s="380"/>
      <c r="BH12" s="380"/>
      <c r="BI12" s="380"/>
      <c r="BJ12" s="380"/>
      <c r="BK12" s="380"/>
      <c r="BL12" s="380"/>
      <c r="BM12" s="380"/>
      <c r="BN12" s="380"/>
      <c r="BO12" s="380"/>
      <c r="BP12" s="380"/>
      <c r="BQ12" s="380"/>
      <c r="BR12" s="380"/>
      <c r="BS12" s="380"/>
      <c r="BT12" s="380"/>
      <c r="BU12" s="380"/>
      <c r="BV12" s="380"/>
      <c r="BW12" s="380"/>
      <c r="BX12" s="380"/>
      <c r="BY12" s="380"/>
      <c r="BZ12" s="380"/>
      <c r="CA12" s="380"/>
      <c r="CB12" s="380"/>
      <c r="CC12" s="380"/>
      <c r="CD12" s="380"/>
      <c r="CE12" s="380"/>
      <c r="CF12" s="380"/>
      <c r="CG12" s="380"/>
      <c r="CH12" s="380"/>
      <c r="CI12" s="380"/>
      <c r="CJ12" s="380"/>
      <c r="CK12" s="380"/>
      <c r="CL12" s="380"/>
      <c r="CM12" s="380"/>
      <c r="CN12" s="380"/>
      <c r="CO12" s="380"/>
      <c r="CP12" s="380"/>
      <c r="CQ12" s="380"/>
      <c r="CR12" s="380"/>
      <c r="CS12" s="380"/>
      <c r="CT12" s="380"/>
      <c r="CU12" s="380"/>
      <c r="CV12" s="380"/>
      <c r="CW12" s="380"/>
      <c r="CX12" s="380"/>
      <c r="CY12" s="380"/>
      <c r="CZ12" s="380"/>
      <c r="DA12" s="380"/>
      <c r="DB12" s="380"/>
      <c r="DC12" s="380"/>
      <c r="DD12" s="380"/>
      <c r="DE12" s="380"/>
      <c r="DF12" s="380"/>
      <c r="DG12" s="380"/>
      <c r="DH12" s="380"/>
      <c r="DI12" s="380"/>
      <c r="DJ12" s="380"/>
      <c r="DK12" s="380"/>
      <c r="DL12" s="380"/>
      <c r="DM12" s="380"/>
      <c r="DN12" s="380"/>
      <c r="DO12" s="380"/>
      <c r="DP12" s="380"/>
      <c r="DQ12" s="380"/>
      <c r="DR12" s="380"/>
      <c r="DS12" s="380"/>
      <c r="DT12" s="380"/>
      <c r="DU12" s="380"/>
      <c r="DV12" s="380"/>
      <c r="DW12" s="380"/>
      <c r="DX12" s="380"/>
      <c r="DY12" s="380"/>
      <c r="DZ12" s="380"/>
      <c r="EA12" s="380"/>
      <c r="EB12" s="380"/>
      <c r="EC12" s="380"/>
      <c r="ED12" s="380"/>
      <c r="EE12" s="380"/>
      <c r="EF12" s="380"/>
      <c r="EG12" s="380"/>
      <c r="EH12" s="380"/>
      <c r="EI12" s="380"/>
      <c r="EJ12" s="380"/>
      <c r="EK12" s="380"/>
      <c r="EL12" s="380"/>
      <c r="EM12" s="380"/>
      <c r="EN12" s="380"/>
      <c r="EO12" s="380"/>
      <c r="EP12" s="380"/>
      <c r="EQ12" s="380"/>
      <c r="ER12" s="380"/>
      <c r="ES12" s="380"/>
      <c r="ET12" s="380"/>
      <c r="EU12" s="380"/>
      <c r="EV12" s="380"/>
      <c r="EW12" s="380"/>
      <c r="EX12" s="380"/>
      <c r="EY12" s="380"/>
      <c r="EZ12" s="380"/>
      <c r="FA12" s="380"/>
      <c r="FB12" s="380"/>
      <c r="FC12" s="380"/>
      <c r="FD12" s="380"/>
      <c r="FE12" s="380"/>
      <c r="FF12" s="380"/>
      <c r="FG12" s="380"/>
      <c r="FH12" s="380"/>
      <c r="FI12" s="380"/>
      <c r="FJ12" s="380"/>
      <c r="FK12" s="380"/>
      <c r="FL12" s="380"/>
      <c r="FM12" s="380"/>
      <c r="FN12" s="380"/>
      <c r="FO12" s="380"/>
      <c r="FP12" s="380"/>
      <c r="FQ12" s="380"/>
      <c r="FR12" s="380"/>
      <c r="FS12" s="380"/>
      <c r="FT12" s="380"/>
      <c r="FU12" s="380"/>
      <c r="FV12" s="380"/>
      <c r="FW12" s="380"/>
      <c r="FX12" s="380"/>
      <c r="FY12" s="380"/>
      <c r="FZ12" s="380"/>
      <c r="GA12" s="380"/>
      <c r="GB12" s="380"/>
      <c r="GC12" s="380"/>
      <c r="GD12" s="380"/>
      <c r="GE12" s="380"/>
      <c r="GF12" s="380"/>
      <c r="GG12" s="380"/>
      <c r="GH12" s="380"/>
      <c r="GI12" s="380"/>
      <c r="GJ12" s="380"/>
      <c r="GK12" s="380"/>
      <c r="GL12" s="380"/>
      <c r="GM12" s="380"/>
      <c r="GN12" s="380"/>
      <c r="GO12" s="380"/>
      <c r="GP12" s="380"/>
      <c r="GQ12" s="380"/>
      <c r="GR12" s="380"/>
      <c r="GS12" s="380"/>
      <c r="GT12" s="380"/>
      <c r="GU12" s="380"/>
      <c r="GV12" s="380"/>
      <c r="GW12" s="380"/>
      <c r="GX12" s="380"/>
      <c r="GY12" s="380"/>
      <c r="GZ12" s="380"/>
      <c r="HA12" s="380"/>
      <c r="HB12" s="380"/>
      <c r="HC12" s="380"/>
      <c r="HD12" s="380"/>
      <c r="HE12" s="380"/>
      <c r="HF12" s="380"/>
      <c r="HG12" s="380"/>
      <c r="HH12" s="380"/>
      <c r="HI12" s="380"/>
      <c r="HJ12" s="380"/>
      <c r="HK12" s="380"/>
      <c r="HL12" s="380"/>
      <c r="HM12" s="380"/>
      <c r="HN12" s="380"/>
      <c r="HO12" s="380"/>
      <c r="HP12" s="380"/>
      <c r="HQ12" s="380"/>
      <c r="HR12" s="380"/>
      <c r="HS12" s="380"/>
      <c r="HT12" s="380"/>
      <c r="HU12" s="380"/>
      <c r="HV12" s="380"/>
      <c r="HW12" s="380"/>
      <c r="HX12" s="380"/>
      <c r="HY12" s="380"/>
      <c r="HZ12" s="380"/>
      <c r="IA12" s="380"/>
      <c r="IB12" s="380"/>
      <c r="IC12" s="380"/>
      <c r="ID12" s="380"/>
      <c r="IE12" s="380"/>
      <c r="IF12" s="380"/>
      <c r="IG12" s="380"/>
      <c r="IH12" s="380"/>
      <c r="II12" s="380"/>
      <c r="IJ12" s="380"/>
      <c r="IK12" s="380"/>
      <c r="IL12" s="380"/>
      <c r="IM12" s="380"/>
      <c r="IN12" s="380"/>
      <c r="IO12" s="380"/>
      <c r="IP12" s="380"/>
      <c r="IQ12" s="380"/>
      <c r="IR12" s="380"/>
      <c r="IS12" s="380"/>
      <c r="IT12" s="380"/>
      <c r="IU12" s="380"/>
      <c r="IV12" s="380"/>
      <c r="IW12" s="380"/>
      <c r="IX12" s="380"/>
      <c r="IY12" s="380"/>
      <c r="IZ12" s="380"/>
      <c r="JA12" s="380"/>
      <c r="JB12" s="380"/>
      <c r="JC12" s="380"/>
      <c r="JD12" s="380"/>
      <c r="JE12" s="380"/>
      <c r="JF12" s="380"/>
      <c r="JG12" s="380"/>
      <c r="JH12" s="380"/>
      <c r="JI12" s="499"/>
      <c r="JJ12" s="380"/>
      <c r="JK12" s="380"/>
      <c r="JL12" s="380"/>
      <c r="JM12" s="380"/>
      <c r="JN12" s="380"/>
      <c r="JO12" s="380"/>
      <c r="JP12" s="380"/>
      <c r="JQ12" s="380"/>
      <c r="JR12" s="380"/>
      <c r="JS12" s="380"/>
      <c r="JT12" s="380"/>
      <c r="JU12" s="380"/>
      <c r="JV12" s="380"/>
      <c r="JW12" s="380"/>
      <c r="JX12" s="380"/>
      <c r="JY12" s="380"/>
      <c r="JZ12" s="380"/>
      <c r="KA12" s="380"/>
      <c r="KB12" s="380"/>
      <c r="KC12" s="380"/>
      <c r="KD12" s="380"/>
      <c r="KE12" s="380"/>
      <c r="KF12" s="380"/>
      <c r="KG12" s="380"/>
      <c r="KH12" s="380"/>
      <c r="KI12" s="380"/>
      <c r="KJ12" s="380"/>
      <c r="KK12" s="380"/>
      <c r="KL12" s="380"/>
      <c r="KM12" s="380"/>
      <c r="KN12" s="380"/>
      <c r="KO12" s="380"/>
      <c r="KP12" s="380"/>
      <c r="KQ12" s="380"/>
      <c r="KR12" s="380"/>
      <c r="KS12" s="380"/>
      <c r="KT12" s="380"/>
      <c r="KU12" s="380"/>
      <c r="KV12" s="380"/>
      <c r="KW12" s="380"/>
      <c r="KX12" s="380"/>
      <c r="KY12" s="380"/>
      <c r="KZ12" s="380"/>
      <c r="LA12" s="380"/>
      <c r="LB12" s="380"/>
      <c r="LC12" s="380"/>
      <c r="LD12" s="380"/>
      <c r="LE12" s="380"/>
      <c r="LF12" s="380"/>
      <c r="LG12" s="380"/>
      <c r="LH12" s="380"/>
      <c r="LI12" s="380"/>
      <c r="LJ12" s="380"/>
      <c r="LK12" s="380"/>
      <c r="LL12" s="380"/>
      <c r="LM12" s="380"/>
      <c r="LN12" s="380"/>
      <c r="LO12" s="380"/>
      <c r="LP12" s="380"/>
      <c r="LQ12" s="380"/>
      <c r="LR12" s="380"/>
      <c r="LS12" s="380"/>
      <c r="LT12" s="380"/>
      <c r="LU12" s="380"/>
      <c r="LV12" s="380"/>
      <c r="LW12" s="380"/>
      <c r="LX12" s="380"/>
      <c r="LY12" s="380"/>
      <c r="LZ12" s="380"/>
      <c r="MA12" s="380"/>
      <c r="MB12" s="380"/>
      <c r="MC12" s="380"/>
      <c r="MD12" s="380"/>
      <c r="ME12" s="380"/>
      <c r="MF12" s="380"/>
      <c r="MG12" s="380"/>
      <c r="MH12" s="380"/>
      <c r="MI12" s="380"/>
      <c r="MJ12" s="380"/>
      <c r="MK12" s="380"/>
      <c r="ML12" s="380"/>
      <c r="MM12" s="380"/>
      <c r="MN12" s="380"/>
      <c r="MO12" s="380"/>
      <c r="MP12" s="380"/>
      <c r="MQ12" s="380"/>
      <c r="MR12" s="380"/>
      <c r="MS12" s="380"/>
      <c r="MT12" s="380"/>
      <c r="MU12" s="380"/>
      <c r="MV12" s="380"/>
      <c r="MW12" s="380"/>
      <c r="MX12" s="380"/>
      <c r="MY12" s="380"/>
      <c r="MZ12" s="380"/>
      <c r="NA12" s="380"/>
      <c r="NB12" s="380"/>
      <c r="NC12" s="380"/>
      <c r="ND12" s="380"/>
      <c r="NE12" s="380"/>
      <c r="NF12" s="380"/>
      <c r="NG12" s="380"/>
      <c r="NH12" s="380"/>
      <c r="NI12" s="380"/>
      <c r="NJ12" s="380"/>
      <c r="NK12" s="380"/>
      <c r="NL12" s="380"/>
      <c r="NM12" s="380"/>
      <c r="NN12" s="380"/>
      <c r="NO12" s="380"/>
      <c r="NP12" s="380"/>
      <c r="NQ12" s="380"/>
      <c r="NR12" s="380"/>
      <c r="NS12" s="380"/>
      <c r="NT12" s="380"/>
      <c r="NU12" s="380"/>
      <c r="NV12" s="380"/>
      <c r="NW12" s="380"/>
      <c r="NX12" s="380"/>
      <c r="NY12" s="380"/>
      <c r="NZ12" s="380"/>
      <c r="OA12" s="380"/>
      <c r="OB12" s="380"/>
      <c r="OC12" s="380"/>
      <c r="OD12" s="380"/>
      <c r="OE12" s="380"/>
      <c r="OF12" s="380"/>
      <c r="OG12" s="380"/>
      <c r="OH12" s="380"/>
      <c r="OI12" s="380"/>
      <c r="OJ12" s="380"/>
      <c r="OK12" s="380"/>
      <c r="OL12" s="380"/>
      <c r="OM12" s="380"/>
      <c r="ON12" s="380"/>
      <c r="OO12" s="380"/>
      <c r="OP12" s="380"/>
      <c r="PQ12" s="380"/>
      <c r="PS12" s="380"/>
      <c r="PT12" s="380"/>
      <c r="PU12" s="380"/>
      <c r="PV12" s="380"/>
      <c r="PW12" s="380"/>
      <c r="PX12" s="380"/>
      <c r="PY12" s="380"/>
      <c r="PZ12" s="380"/>
      <c r="QA12" s="380"/>
      <c r="QB12" s="380"/>
      <c r="QC12" s="380"/>
      <c r="QD12" s="380"/>
      <c r="QE12" s="380"/>
      <c r="QF12" s="380"/>
      <c r="QG12" s="380"/>
      <c r="QH12" s="380"/>
      <c r="QI12" s="380"/>
      <c r="QJ12" s="380"/>
      <c r="QK12" s="380"/>
      <c r="QL12" s="380"/>
      <c r="QM12" s="380"/>
      <c r="QN12" s="380"/>
      <c r="QO12" s="380"/>
      <c r="QP12" s="380"/>
      <c r="QQ12" s="380"/>
      <c r="QR12" s="380"/>
      <c r="QS12" s="380"/>
      <c r="QT12" s="380"/>
      <c r="QU12" s="380"/>
      <c r="QV12" s="380"/>
      <c r="QW12" s="380"/>
      <c r="QX12" s="380"/>
      <c r="QY12" s="380"/>
      <c r="QZ12" s="380"/>
      <c r="RA12" s="380"/>
      <c r="RB12" s="380"/>
      <c r="RC12" s="380"/>
      <c r="RD12" s="380"/>
      <c r="RE12" s="380"/>
      <c r="RF12" s="380"/>
      <c r="RG12" s="380"/>
      <c r="RH12" s="380"/>
      <c r="RI12" s="380"/>
      <c r="RJ12" s="380"/>
      <c r="RK12" s="380"/>
      <c r="RL12" s="380"/>
      <c r="RM12" s="380"/>
      <c r="RN12" s="380"/>
      <c r="RO12" s="380"/>
      <c r="RP12" s="380"/>
      <c r="RQ12" s="380"/>
      <c r="RR12" s="380"/>
      <c r="RS12" s="380"/>
      <c r="RT12" s="380"/>
      <c r="RU12" s="380"/>
      <c r="RV12" s="380"/>
      <c r="RW12" s="380"/>
      <c r="RX12" s="380"/>
      <c r="RY12" s="380"/>
      <c r="RZ12" s="380"/>
      <c r="SA12" s="380"/>
      <c r="SB12" s="380"/>
      <c r="SC12" s="380"/>
      <c r="SD12" s="380"/>
      <c r="SE12" s="380"/>
      <c r="SF12" s="380"/>
      <c r="SG12" s="380"/>
      <c r="SH12" s="380"/>
      <c r="SI12" s="380"/>
      <c r="SJ12" s="380"/>
      <c r="SK12" s="380"/>
      <c r="SL12" s="380"/>
      <c r="SM12" s="380"/>
      <c r="SN12" s="380"/>
      <c r="SO12" s="380"/>
      <c r="SP12" s="380"/>
      <c r="SQ12" s="380"/>
      <c r="SR12" s="380"/>
      <c r="SS12" s="380"/>
      <c r="ST12" s="380"/>
      <c r="SU12" s="380"/>
      <c r="SV12" s="380"/>
      <c r="SW12" s="380"/>
      <c r="SX12" s="380"/>
      <c r="SY12" s="380"/>
      <c r="SZ12" s="380"/>
      <c r="TA12" s="380"/>
      <c r="TB12" s="380"/>
      <c r="TC12" s="380"/>
      <c r="TD12" s="380"/>
      <c r="TE12" s="380"/>
      <c r="TF12" s="380"/>
      <c r="TG12" s="380"/>
      <c r="TH12" s="380"/>
      <c r="TI12" s="380"/>
      <c r="TJ12" s="380"/>
      <c r="TK12" s="380"/>
      <c r="TL12" s="380"/>
      <c r="TM12" s="380"/>
      <c r="TN12" s="380"/>
      <c r="TO12" s="380"/>
      <c r="TP12" s="380"/>
      <c r="TQ12" s="380"/>
      <c r="TR12" s="380"/>
      <c r="TS12" s="507" t="s">
        <v>74</v>
      </c>
      <c r="TT12" s="15"/>
      <c r="TU12" s="20"/>
      <c r="TV12" s="380"/>
      <c r="TW12" s="380"/>
      <c r="TX12" s="380"/>
      <c r="TY12" s="380"/>
      <c r="TZ12" s="521" t="s">
        <v>81</v>
      </c>
      <c r="UA12" s="20"/>
      <c r="UB12" s="380"/>
      <c r="UC12" s="380"/>
      <c r="UD12" s="380"/>
      <c r="UE12" s="380"/>
      <c r="UF12" s="380"/>
      <c r="UG12" s="380"/>
      <c r="UH12" s="380"/>
      <c r="UI12" s="380"/>
      <c r="UJ12" s="380"/>
      <c r="UK12" s="380"/>
      <c r="UL12" s="380"/>
      <c r="UM12" s="380"/>
      <c r="UN12" s="380"/>
      <c r="UO12" s="380"/>
      <c r="UP12" s="380"/>
      <c r="UQ12" s="380"/>
      <c r="UR12" s="380"/>
      <c r="US12" s="380"/>
      <c r="UT12" s="380"/>
      <c r="UU12" s="380"/>
      <c r="UV12" s="380"/>
      <c r="UW12" s="380"/>
      <c r="UX12" s="380"/>
      <c r="UY12" s="380"/>
      <c r="UZ12" s="380"/>
      <c r="VA12" s="380"/>
      <c r="VB12" s="380"/>
      <c r="VC12" s="380"/>
      <c r="VD12" s="380"/>
      <c r="VE12" s="380"/>
      <c r="VF12" s="380"/>
      <c r="VG12" s="380"/>
      <c r="VH12" s="380"/>
      <c r="VI12" s="380"/>
      <c r="VJ12" s="380"/>
      <c r="VK12" s="380"/>
      <c r="VL12" s="380"/>
      <c r="VN12" s="380"/>
      <c r="VO12" s="380"/>
      <c r="VP12" s="380"/>
      <c r="VQ12" s="508" t="s">
        <v>199</v>
      </c>
      <c r="VR12" s="508" t="s">
        <v>326</v>
      </c>
      <c r="VS12" s="380"/>
      <c r="VT12" s="380"/>
      <c r="VU12" s="380"/>
      <c r="VV12" s="380"/>
      <c r="VW12" s="380"/>
      <c r="VX12" s="380"/>
      <c r="VY12" s="380"/>
      <c r="VZ12" s="380"/>
      <c r="WA12" s="380"/>
      <c r="WB12" s="380"/>
      <c r="WC12" s="380"/>
      <c r="WD12" s="380"/>
      <c r="WE12" s="380"/>
      <c r="WF12" s="380"/>
      <c r="WG12" s="380"/>
      <c r="WH12" s="509" t="s">
        <v>81</v>
      </c>
      <c r="WI12" s="20"/>
      <c r="WJ12" s="380"/>
      <c r="WK12" s="380"/>
      <c r="WL12" s="380"/>
      <c r="WM12" s="380"/>
      <c r="WN12" s="380"/>
      <c r="WO12" s="380"/>
      <c r="WP12" s="380"/>
      <c r="WQ12" s="380"/>
      <c r="WR12" s="380"/>
      <c r="WS12" s="380"/>
      <c r="WT12" s="380"/>
      <c r="WU12" s="380"/>
      <c r="WV12" s="380"/>
      <c r="WW12" s="380"/>
      <c r="WX12" s="380"/>
      <c r="WY12" s="380"/>
      <c r="WZ12" s="380"/>
      <c r="XA12" s="380"/>
      <c r="XB12" s="380"/>
      <c r="XC12" s="380"/>
      <c r="XD12" s="380"/>
      <c r="XE12" s="380"/>
      <c r="XF12" s="380"/>
      <c r="XG12" s="380"/>
      <c r="XH12" s="380"/>
      <c r="XI12" s="380"/>
      <c r="XJ12" s="380"/>
      <c r="XK12" s="380"/>
      <c r="XL12" s="380"/>
      <c r="XM12" s="380"/>
      <c r="XN12" s="380"/>
      <c r="XO12" s="380"/>
      <c r="XP12" s="380"/>
      <c r="XQ12" s="380"/>
      <c r="XR12" s="380"/>
      <c r="XS12" s="380"/>
      <c r="XT12" s="380"/>
      <c r="XU12" s="380"/>
      <c r="XV12" s="380"/>
      <c r="XW12" s="380"/>
      <c r="XX12" s="380"/>
      <c r="XY12" s="380"/>
      <c r="XZ12" s="380"/>
      <c r="YA12" s="380"/>
      <c r="YB12" s="380"/>
      <c r="YC12" s="380"/>
      <c r="YD12" s="380"/>
      <c r="YE12" s="508" t="s">
        <v>55</v>
      </c>
      <c r="YF12" s="380"/>
      <c r="YG12" s="380"/>
      <c r="YH12" s="380"/>
      <c r="YI12" s="380"/>
      <c r="YJ12" s="380"/>
      <c r="YK12" s="380"/>
      <c r="YL12" s="380"/>
      <c r="YM12" s="380"/>
      <c r="YN12" s="380"/>
      <c r="YO12" s="380"/>
      <c r="YP12" s="380"/>
      <c r="YQ12" s="380"/>
      <c r="YR12" s="380"/>
      <c r="YS12" s="380"/>
      <c r="YT12" s="380"/>
      <c r="YU12" s="380"/>
      <c r="YV12" s="380"/>
      <c r="YW12" s="380"/>
      <c r="YX12" s="380"/>
      <c r="YY12" s="380"/>
      <c r="YZ12" s="380"/>
      <c r="ZA12" s="380"/>
    </row>
    <row r="13">
      <c r="A13" s="527" t="s">
        <v>327</v>
      </c>
      <c r="B13" s="380"/>
      <c r="C13" s="380"/>
      <c r="D13" s="380"/>
      <c r="E13" s="380"/>
      <c r="F13" s="380"/>
      <c r="G13" s="380"/>
      <c r="H13" s="380"/>
      <c r="I13" s="380"/>
      <c r="J13" s="380"/>
      <c r="K13" s="380"/>
      <c r="L13" s="380"/>
      <c r="M13" s="380"/>
      <c r="N13" s="380"/>
      <c r="O13" s="380"/>
      <c r="P13" s="380"/>
      <c r="Q13" s="380"/>
      <c r="R13" s="380"/>
      <c r="S13" s="380"/>
      <c r="T13" s="380"/>
      <c r="U13" s="380"/>
      <c r="V13" s="380"/>
      <c r="W13" s="380"/>
      <c r="X13" s="380"/>
      <c r="Y13" s="380"/>
      <c r="Z13" s="380"/>
      <c r="AA13" s="380"/>
      <c r="AB13" s="380"/>
      <c r="AC13" s="499"/>
      <c r="AD13" s="499"/>
      <c r="AE13" s="499"/>
      <c r="AF13" s="380"/>
      <c r="AG13" s="499"/>
      <c r="AH13" s="499"/>
      <c r="AI13" s="380"/>
      <c r="AJ13" s="380"/>
      <c r="AK13" s="380"/>
      <c r="AL13" s="380"/>
      <c r="AM13" s="380"/>
      <c r="AN13" s="380"/>
      <c r="AO13" s="380"/>
      <c r="AP13" s="380"/>
      <c r="AQ13" s="380"/>
      <c r="AR13" s="380"/>
      <c r="AS13" s="380"/>
      <c r="AT13" s="380"/>
      <c r="AU13" s="380"/>
      <c r="AV13" s="380"/>
      <c r="AW13" s="380"/>
      <c r="AX13" s="380"/>
      <c r="AY13" s="380"/>
      <c r="AZ13" s="380"/>
      <c r="BA13" s="380"/>
      <c r="BB13" s="380"/>
      <c r="BC13" s="380"/>
      <c r="BD13" s="380"/>
      <c r="BE13" s="380"/>
      <c r="BF13" s="380"/>
      <c r="BG13" s="380"/>
      <c r="BH13" s="380"/>
      <c r="BI13" s="380"/>
      <c r="BJ13" s="380"/>
      <c r="BK13" s="380"/>
      <c r="BL13" s="380"/>
      <c r="BM13" s="380"/>
      <c r="BN13" s="380"/>
      <c r="BO13" s="380"/>
      <c r="BP13" s="380"/>
      <c r="BQ13" s="380"/>
      <c r="BR13" s="380"/>
      <c r="BS13" s="380"/>
      <c r="BT13" s="380"/>
      <c r="BU13" s="380"/>
      <c r="BV13" s="380"/>
      <c r="BW13" s="380"/>
      <c r="BX13" s="380"/>
      <c r="BY13" s="380"/>
      <c r="BZ13" s="380"/>
      <c r="CA13" s="380"/>
      <c r="CB13" s="380"/>
      <c r="CC13" s="380"/>
      <c r="CD13" s="380"/>
      <c r="CE13" s="380"/>
      <c r="CF13" s="380"/>
      <c r="CG13" s="380"/>
      <c r="CH13" s="380"/>
      <c r="CI13" s="380"/>
      <c r="CJ13" s="380"/>
      <c r="CK13" s="380"/>
      <c r="CL13" s="380"/>
      <c r="CM13" s="380"/>
      <c r="CN13" s="380"/>
      <c r="CO13" s="380"/>
      <c r="CP13" s="380"/>
      <c r="CQ13" s="380"/>
      <c r="CR13" s="380"/>
      <c r="CS13" s="380"/>
      <c r="CT13" s="380"/>
      <c r="CU13" s="380"/>
      <c r="CV13" s="380"/>
      <c r="CW13" s="380"/>
      <c r="CX13" s="380"/>
      <c r="CY13" s="380"/>
      <c r="CZ13" s="380"/>
      <c r="DA13" s="380"/>
      <c r="DB13" s="380"/>
      <c r="DC13" s="380"/>
      <c r="DD13" s="380"/>
      <c r="DE13" s="380"/>
      <c r="DF13" s="380"/>
      <c r="DG13" s="380"/>
      <c r="DH13" s="380"/>
      <c r="DI13" s="380"/>
      <c r="DJ13" s="380"/>
      <c r="DK13" s="380"/>
      <c r="DL13" s="380"/>
      <c r="DM13" s="380"/>
      <c r="DN13" s="380"/>
      <c r="DO13" s="380"/>
      <c r="DP13" s="380"/>
      <c r="DQ13" s="380"/>
      <c r="DR13" s="380"/>
      <c r="DS13" s="380"/>
      <c r="DT13" s="380"/>
      <c r="DU13" s="380"/>
      <c r="DV13" s="380"/>
      <c r="DW13" s="380"/>
      <c r="DX13" s="380"/>
      <c r="DY13" s="380"/>
      <c r="DZ13" s="380"/>
      <c r="EA13" s="380"/>
      <c r="EB13" s="380"/>
      <c r="EC13" s="380"/>
      <c r="ED13" s="380"/>
      <c r="EE13" s="380"/>
      <c r="EF13" s="380"/>
      <c r="EG13" s="380"/>
      <c r="EH13" s="380"/>
      <c r="EI13" s="380"/>
      <c r="EJ13" s="380"/>
      <c r="EK13" s="380"/>
      <c r="EL13" s="380"/>
      <c r="EM13" s="380"/>
      <c r="EN13" s="380"/>
      <c r="EO13" s="380"/>
      <c r="EP13" s="380"/>
      <c r="EQ13" s="380"/>
      <c r="ER13" s="380"/>
      <c r="ES13" s="380"/>
      <c r="ET13" s="380"/>
      <c r="EU13" s="380"/>
      <c r="EV13" s="380"/>
      <c r="EW13" s="380"/>
      <c r="EX13" s="380"/>
      <c r="EY13" s="380"/>
      <c r="EZ13" s="380"/>
      <c r="FA13" s="380"/>
      <c r="FB13" s="380"/>
      <c r="FC13" s="380"/>
      <c r="FD13" s="380"/>
      <c r="FE13" s="380"/>
      <c r="FF13" s="380"/>
      <c r="FG13" s="380"/>
      <c r="FH13" s="380"/>
      <c r="FI13" s="380"/>
      <c r="FJ13" s="380"/>
      <c r="FK13" s="380"/>
      <c r="FL13" s="380"/>
      <c r="FM13" s="380"/>
      <c r="FN13" s="380"/>
      <c r="FO13" s="380"/>
      <c r="FP13" s="380"/>
      <c r="FQ13" s="380"/>
      <c r="FR13" s="380"/>
      <c r="FS13" s="380"/>
      <c r="FT13" s="380"/>
      <c r="FU13" s="380"/>
      <c r="FV13" s="380"/>
      <c r="FW13" s="380"/>
      <c r="FX13" s="380"/>
      <c r="FY13" s="380"/>
      <c r="FZ13" s="380"/>
      <c r="GA13" s="380"/>
      <c r="GB13" s="380"/>
      <c r="GC13" s="380"/>
      <c r="GD13" s="380"/>
      <c r="GE13" s="380"/>
      <c r="GF13" s="380"/>
      <c r="GG13" s="380"/>
      <c r="GH13" s="380"/>
      <c r="GI13" s="380"/>
      <c r="GJ13" s="380"/>
      <c r="GK13" s="380"/>
      <c r="GL13" s="380"/>
      <c r="GM13" s="380"/>
      <c r="GN13" s="380"/>
      <c r="GO13" s="380"/>
      <c r="GP13" s="380"/>
      <c r="GQ13" s="380"/>
      <c r="GR13" s="380"/>
      <c r="GS13" s="380"/>
      <c r="GT13" s="380"/>
      <c r="GU13" s="380"/>
      <c r="GV13" s="380"/>
      <c r="GW13" s="380"/>
      <c r="GX13" s="380"/>
      <c r="GY13" s="380"/>
      <c r="GZ13" s="380"/>
      <c r="HA13" s="380"/>
      <c r="HB13" s="380"/>
      <c r="HC13" s="380"/>
      <c r="HD13" s="380"/>
      <c r="HE13" s="380"/>
      <c r="HF13" s="380"/>
      <c r="HG13" s="380"/>
      <c r="HH13" s="380"/>
      <c r="HI13" s="380"/>
      <c r="HJ13" s="380"/>
      <c r="HK13" s="380"/>
      <c r="HL13" s="380"/>
      <c r="HM13" s="380"/>
      <c r="HN13" s="380"/>
      <c r="HO13" s="380"/>
      <c r="HP13" s="380"/>
      <c r="HQ13" s="380"/>
      <c r="HR13" s="380"/>
      <c r="HS13" s="380"/>
      <c r="HT13" s="380"/>
      <c r="HU13" s="380"/>
      <c r="HV13" s="380"/>
      <c r="HW13" s="380"/>
      <c r="HX13" s="380"/>
      <c r="HY13" s="380"/>
      <c r="HZ13" s="380"/>
      <c r="IA13" s="380"/>
      <c r="IB13" s="380"/>
      <c r="IC13" s="380"/>
      <c r="ID13" s="380"/>
      <c r="IE13" s="380"/>
      <c r="IF13" s="380"/>
      <c r="IG13" s="380"/>
      <c r="IH13" s="380"/>
      <c r="II13" s="380"/>
      <c r="IJ13" s="380"/>
      <c r="IK13" s="380"/>
      <c r="IL13" s="380"/>
      <c r="IM13" s="380"/>
      <c r="IN13" s="380"/>
      <c r="IO13" s="380"/>
      <c r="IP13" s="380"/>
      <c r="IQ13" s="380"/>
      <c r="IR13" s="380"/>
      <c r="IS13" s="380"/>
      <c r="IT13" s="380"/>
      <c r="IU13" s="380"/>
      <c r="IV13" s="380"/>
      <c r="IW13" s="380"/>
      <c r="IX13" s="380"/>
      <c r="IY13" s="380"/>
      <c r="IZ13" s="380"/>
      <c r="JA13" s="380"/>
      <c r="JB13" s="380"/>
      <c r="JC13" s="380"/>
      <c r="JD13" s="380"/>
      <c r="JE13" s="380"/>
      <c r="JF13" s="380"/>
      <c r="JG13" s="380"/>
      <c r="JH13" s="380"/>
      <c r="JI13" s="499"/>
      <c r="JJ13" s="380"/>
      <c r="JK13" s="380"/>
      <c r="JL13" s="380"/>
      <c r="JM13" s="380"/>
      <c r="JN13" s="380"/>
      <c r="JO13" s="380"/>
      <c r="JP13" s="380"/>
      <c r="JQ13" s="380"/>
      <c r="JR13" s="380"/>
      <c r="JS13" s="380"/>
      <c r="JT13" s="380"/>
      <c r="JU13" s="380"/>
      <c r="JV13" s="380"/>
      <c r="JW13" s="380"/>
      <c r="JX13" s="380"/>
      <c r="JY13" s="380"/>
      <c r="JZ13" s="380"/>
      <c r="KA13" s="380"/>
      <c r="KB13" s="380"/>
      <c r="KC13" s="380"/>
      <c r="KD13" s="380"/>
      <c r="KE13" s="380"/>
      <c r="KF13" s="380"/>
      <c r="KG13" s="380"/>
      <c r="KH13" s="380"/>
      <c r="KI13" s="380"/>
      <c r="KJ13" s="380"/>
      <c r="KK13" s="380"/>
      <c r="KL13" s="380"/>
      <c r="KM13" s="380"/>
      <c r="KN13" s="380"/>
      <c r="KO13" s="380"/>
      <c r="KP13" s="380"/>
      <c r="KQ13" s="380"/>
      <c r="KR13" s="380"/>
      <c r="KS13" s="380"/>
      <c r="KT13" s="380"/>
      <c r="KU13" s="380"/>
      <c r="KV13" s="380"/>
      <c r="KW13" s="380"/>
      <c r="KX13" s="380"/>
      <c r="KY13" s="380"/>
      <c r="KZ13" s="380"/>
      <c r="LA13" s="380"/>
      <c r="LB13" s="380"/>
      <c r="LC13" s="380"/>
      <c r="LD13" s="380"/>
      <c r="LE13" s="380"/>
      <c r="LF13" s="380"/>
      <c r="LG13" s="380"/>
      <c r="LH13" s="380"/>
      <c r="LI13" s="380"/>
      <c r="LJ13" s="380"/>
      <c r="LK13" s="380"/>
      <c r="LL13" s="380"/>
      <c r="LM13" s="380"/>
      <c r="LN13" s="380"/>
      <c r="LO13" s="380"/>
      <c r="LP13" s="380"/>
      <c r="LQ13" s="380"/>
      <c r="LR13" s="380"/>
      <c r="LS13" s="380"/>
      <c r="LT13" s="380"/>
      <c r="LU13" s="380"/>
      <c r="LV13" s="380"/>
      <c r="LW13" s="380"/>
      <c r="LX13" s="380"/>
      <c r="LY13" s="380"/>
      <c r="LZ13" s="380"/>
      <c r="MA13" s="380"/>
      <c r="MB13" s="380"/>
      <c r="MC13" s="380"/>
      <c r="MD13" s="380"/>
      <c r="ME13" s="380"/>
      <c r="MF13" s="380"/>
      <c r="MG13" s="380"/>
      <c r="MH13" s="380"/>
      <c r="MI13" s="380"/>
      <c r="MJ13" s="380"/>
      <c r="MK13" s="380"/>
      <c r="ML13" s="380"/>
      <c r="MM13" s="380"/>
      <c r="MN13" s="380"/>
      <c r="MO13" s="380"/>
      <c r="MP13" s="380"/>
      <c r="MQ13" s="380"/>
      <c r="MR13" s="380"/>
      <c r="MS13" s="380"/>
      <c r="MT13" s="380"/>
      <c r="MU13" s="380"/>
      <c r="MV13" s="380"/>
      <c r="MW13" s="380"/>
      <c r="MX13" s="380"/>
      <c r="MY13" s="380"/>
      <c r="MZ13" s="380"/>
      <c r="NA13" s="380"/>
      <c r="NB13" s="380"/>
      <c r="NC13" s="380"/>
      <c r="ND13" s="380"/>
      <c r="NE13" s="380"/>
      <c r="NF13" s="380"/>
      <c r="NG13" s="380"/>
      <c r="NH13" s="380"/>
      <c r="NI13" s="380"/>
      <c r="NJ13" s="380"/>
      <c r="NK13" s="380"/>
      <c r="NL13" s="380"/>
      <c r="NM13" s="380"/>
      <c r="NN13" s="380"/>
      <c r="NO13" s="380"/>
      <c r="NP13" s="380"/>
      <c r="NQ13" s="380"/>
      <c r="NR13" s="380"/>
      <c r="NS13" s="380"/>
      <c r="NT13" s="380"/>
      <c r="NU13" s="380"/>
      <c r="NV13" s="380"/>
      <c r="NW13" s="380"/>
      <c r="NX13" s="380"/>
      <c r="NY13" s="380"/>
      <c r="NZ13" s="380"/>
      <c r="OA13" s="380"/>
      <c r="OB13" s="380"/>
      <c r="OC13" s="380"/>
      <c r="OD13" s="380"/>
      <c r="OE13" s="380"/>
      <c r="OF13" s="380"/>
      <c r="OG13" s="380"/>
      <c r="OH13" s="380"/>
      <c r="OI13" s="380"/>
      <c r="OJ13" s="380"/>
      <c r="OK13" s="380"/>
      <c r="OL13" s="380"/>
      <c r="OM13" s="380"/>
      <c r="ON13" s="380"/>
      <c r="OO13" s="380"/>
      <c r="OP13" s="380"/>
      <c r="PQ13" s="380"/>
      <c r="PS13" s="380"/>
      <c r="PT13" s="380"/>
      <c r="PU13" s="380"/>
      <c r="PV13" s="380"/>
      <c r="PW13" s="380"/>
      <c r="PX13" s="380"/>
      <c r="PY13" s="380"/>
      <c r="PZ13" s="380"/>
      <c r="QA13" s="380"/>
      <c r="QB13" s="380"/>
      <c r="QC13" s="380"/>
      <c r="QD13" s="380"/>
      <c r="QE13" s="380"/>
      <c r="QF13" s="380"/>
      <c r="QG13" s="380"/>
      <c r="QH13" s="380"/>
      <c r="QI13" s="380"/>
      <c r="QJ13" s="380"/>
      <c r="QK13" s="380"/>
      <c r="QL13" s="380"/>
      <c r="QM13" s="380"/>
      <c r="QN13" s="380"/>
      <c r="QO13" s="380"/>
      <c r="QP13" s="380"/>
      <c r="QQ13" s="380"/>
      <c r="QR13" s="380"/>
      <c r="QS13" s="380"/>
      <c r="QT13" s="380"/>
      <c r="QU13" s="380"/>
      <c r="QV13" s="380"/>
      <c r="QW13" s="380"/>
      <c r="QX13" s="380"/>
      <c r="QY13" s="380"/>
      <c r="QZ13" s="380"/>
      <c r="RA13" s="380"/>
      <c r="RB13" s="380"/>
      <c r="RC13" s="380"/>
      <c r="RD13" s="380"/>
      <c r="RE13" s="380"/>
      <c r="RF13" s="380"/>
      <c r="RG13" s="380"/>
      <c r="RH13" s="380"/>
      <c r="RI13" s="380"/>
      <c r="RJ13" s="380"/>
      <c r="RK13" s="380"/>
      <c r="RL13" s="380"/>
      <c r="RM13" s="380"/>
      <c r="RN13" s="380"/>
      <c r="RO13" s="380"/>
      <c r="RP13" s="380"/>
      <c r="RQ13" s="380"/>
      <c r="RR13" s="380"/>
      <c r="RS13" s="380"/>
      <c r="RT13" s="380"/>
      <c r="RU13" s="380"/>
      <c r="RV13" s="380"/>
      <c r="RW13" s="380"/>
      <c r="RX13" s="380"/>
      <c r="RY13" s="380"/>
      <c r="RZ13" s="380"/>
      <c r="SA13" s="380"/>
      <c r="SB13" s="380"/>
      <c r="SC13" s="380"/>
      <c r="SD13" s="380"/>
      <c r="SE13" s="380"/>
      <c r="SF13" s="380"/>
      <c r="SG13" s="380"/>
      <c r="SH13" s="380"/>
      <c r="SI13" s="380"/>
      <c r="SJ13" s="380"/>
      <c r="SK13" s="380"/>
      <c r="SL13" s="380"/>
      <c r="SM13" s="380"/>
      <c r="SN13" s="380"/>
      <c r="SO13" s="380"/>
      <c r="SP13" s="380"/>
      <c r="SQ13" s="380"/>
      <c r="SR13" s="380"/>
      <c r="SS13" s="380"/>
      <c r="ST13" s="380"/>
      <c r="SU13" s="380"/>
      <c r="SV13" s="380"/>
      <c r="SW13" s="380"/>
      <c r="SX13" s="380"/>
      <c r="SY13" s="380"/>
      <c r="SZ13" s="380"/>
      <c r="TA13" s="380"/>
      <c r="TB13" s="380"/>
      <c r="TC13" s="380"/>
      <c r="TD13" s="380"/>
      <c r="TE13" s="380"/>
      <c r="TF13" s="380"/>
      <c r="TG13" s="380"/>
      <c r="TH13" s="380"/>
      <c r="TI13" s="380"/>
      <c r="TJ13" s="380"/>
      <c r="TK13" s="380"/>
      <c r="TL13" s="380"/>
      <c r="TM13" s="380"/>
      <c r="TN13" s="380"/>
      <c r="TO13" s="380"/>
      <c r="TP13" s="380"/>
      <c r="TQ13" s="380"/>
      <c r="TR13" s="380"/>
      <c r="TS13" s="507" t="s">
        <v>326</v>
      </c>
      <c r="TT13" s="15"/>
      <c r="TU13" s="20"/>
      <c r="TV13" s="380"/>
      <c r="TW13" s="380"/>
      <c r="TX13" s="380"/>
      <c r="TY13" s="380"/>
      <c r="TZ13" s="521" t="s">
        <v>80</v>
      </c>
      <c r="UA13" s="20"/>
      <c r="UB13" s="380"/>
      <c r="UC13" s="380"/>
      <c r="UD13" s="380"/>
      <c r="UE13" s="380"/>
      <c r="UF13" s="380"/>
      <c r="UG13" s="380"/>
      <c r="UH13" s="380"/>
      <c r="UI13" s="380"/>
      <c r="UJ13" s="380"/>
      <c r="UK13" s="380"/>
      <c r="UL13" s="380"/>
      <c r="UM13" s="380"/>
      <c r="UN13" s="380"/>
      <c r="UO13" s="380"/>
      <c r="UP13" s="380"/>
      <c r="UQ13" s="380"/>
      <c r="UR13" s="380"/>
      <c r="US13" s="380"/>
      <c r="UT13" s="380"/>
      <c r="UU13" s="380"/>
      <c r="UV13" s="380"/>
      <c r="UW13" s="380"/>
      <c r="UX13" s="380"/>
      <c r="UY13" s="380"/>
      <c r="UZ13" s="380"/>
      <c r="VA13" s="380"/>
      <c r="VB13" s="380"/>
      <c r="VD13" s="380"/>
      <c r="VE13" s="380"/>
      <c r="VF13" s="380"/>
      <c r="VG13" s="380"/>
      <c r="VH13" s="380"/>
      <c r="VI13" s="380"/>
      <c r="VJ13" s="380"/>
      <c r="VK13" s="380"/>
      <c r="VL13" s="380"/>
      <c r="VN13" s="380"/>
      <c r="VO13" s="380"/>
      <c r="VP13" s="380"/>
      <c r="VQ13" s="380"/>
      <c r="VS13" s="380"/>
      <c r="VT13" s="380"/>
      <c r="VU13" s="380"/>
      <c r="VV13" s="380"/>
      <c r="VW13" s="380"/>
      <c r="VX13" s="380"/>
      <c r="VY13" s="380"/>
      <c r="VZ13" s="380"/>
      <c r="WA13" s="380"/>
      <c r="WB13" s="380"/>
      <c r="WC13" s="380"/>
      <c r="WD13" s="380"/>
      <c r="WE13" s="380"/>
      <c r="WF13" s="380"/>
      <c r="WG13" s="380"/>
      <c r="WH13" s="528" t="s">
        <v>80</v>
      </c>
      <c r="WI13" s="20"/>
      <c r="WJ13" s="380"/>
      <c r="WK13" s="380"/>
      <c r="WL13" s="380"/>
      <c r="WM13" s="380"/>
      <c r="WN13" s="380"/>
      <c r="WO13" s="380"/>
      <c r="WP13" s="380"/>
      <c r="WQ13" s="380"/>
      <c r="WR13" s="380"/>
      <c r="WS13" s="380"/>
      <c r="WT13" s="380"/>
      <c r="WU13" s="380"/>
      <c r="WV13" s="380"/>
      <c r="WW13" s="380"/>
      <c r="WX13" s="380"/>
      <c r="WY13" s="380"/>
      <c r="WZ13" s="380"/>
      <c r="XA13" s="380"/>
      <c r="XB13" s="380"/>
      <c r="XC13" s="380"/>
      <c r="XD13" s="380"/>
      <c r="XE13" s="380"/>
      <c r="XF13" s="380"/>
      <c r="XG13" s="380"/>
      <c r="XH13" s="380"/>
      <c r="XI13" s="380"/>
      <c r="XJ13" s="380"/>
      <c r="XK13" s="380"/>
      <c r="XL13" s="380"/>
      <c r="XM13" s="380"/>
      <c r="XN13" s="380"/>
      <c r="XO13" s="380"/>
      <c r="XP13" s="380"/>
      <c r="XQ13" s="380"/>
      <c r="XR13" s="380"/>
      <c r="XS13" s="380"/>
      <c r="XT13" s="380"/>
      <c r="XU13" s="380"/>
      <c r="XV13" s="380"/>
      <c r="XW13" s="380"/>
      <c r="XX13" s="380"/>
      <c r="XY13" s="380"/>
      <c r="XZ13" s="380"/>
      <c r="YA13" s="380"/>
      <c r="YB13" s="380"/>
      <c r="YC13" s="380"/>
      <c r="YD13" s="380"/>
      <c r="YE13" s="508" t="s">
        <v>65</v>
      </c>
      <c r="YF13" s="380"/>
      <c r="YG13" s="380"/>
      <c r="YH13" s="380"/>
      <c r="YI13" s="380"/>
      <c r="YJ13" s="380"/>
      <c r="YK13" s="380"/>
      <c r="YL13" s="380"/>
      <c r="YM13" s="380"/>
      <c r="YN13" s="380"/>
      <c r="YO13" s="380"/>
      <c r="YP13" s="380"/>
      <c r="YQ13" s="380"/>
      <c r="YR13" s="380"/>
      <c r="YS13" s="380"/>
      <c r="YT13" s="380"/>
      <c r="YU13" s="380"/>
      <c r="YV13" s="380"/>
      <c r="YW13" s="380"/>
      <c r="YX13" s="380"/>
      <c r="YY13" s="380"/>
      <c r="YZ13" s="380"/>
      <c r="ZA13" s="380"/>
    </row>
    <row r="14">
      <c r="A14" s="529" t="s">
        <v>10</v>
      </c>
      <c r="B14" s="380"/>
      <c r="C14" s="380"/>
      <c r="D14" s="380"/>
      <c r="E14" s="380"/>
      <c r="F14" s="380"/>
      <c r="G14" s="380"/>
      <c r="H14" s="380"/>
      <c r="I14" s="380"/>
      <c r="J14" s="380"/>
      <c r="K14" s="380"/>
      <c r="L14" s="380"/>
      <c r="M14" s="380"/>
      <c r="N14" s="380"/>
      <c r="O14" s="380"/>
      <c r="P14" s="380"/>
      <c r="Q14" s="380"/>
      <c r="R14" s="380"/>
      <c r="S14" s="380"/>
      <c r="T14" s="380"/>
      <c r="U14" s="380"/>
      <c r="V14" s="380"/>
      <c r="W14" s="380"/>
      <c r="X14" s="380"/>
      <c r="Y14" s="380"/>
      <c r="Z14" s="380"/>
      <c r="AA14" s="380"/>
      <c r="AB14" s="380"/>
      <c r="AC14" s="499"/>
      <c r="AD14" s="499"/>
      <c r="AE14" s="499"/>
      <c r="AF14" s="380"/>
      <c r="AG14" s="499"/>
      <c r="AH14" s="499"/>
      <c r="AI14" s="380"/>
      <c r="AJ14" s="380"/>
      <c r="AK14" s="380"/>
      <c r="AL14" s="380"/>
      <c r="AM14" s="380"/>
      <c r="AN14" s="380"/>
      <c r="AO14" s="380"/>
      <c r="AP14" s="380"/>
      <c r="AQ14" s="380"/>
      <c r="AR14" s="380"/>
      <c r="AS14" s="380"/>
      <c r="AT14" s="380"/>
      <c r="AU14" s="380"/>
      <c r="AV14" s="380"/>
      <c r="AW14" s="380"/>
      <c r="AX14" s="380"/>
      <c r="AY14" s="380"/>
      <c r="AZ14" s="380"/>
      <c r="BA14" s="380"/>
      <c r="BB14" s="380"/>
      <c r="BC14" s="380"/>
      <c r="BD14" s="380"/>
      <c r="BE14" s="380"/>
      <c r="BF14" s="380"/>
      <c r="BG14" s="380"/>
      <c r="BH14" s="380"/>
      <c r="BI14" s="380"/>
      <c r="BJ14" s="380"/>
      <c r="BK14" s="380"/>
      <c r="BL14" s="380"/>
      <c r="BM14" s="380"/>
      <c r="BN14" s="380"/>
      <c r="BO14" s="380"/>
      <c r="BP14" s="380"/>
      <c r="BQ14" s="380"/>
      <c r="BR14" s="380"/>
      <c r="BS14" s="380"/>
      <c r="BT14" s="380"/>
      <c r="BU14" s="380"/>
      <c r="BV14" s="380"/>
      <c r="BW14" s="380"/>
      <c r="BX14" s="380"/>
      <c r="BY14" s="380"/>
      <c r="BZ14" s="380"/>
      <c r="CA14" s="380"/>
      <c r="CB14" s="380"/>
      <c r="CC14" s="380"/>
      <c r="CD14" s="380"/>
      <c r="CE14" s="380"/>
      <c r="CF14" s="380"/>
      <c r="CG14" s="380"/>
      <c r="CH14" s="380"/>
      <c r="CI14" s="380"/>
      <c r="CJ14" s="380"/>
      <c r="CK14" s="380"/>
      <c r="CL14" s="380"/>
      <c r="CM14" s="380"/>
      <c r="CN14" s="380"/>
      <c r="CO14" s="380"/>
      <c r="CP14" s="380"/>
      <c r="CQ14" s="380"/>
      <c r="CR14" s="380"/>
      <c r="CS14" s="380"/>
      <c r="CT14" s="380"/>
      <c r="CU14" s="380"/>
      <c r="CV14" s="380"/>
      <c r="CW14" s="380"/>
      <c r="CX14" s="380"/>
      <c r="CY14" s="380"/>
      <c r="CZ14" s="380"/>
      <c r="DA14" s="380"/>
      <c r="DB14" s="380"/>
      <c r="DC14" s="380"/>
      <c r="DD14" s="380"/>
      <c r="DE14" s="380"/>
      <c r="DF14" s="380"/>
      <c r="DG14" s="380"/>
      <c r="DH14" s="380"/>
      <c r="DI14" s="380"/>
      <c r="DJ14" s="380"/>
      <c r="DK14" s="380"/>
      <c r="DL14" s="380"/>
      <c r="DM14" s="380"/>
      <c r="DN14" s="380"/>
      <c r="DO14" s="380"/>
      <c r="DP14" s="380"/>
      <c r="DQ14" s="380"/>
      <c r="DR14" s="380"/>
      <c r="DS14" s="380"/>
      <c r="DT14" s="380"/>
      <c r="DU14" s="380"/>
      <c r="DV14" s="380"/>
      <c r="DW14" s="380"/>
      <c r="DX14" s="380"/>
      <c r="DY14" s="380"/>
      <c r="DZ14" s="380"/>
      <c r="EA14" s="380"/>
      <c r="EB14" s="380"/>
      <c r="EC14" s="380"/>
      <c r="ED14" s="380"/>
      <c r="EE14" s="380"/>
      <c r="EF14" s="380"/>
      <c r="EG14" s="380"/>
      <c r="EH14" s="380"/>
      <c r="EI14" s="380"/>
      <c r="EJ14" s="380"/>
      <c r="EK14" s="380"/>
      <c r="EL14" s="380"/>
      <c r="EM14" s="380"/>
      <c r="EN14" s="380"/>
      <c r="EO14" s="380"/>
      <c r="EP14" s="380"/>
      <c r="EQ14" s="380"/>
      <c r="ER14" s="380"/>
      <c r="ES14" s="380"/>
      <c r="ET14" s="380"/>
      <c r="EU14" s="380"/>
      <c r="EV14" s="380"/>
      <c r="EW14" s="380"/>
      <c r="EX14" s="380"/>
      <c r="EY14" s="380"/>
      <c r="EZ14" s="380"/>
      <c r="FA14" s="380"/>
      <c r="FB14" s="380"/>
      <c r="FC14" s="380"/>
      <c r="FD14" s="380"/>
      <c r="FE14" s="380"/>
      <c r="FF14" s="380"/>
      <c r="FG14" s="380"/>
      <c r="FH14" s="380"/>
      <c r="FI14" s="380"/>
      <c r="FJ14" s="380"/>
      <c r="FK14" s="380"/>
      <c r="FL14" s="380"/>
      <c r="FM14" s="380"/>
      <c r="FN14" s="380"/>
      <c r="FO14" s="380"/>
      <c r="FP14" s="380"/>
      <c r="FQ14" s="380"/>
      <c r="FR14" s="380"/>
      <c r="FS14" s="380"/>
      <c r="FT14" s="380"/>
      <c r="FU14" s="380"/>
      <c r="FV14" s="380"/>
      <c r="FW14" s="380"/>
      <c r="FX14" s="380"/>
      <c r="FY14" s="380"/>
      <c r="FZ14" s="380"/>
      <c r="GA14" s="380"/>
      <c r="GB14" s="380"/>
      <c r="GC14" s="380"/>
      <c r="GD14" s="380"/>
      <c r="GE14" s="380"/>
      <c r="GF14" s="380"/>
      <c r="GG14" s="380"/>
      <c r="GH14" s="380"/>
      <c r="GI14" s="380"/>
      <c r="GJ14" s="380"/>
      <c r="GK14" s="380"/>
      <c r="GL14" s="380"/>
      <c r="GM14" s="380"/>
      <c r="GN14" s="380"/>
      <c r="GO14" s="380"/>
      <c r="GP14" s="380"/>
      <c r="GQ14" s="380"/>
      <c r="GR14" s="380"/>
      <c r="GS14" s="380"/>
      <c r="GT14" s="380"/>
      <c r="GU14" s="380"/>
      <c r="GV14" s="380"/>
      <c r="GW14" s="380"/>
      <c r="GX14" s="380"/>
      <c r="GY14" s="380"/>
      <c r="GZ14" s="380"/>
      <c r="HA14" s="380"/>
      <c r="HB14" s="380"/>
      <c r="HC14" s="380"/>
      <c r="HD14" s="380"/>
      <c r="HE14" s="380"/>
      <c r="HF14" s="380"/>
      <c r="HG14" s="380"/>
      <c r="HH14" s="380"/>
      <c r="HI14" s="380"/>
      <c r="HJ14" s="380"/>
      <c r="HK14" s="380"/>
      <c r="HL14" s="380"/>
      <c r="HM14" s="380"/>
      <c r="HN14" s="380"/>
      <c r="HO14" s="380"/>
      <c r="HP14" s="380"/>
      <c r="HQ14" s="380"/>
      <c r="HR14" s="380"/>
      <c r="HS14" s="380"/>
      <c r="HT14" s="380"/>
      <c r="HU14" s="380"/>
      <c r="HV14" s="380"/>
      <c r="HW14" s="380"/>
      <c r="HX14" s="380"/>
      <c r="HY14" s="380"/>
      <c r="HZ14" s="380"/>
      <c r="IA14" s="380"/>
      <c r="IB14" s="380"/>
      <c r="IC14" s="380"/>
      <c r="ID14" s="380"/>
      <c r="IE14" s="380"/>
      <c r="IF14" s="380"/>
      <c r="IG14" s="380"/>
      <c r="IH14" s="380"/>
      <c r="II14" s="380"/>
      <c r="IJ14" s="380"/>
      <c r="IK14" s="380"/>
      <c r="IL14" s="380"/>
      <c r="IM14" s="380"/>
      <c r="IN14" s="380"/>
      <c r="IO14" s="380"/>
      <c r="IP14" s="380"/>
      <c r="IQ14" s="380"/>
      <c r="IR14" s="380"/>
      <c r="IS14" s="380"/>
      <c r="IT14" s="380"/>
      <c r="IU14" s="380"/>
      <c r="IV14" s="380"/>
      <c r="IW14" s="380"/>
      <c r="IX14" s="380"/>
      <c r="IY14" s="380"/>
      <c r="IZ14" s="380"/>
      <c r="JA14" s="380"/>
      <c r="JB14" s="380"/>
      <c r="JC14" s="380"/>
      <c r="JD14" s="380"/>
      <c r="JE14" s="380"/>
      <c r="JF14" s="380"/>
      <c r="JG14" s="380"/>
      <c r="JH14" s="380"/>
      <c r="JI14" s="499"/>
      <c r="JJ14" s="380"/>
      <c r="JK14" s="380"/>
      <c r="JL14" s="380"/>
      <c r="JM14" s="380"/>
      <c r="JN14" s="380"/>
      <c r="JO14" s="380"/>
      <c r="JP14" s="380"/>
      <c r="JQ14" s="380"/>
      <c r="JR14" s="380"/>
      <c r="JS14" s="380"/>
      <c r="JT14" s="380"/>
      <c r="JU14" s="380"/>
      <c r="JV14" s="380"/>
      <c r="JW14" s="380"/>
      <c r="JX14" s="380"/>
      <c r="JY14" s="380"/>
      <c r="JZ14" s="380"/>
      <c r="KA14" s="380"/>
      <c r="KB14" s="380"/>
      <c r="KC14" s="380"/>
      <c r="KD14" s="380"/>
      <c r="KE14" s="380"/>
      <c r="KF14" s="380"/>
      <c r="KG14" s="380"/>
      <c r="KH14" s="380"/>
      <c r="KI14" s="380"/>
      <c r="KJ14" s="380"/>
      <c r="KK14" s="380"/>
      <c r="KL14" s="380"/>
      <c r="KM14" s="380"/>
      <c r="KN14" s="380"/>
      <c r="KO14" s="380"/>
      <c r="KP14" s="380"/>
      <c r="KQ14" s="380"/>
      <c r="KR14" s="380"/>
      <c r="KS14" s="380"/>
      <c r="KT14" s="380"/>
      <c r="KU14" s="380"/>
      <c r="KV14" s="380"/>
      <c r="KW14" s="380"/>
      <c r="KX14" s="380"/>
      <c r="KY14" s="380"/>
      <c r="KZ14" s="380"/>
      <c r="LA14" s="380"/>
      <c r="LB14" s="380"/>
      <c r="LC14" s="380"/>
      <c r="LD14" s="380"/>
      <c r="LE14" s="380"/>
      <c r="LF14" s="380"/>
      <c r="LG14" s="380"/>
      <c r="LH14" s="380"/>
      <c r="LI14" s="380"/>
      <c r="LJ14" s="380"/>
      <c r="LK14" s="380"/>
      <c r="LL14" s="380"/>
      <c r="LM14" s="380"/>
      <c r="LN14" s="380"/>
      <c r="LO14" s="380"/>
      <c r="LP14" s="380"/>
      <c r="LQ14" s="380"/>
      <c r="LR14" s="380"/>
      <c r="LS14" s="380"/>
      <c r="LT14" s="380"/>
      <c r="LU14" s="380"/>
      <c r="LV14" s="380"/>
      <c r="LW14" s="380"/>
      <c r="LX14" s="380"/>
      <c r="LY14" s="380"/>
      <c r="LZ14" s="380"/>
      <c r="MA14" s="380"/>
      <c r="MB14" s="380"/>
      <c r="MC14" s="380"/>
      <c r="MD14" s="380"/>
      <c r="ME14" s="380"/>
      <c r="MF14" s="380"/>
      <c r="MG14" s="380"/>
      <c r="MH14" s="380"/>
      <c r="MI14" s="380"/>
      <c r="MJ14" s="380"/>
      <c r="MK14" s="380"/>
      <c r="ML14" s="380"/>
      <c r="MM14" s="380"/>
      <c r="MN14" s="380"/>
      <c r="MO14" s="380"/>
      <c r="MP14" s="380"/>
      <c r="MQ14" s="380"/>
      <c r="MR14" s="380"/>
      <c r="MS14" s="380"/>
      <c r="MT14" s="380"/>
      <c r="MU14" s="380"/>
      <c r="MV14" s="380"/>
      <c r="MW14" s="380"/>
      <c r="MX14" s="380"/>
      <c r="MY14" s="380"/>
      <c r="MZ14" s="380"/>
      <c r="NA14" s="380"/>
      <c r="NB14" s="380"/>
      <c r="NC14" s="380"/>
      <c r="ND14" s="380"/>
      <c r="NE14" s="380"/>
      <c r="NF14" s="380"/>
      <c r="NG14" s="380"/>
      <c r="NH14" s="380"/>
      <c r="NI14" s="380"/>
      <c r="NJ14" s="380"/>
      <c r="NK14" s="380"/>
      <c r="NL14" s="380"/>
      <c r="NM14" s="380"/>
      <c r="NN14" s="380"/>
      <c r="NO14" s="380"/>
      <c r="NP14" s="380"/>
      <c r="NQ14" s="380"/>
      <c r="NR14" s="380"/>
      <c r="NS14" s="380"/>
      <c r="NT14" s="380"/>
      <c r="NU14" s="380"/>
      <c r="NV14" s="380"/>
      <c r="NW14" s="380"/>
      <c r="NX14" s="380"/>
      <c r="NY14" s="380"/>
      <c r="NZ14" s="380"/>
      <c r="OA14" s="380"/>
      <c r="OB14" s="380"/>
      <c r="OC14" s="380"/>
      <c r="OD14" s="380"/>
      <c r="OE14" s="380"/>
      <c r="OF14" s="380"/>
      <c r="OG14" s="380"/>
      <c r="OH14" s="380"/>
      <c r="OI14" s="380"/>
      <c r="OJ14" s="380"/>
      <c r="OK14" s="380"/>
      <c r="OL14" s="380"/>
      <c r="OM14" s="380"/>
      <c r="ON14" s="380"/>
      <c r="OO14" s="380"/>
      <c r="OP14" s="380"/>
      <c r="PQ14" s="380"/>
      <c r="PS14" s="380"/>
      <c r="PT14" s="380"/>
      <c r="PU14" s="380"/>
      <c r="PV14" s="380"/>
      <c r="PW14" s="380"/>
      <c r="PX14" s="380"/>
      <c r="PY14" s="380"/>
      <c r="PZ14" s="380"/>
      <c r="QA14" s="380"/>
      <c r="QB14" s="380"/>
      <c r="QC14" s="380"/>
      <c r="QD14" s="380"/>
      <c r="QE14" s="380"/>
      <c r="QF14" s="380"/>
      <c r="QG14" s="380"/>
      <c r="QH14" s="380"/>
      <c r="QI14" s="380"/>
      <c r="QJ14" s="380"/>
      <c r="QK14" s="380"/>
      <c r="QL14" s="380"/>
      <c r="QM14" s="380"/>
      <c r="QN14" s="380"/>
      <c r="QO14" s="380"/>
      <c r="QP14" s="380"/>
      <c r="QQ14" s="380"/>
      <c r="QR14" s="380"/>
      <c r="QS14" s="380"/>
      <c r="QT14" s="380"/>
      <c r="QU14" s="380"/>
      <c r="QV14" s="380"/>
      <c r="QW14" s="380"/>
      <c r="QX14" s="380"/>
      <c r="QY14" s="380"/>
      <c r="QZ14" s="380"/>
      <c r="RA14" s="380"/>
      <c r="RB14" s="380"/>
      <c r="RC14" s="380"/>
      <c r="RD14" s="380"/>
      <c r="RE14" s="380"/>
      <c r="RF14" s="380"/>
      <c r="RG14" s="380"/>
      <c r="RH14" s="380"/>
      <c r="RI14" s="380"/>
      <c r="RJ14" s="380"/>
      <c r="RK14" s="380"/>
      <c r="RL14" s="380"/>
      <c r="RM14" s="380"/>
      <c r="RN14" s="380"/>
      <c r="RO14" s="380"/>
      <c r="RP14" s="380"/>
      <c r="RQ14" s="380"/>
      <c r="RR14" s="380"/>
      <c r="RS14" s="380"/>
      <c r="RT14" s="380"/>
      <c r="RU14" s="380"/>
      <c r="RV14" s="380"/>
      <c r="RW14" s="380"/>
      <c r="RX14" s="380"/>
      <c r="RY14" s="380"/>
      <c r="RZ14" s="380"/>
      <c r="SA14" s="380"/>
      <c r="SB14" s="380"/>
      <c r="SC14" s="380"/>
      <c r="SD14" s="380"/>
      <c r="SE14" s="380"/>
      <c r="SF14" s="380"/>
      <c r="SG14" s="380"/>
      <c r="SH14" s="380"/>
      <c r="SI14" s="380"/>
      <c r="SJ14" s="380"/>
      <c r="SK14" s="380"/>
      <c r="SL14" s="380"/>
      <c r="SM14" s="380"/>
      <c r="SN14" s="380"/>
      <c r="SO14" s="380"/>
      <c r="SP14" s="380"/>
      <c r="SQ14" s="380"/>
      <c r="SR14" s="380"/>
      <c r="SS14" s="380"/>
      <c r="ST14" s="380"/>
      <c r="SU14" s="380"/>
      <c r="SV14" s="380"/>
      <c r="SW14" s="380"/>
      <c r="SX14" s="380"/>
      <c r="SY14" s="380"/>
      <c r="SZ14" s="380"/>
      <c r="TA14" s="380"/>
      <c r="TB14" s="380"/>
      <c r="TC14" s="380"/>
      <c r="TD14" s="380"/>
      <c r="TE14" s="380"/>
      <c r="TF14" s="380"/>
      <c r="TG14" s="380"/>
      <c r="TH14" s="380"/>
      <c r="TI14" s="380"/>
      <c r="TJ14" s="380"/>
      <c r="TK14" s="380"/>
      <c r="TL14" s="380"/>
      <c r="TM14" s="380"/>
      <c r="TN14" s="380"/>
      <c r="TO14" s="380"/>
      <c r="TP14" s="380"/>
      <c r="TQ14" s="380"/>
      <c r="TR14" s="380"/>
      <c r="TS14" s="507" t="s">
        <v>75</v>
      </c>
      <c r="TT14" s="15"/>
      <c r="TU14" s="20"/>
      <c r="TV14" s="380"/>
      <c r="TW14" s="380"/>
      <c r="TX14" s="380"/>
      <c r="TY14" s="380"/>
      <c r="TZ14" s="521" t="s">
        <v>94</v>
      </c>
      <c r="UA14" s="20"/>
      <c r="UB14" s="380"/>
      <c r="UC14" s="380"/>
      <c r="UD14" s="380"/>
      <c r="UE14" s="380"/>
      <c r="UF14" s="380"/>
      <c r="UG14" s="380"/>
      <c r="UH14" s="380"/>
      <c r="UI14" s="380"/>
      <c r="UJ14" s="380"/>
      <c r="UK14" s="380"/>
      <c r="UL14" s="380"/>
      <c r="UM14" s="380"/>
      <c r="UN14" s="380"/>
      <c r="UO14" s="380"/>
      <c r="UP14" s="380"/>
      <c r="UQ14" s="380"/>
      <c r="UR14" s="380"/>
      <c r="US14" s="380"/>
      <c r="UT14" s="380"/>
      <c r="UU14" s="380"/>
      <c r="UV14" s="380"/>
      <c r="UW14" s="380"/>
      <c r="UX14" s="380"/>
      <c r="UY14" s="380"/>
      <c r="UZ14" s="380"/>
      <c r="VA14" s="380"/>
      <c r="VB14" s="380"/>
      <c r="VD14" s="380"/>
      <c r="VE14" s="380"/>
      <c r="VF14" s="380"/>
      <c r="VG14" s="380"/>
      <c r="VH14" s="380"/>
      <c r="VI14" s="380"/>
      <c r="VJ14" s="380"/>
      <c r="VK14" s="380"/>
      <c r="VL14" s="380"/>
      <c r="VN14" s="380"/>
      <c r="VO14" s="380"/>
      <c r="VP14" s="380"/>
      <c r="VQ14" s="380"/>
      <c r="VR14" s="380"/>
      <c r="VS14" s="380"/>
      <c r="VT14" s="380"/>
      <c r="VU14" s="380"/>
      <c r="VV14" s="380"/>
      <c r="VW14" s="380"/>
      <c r="VX14" s="380"/>
      <c r="VY14" s="380"/>
      <c r="VZ14" s="380"/>
      <c r="WA14" s="380"/>
      <c r="WB14" s="380"/>
      <c r="WC14" s="380"/>
      <c r="WD14" s="380"/>
      <c r="WE14" s="380"/>
      <c r="WF14" s="380"/>
      <c r="WG14" s="380"/>
      <c r="WH14" s="509" t="s">
        <v>94</v>
      </c>
      <c r="WI14" s="20"/>
      <c r="WJ14" s="380"/>
      <c r="WK14" s="380"/>
      <c r="WL14" s="380"/>
      <c r="WM14" s="380"/>
      <c r="WN14" s="380"/>
      <c r="WO14" s="380"/>
      <c r="WP14" s="380"/>
      <c r="WQ14" s="380"/>
      <c r="WR14" s="380"/>
      <c r="WS14" s="380"/>
      <c r="WT14" s="380"/>
      <c r="WU14" s="380"/>
      <c r="WV14" s="380"/>
      <c r="WW14" s="380"/>
      <c r="WX14" s="380"/>
      <c r="WY14" s="380"/>
      <c r="WZ14" s="380"/>
      <c r="XA14" s="380"/>
      <c r="XB14" s="380"/>
      <c r="XC14" s="380"/>
      <c r="XD14" s="380"/>
      <c r="XE14" s="380"/>
      <c r="XF14" s="380"/>
      <c r="XG14" s="380"/>
      <c r="XH14" s="380"/>
      <c r="XI14" s="380"/>
      <c r="XJ14" s="380"/>
      <c r="XK14" s="380"/>
      <c r="XL14" s="380"/>
      <c r="XM14" s="380"/>
      <c r="XN14" s="380"/>
      <c r="XO14" s="380"/>
      <c r="XP14" s="380"/>
      <c r="XQ14" s="380"/>
      <c r="XR14" s="380"/>
      <c r="XS14" s="380"/>
      <c r="XT14" s="380"/>
      <c r="XU14" s="380"/>
      <c r="XV14" s="380"/>
      <c r="XW14" s="380"/>
      <c r="XX14" s="380"/>
      <c r="XY14" s="380"/>
      <c r="XZ14" s="380"/>
      <c r="YA14" s="380"/>
      <c r="YB14" s="380"/>
      <c r="YC14" s="380"/>
      <c r="YD14" s="380"/>
      <c r="YE14" s="508" t="s">
        <v>88</v>
      </c>
      <c r="YF14" s="380"/>
      <c r="YG14" s="380"/>
      <c r="YH14" s="380"/>
      <c r="YI14" s="380"/>
      <c r="YJ14" s="380"/>
      <c r="YK14" s="380"/>
      <c r="YL14" s="380"/>
      <c r="YM14" s="380"/>
      <c r="YN14" s="380"/>
      <c r="YO14" s="380"/>
      <c r="YP14" s="380"/>
      <c r="YQ14" s="380"/>
      <c r="YR14" s="380"/>
      <c r="YS14" s="380"/>
      <c r="YT14" s="380"/>
      <c r="YU14" s="380"/>
      <c r="YV14" s="380"/>
      <c r="YW14" s="380"/>
      <c r="YX14" s="380"/>
      <c r="YY14" s="380"/>
      <c r="YZ14" s="380"/>
      <c r="ZA14" s="380"/>
    </row>
    <row r="15">
      <c r="A15" s="530" t="s">
        <v>328</v>
      </c>
      <c r="B15" s="380"/>
      <c r="C15" s="380"/>
      <c r="D15" s="380"/>
      <c r="E15" s="380"/>
      <c r="F15" s="380"/>
      <c r="G15" s="380"/>
      <c r="H15" s="380"/>
      <c r="I15" s="380"/>
      <c r="J15" s="380"/>
      <c r="K15" s="380"/>
      <c r="L15" s="380"/>
      <c r="M15" s="380"/>
      <c r="N15" s="380"/>
      <c r="O15" s="380"/>
      <c r="P15" s="380"/>
      <c r="Q15" s="380"/>
      <c r="R15" s="380"/>
      <c r="S15" s="380"/>
      <c r="T15" s="380"/>
      <c r="U15" s="380"/>
      <c r="V15" s="380"/>
      <c r="W15" s="380"/>
      <c r="X15" s="380"/>
      <c r="Y15" s="380"/>
      <c r="Z15" s="380"/>
      <c r="AA15" s="380"/>
      <c r="AB15" s="380"/>
      <c r="AC15" s="499"/>
      <c r="AD15" s="499"/>
      <c r="AE15" s="499"/>
      <c r="AF15" s="380"/>
      <c r="AG15" s="499"/>
      <c r="AH15" s="499"/>
      <c r="AI15" s="380"/>
      <c r="AJ15" s="380"/>
      <c r="AK15" s="380"/>
      <c r="AL15" s="380"/>
      <c r="AM15" s="380"/>
      <c r="AN15" s="380"/>
      <c r="AO15" s="380"/>
      <c r="AP15" s="380"/>
      <c r="AQ15" s="380"/>
      <c r="AR15" s="380"/>
      <c r="AS15" s="380"/>
      <c r="AT15" s="380"/>
      <c r="AU15" s="380"/>
      <c r="AV15" s="380"/>
      <c r="AW15" s="380"/>
      <c r="AX15" s="380"/>
      <c r="AY15" s="380"/>
      <c r="AZ15" s="380"/>
      <c r="BA15" s="380"/>
      <c r="BB15" s="380"/>
      <c r="BC15" s="380"/>
      <c r="BD15" s="380"/>
      <c r="BE15" s="380"/>
      <c r="BF15" s="380"/>
      <c r="BG15" s="380"/>
      <c r="BH15" s="380"/>
      <c r="BI15" s="380"/>
      <c r="BJ15" s="380"/>
      <c r="BK15" s="380"/>
      <c r="BL15" s="380"/>
      <c r="BM15" s="380"/>
      <c r="BN15" s="380"/>
      <c r="BO15" s="380"/>
      <c r="BP15" s="380"/>
      <c r="BQ15" s="380"/>
      <c r="BR15" s="380"/>
      <c r="BS15" s="380"/>
      <c r="BT15" s="380"/>
      <c r="BU15" s="380"/>
      <c r="BV15" s="380"/>
      <c r="BW15" s="380"/>
      <c r="BX15" s="380"/>
      <c r="BY15" s="380"/>
      <c r="BZ15" s="380"/>
      <c r="CA15" s="380"/>
      <c r="CB15" s="380"/>
      <c r="CC15" s="380"/>
      <c r="CD15" s="380"/>
      <c r="CE15" s="380"/>
      <c r="CF15" s="380"/>
      <c r="CG15" s="380"/>
      <c r="CH15" s="380"/>
      <c r="CI15" s="380"/>
      <c r="CJ15" s="380"/>
      <c r="CK15" s="380"/>
      <c r="CL15" s="380"/>
      <c r="CM15" s="380"/>
      <c r="CN15" s="380"/>
      <c r="CO15" s="380"/>
      <c r="CP15" s="380"/>
      <c r="CQ15" s="380"/>
      <c r="CR15" s="380"/>
      <c r="CS15" s="380"/>
      <c r="CT15" s="380"/>
      <c r="CU15" s="380"/>
      <c r="CV15" s="380"/>
      <c r="CW15" s="380"/>
      <c r="CX15" s="380"/>
      <c r="CY15" s="380"/>
      <c r="CZ15" s="380"/>
      <c r="DA15" s="380"/>
      <c r="DB15" s="380"/>
      <c r="DC15" s="380"/>
      <c r="DD15" s="380"/>
      <c r="DE15" s="380"/>
      <c r="DF15" s="380"/>
      <c r="DG15" s="380"/>
      <c r="DH15" s="380"/>
      <c r="DI15" s="380"/>
      <c r="DJ15" s="380"/>
      <c r="DK15" s="380"/>
      <c r="DL15" s="380"/>
      <c r="DM15" s="380"/>
      <c r="DN15" s="380"/>
      <c r="DO15" s="380"/>
      <c r="DP15" s="380"/>
      <c r="DQ15" s="380"/>
      <c r="DR15" s="380"/>
      <c r="DS15" s="380"/>
      <c r="DT15" s="380"/>
      <c r="DU15" s="380"/>
      <c r="DV15" s="380"/>
      <c r="DW15" s="380"/>
      <c r="DX15" s="380"/>
      <c r="DY15" s="380"/>
      <c r="DZ15" s="380"/>
      <c r="EA15" s="380"/>
      <c r="EB15" s="380"/>
      <c r="EC15" s="380"/>
      <c r="ED15" s="380"/>
      <c r="EE15" s="380"/>
      <c r="EF15" s="380"/>
      <c r="EG15" s="380"/>
      <c r="EH15" s="380"/>
      <c r="EI15" s="380"/>
      <c r="EJ15" s="380"/>
      <c r="EK15" s="380"/>
      <c r="EL15" s="380"/>
      <c r="EM15" s="380"/>
      <c r="EN15" s="380"/>
      <c r="EO15" s="380"/>
      <c r="EP15" s="380"/>
      <c r="EQ15" s="380"/>
      <c r="ER15" s="380"/>
      <c r="ES15" s="380"/>
      <c r="ET15" s="380"/>
      <c r="EU15" s="380"/>
      <c r="EV15" s="380"/>
      <c r="EW15" s="380"/>
      <c r="EX15" s="380"/>
      <c r="EY15" s="380"/>
      <c r="EZ15" s="380"/>
      <c r="FA15" s="380"/>
      <c r="FB15" s="380"/>
      <c r="FC15" s="380"/>
      <c r="FD15" s="380"/>
      <c r="FE15" s="380"/>
      <c r="FF15" s="380"/>
      <c r="FG15" s="380"/>
      <c r="FH15" s="380"/>
      <c r="FI15" s="380"/>
      <c r="FJ15" s="380"/>
      <c r="FK15" s="380"/>
      <c r="FL15" s="380"/>
      <c r="FM15" s="380"/>
      <c r="FN15" s="380"/>
      <c r="FO15" s="380"/>
      <c r="FP15" s="380"/>
      <c r="FQ15" s="380"/>
      <c r="FR15" s="380"/>
      <c r="FS15" s="380"/>
      <c r="FT15" s="380"/>
      <c r="FU15" s="380"/>
      <c r="FV15" s="380"/>
      <c r="FW15" s="380"/>
      <c r="FX15" s="380"/>
      <c r="FY15" s="380"/>
      <c r="FZ15" s="380"/>
      <c r="GA15" s="380"/>
      <c r="GB15" s="380"/>
      <c r="GC15" s="380"/>
      <c r="GD15" s="380"/>
      <c r="GE15" s="380"/>
      <c r="GF15" s="380"/>
      <c r="GG15" s="380"/>
      <c r="GH15" s="380"/>
      <c r="GI15" s="380"/>
      <c r="GJ15" s="380"/>
      <c r="GK15" s="380"/>
      <c r="GL15" s="380"/>
      <c r="GM15" s="380"/>
      <c r="GN15" s="380"/>
      <c r="GO15" s="380"/>
      <c r="GP15" s="380"/>
      <c r="GQ15" s="380"/>
      <c r="GR15" s="380"/>
      <c r="GS15" s="380"/>
      <c r="GT15" s="380"/>
      <c r="GU15" s="380"/>
      <c r="GV15" s="380"/>
      <c r="GW15" s="380"/>
      <c r="GX15" s="380"/>
      <c r="GY15" s="380"/>
      <c r="GZ15" s="380"/>
      <c r="HA15" s="380"/>
      <c r="HB15" s="380"/>
      <c r="HC15" s="380"/>
      <c r="HD15" s="380"/>
      <c r="HE15" s="380"/>
      <c r="HF15" s="380"/>
      <c r="HG15" s="380"/>
      <c r="HH15" s="380"/>
      <c r="HI15" s="380"/>
      <c r="HJ15" s="380"/>
      <c r="HK15" s="380"/>
      <c r="HL15" s="380"/>
      <c r="HM15" s="380"/>
      <c r="HN15" s="380"/>
      <c r="HO15" s="380"/>
      <c r="HP15" s="380"/>
      <c r="HQ15" s="380"/>
      <c r="HR15" s="380"/>
      <c r="HS15" s="380"/>
      <c r="HT15" s="380"/>
      <c r="HU15" s="380"/>
      <c r="HV15" s="380"/>
      <c r="HW15" s="380"/>
      <c r="HX15" s="380"/>
      <c r="HY15" s="380"/>
      <c r="HZ15" s="380"/>
      <c r="IA15" s="380"/>
      <c r="IB15" s="380"/>
      <c r="IC15" s="380"/>
      <c r="ID15" s="380"/>
      <c r="IE15" s="380"/>
      <c r="IF15" s="380"/>
      <c r="IG15" s="380"/>
      <c r="IH15" s="380"/>
      <c r="II15" s="380"/>
      <c r="IJ15" s="380"/>
      <c r="IK15" s="380"/>
      <c r="IL15" s="380"/>
      <c r="IM15" s="380"/>
      <c r="IN15" s="380"/>
      <c r="IO15" s="380"/>
      <c r="IP15" s="380"/>
      <c r="IQ15" s="380"/>
      <c r="IR15" s="380"/>
      <c r="IS15" s="380"/>
      <c r="IT15" s="380"/>
      <c r="IU15" s="380"/>
      <c r="IV15" s="380"/>
      <c r="IW15" s="380"/>
      <c r="IX15" s="380"/>
      <c r="IY15" s="380"/>
      <c r="IZ15" s="380"/>
      <c r="JA15" s="380"/>
      <c r="JB15" s="380"/>
      <c r="JC15" s="380"/>
      <c r="JD15" s="380"/>
      <c r="JE15" s="380"/>
      <c r="JF15" s="380"/>
      <c r="JG15" s="380"/>
      <c r="JH15" s="380"/>
      <c r="JI15" s="499"/>
      <c r="JJ15" s="380"/>
      <c r="JK15" s="380"/>
      <c r="JL15" s="380"/>
      <c r="JM15" s="380"/>
      <c r="JN15" s="380"/>
      <c r="JO15" s="380"/>
      <c r="JP15" s="380"/>
      <c r="JQ15" s="380"/>
      <c r="JR15" s="380"/>
      <c r="JS15" s="380"/>
      <c r="JT15" s="380"/>
      <c r="JU15" s="380"/>
      <c r="JV15" s="380"/>
      <c r="JW15" s="380"/>
      <c r="JX15" s="380"/>
      <c r="JY15" s="380"/>
      <c r="JZ15" s="380"/>
      <c r="KA15" s="380"/>
      <c r="KB15" s="380"/>
      <c r="KC15" s="380"/>
      <c r="KD15" s="380"/>
      <c r="KE15" s="380"/>
      <c r="KF15" s="380"/>
      <c r="KG15" s="380"/>
      <c r="KH15" s="380"/>
      <c r="KI15" s="380"/>
      <c r="KJ15" s="380"/>
      <c r="KK15" s="380"/>
      <c r="KL15" s="380"/>
      <c r="KM15" s="380"/>
      <c r="KN15" s="380"/>
      <c r="KO15" s="380"/>
      <c r="KP15" s="380"/>
      <c r="KQ15" s="380"/>
      <c r="KR15" s="380"/>
      <c r="KS15" s="380"/>
      <c r="KT15" s="380"/>
      <c r="KU15" s="380"/>
      <c r="KV15" s="380"/>
      <c r="KW15" s="380"/>
      <c r="KX15" s="380"/>
      <c r="KY15" s="380"/>
      <c r="KZ15" s="380"/>
      <c r="LA15" s="380"/>
      <c r="LB15" s="380"/>
      <c r="LC15" s="380"/>
      <c r="LD15" s="380"/>
      <c r="LE15" s="380"/>
      <c r="LF15" s="380"/>
      <c r="LG15" s="380"/>
      <c r="LH15" s="380"/>
      <c r="LI15" s="380"/>
      <c r="LJ15" s="380"/>
      <c r="LK15" s="380"/>
      <c r="LL15" s="380"/>
      <c r="LM15" s="380"/>
      <c r="LN15" s="380"/>
      <c r="LO15" s="380"/>
      <c r="LP15" s="380"/>
      <c r="LQ15" s="380"/>
      <c r="LR15" s="380"/>
      <c r="LS15" s="380"/>
      <c r="LT15" s="380"/>
      <c r="LU15" s="380"/>
      <c r="LV15" s="380"/>
      <c r="LW15" s="380"/>
      <c r="LX15" s="380"/>
      <c r="LY15" s="380"/>
      <c r="LZ15" s="380"/>
      <c r="MA15" s="380"/>
      <c r="MB15" s="380"/>
      <c r="MC15" s="380"/>
      <c r="MD15" s="380"/>
      <c r="ME15" s="380"/>
      <c r="MF15" s="380"/>
      <c r="MG15" s="380"/>
      <c r="MH15" s="380"/>
      <c r="MI15" s="380"/>
      <c r="MJ15" s="380"/>
      <c r="MK15" s="380"/>
      <c r="ML15" s="380"/>
      <c r="MM15" s="380"/>
      <c r="MN15" s="380"/>
      <c r="MO15" s="380"/>
      <c r="MP15" s="380"/>
      <c r="MQ15" s="380"/>
      <c r="MR15" s="380"/>
      <c r="MS15" s="380"/>
      <c r="MT15" s="380"/>
      <c r="MU15" s="380"/>
      <c r="MV15" s="380"/>
      <c r="MW15" s="380"/>
      <c r="MX15" s="380"/>
      <c r="MY15" s="380"/>
      <c r="MZ15" s="380"/>
      <c r="NA15" s="380"/>
      <c r="NB15" s="380"/>
      <c r="NC15" s="380"/>
      <c r="ND15" s="380"/>
      <c r="NE15" s="380"/>
      <c r="NF15" s="380"/>
      <c r="NG15" s="380"/>
      <c r="NH15" s="380"/>
      <c r="NI15" s="380"/>
      <c r="NJ15" s="380"/>
      <c r="NK15" s="380"/>
      <c r="NL15" s="380"/>
      <c r="NM15" s="380"/>
      <c r="NN15" s="380"/>
      <c r="NO15" s="380"/>
      <c r="NP15" s="380"/>
      <c r="NQ15" s="380"/>
      <c r="NR15" s="380"/>
      <c r="NS15" s="380"/>
      <c r="NT15" s="380"/>
      <c r="NU15" s="380"/>
      <c r="NV15" s="380"/>
      <c r="NW15" s="380"/>
      <c r="NX15" s="380"/>
      <c r="NY15" s="380"/>
      <c r="NZ15" s="380"/>
      <c r="OA15" s="380"/>
      <c r="OB15" s="380"/>
      <c r="OC15" s="380"/>
      <c r="OD15" s="380"/>
      <c r="OE15" s="380"/>
      <c r="OF15" s="380"/>
      <c r="OG15" s="380"/>
      <c r="OH15" s="380"/>
      <c r="OI15" s="380"/>
      <c r="OJ15" s="380"/>
      <c r="OK15" s="380"/>
      <c r="OL15" s="380"/>
      <c r="OM15" s="380"/>
      <c r="ON15" s="380"/>
      <c r="OO15" s="380"/>
      <c r="OP15" s="380"/>
      <c r="PQ15" s="380"/>
      <c r="PS15" s="380"/>
      <c r="PT15" s="380"/>
      <c r="PU15" s="380"/>
      <c r="PV15" s="380"/>
      <c r="PW15" s="380"/>
      <c r="PX15" s="380"/>
      <c r="PY15" s="380"/>
      <c r="PZ15" s="380"/>
      <c r="QA15" s="380"/>
      <c r="QB15" s="380"/>
      <c r="QC15" s="380"/>
      <c r="QD15" s="380"/>
      <c r="QE15" s="380"/>
      <c r="QF15" s="380"/>
      <c r="QG15" s="380"/>
      <c r="QH15" s="380"/>
      <c r="QI15" s="380"/>
      <c r="QJ15" s="380"/>
      <c r="QK15" s="380"/>
      <c r="QL15" s="380"/>
      <c r="QM15" s="380"/>
      <c r="QN15" s="380"/>
      <c r="QO15" s="380"/>
      <c r="QP15" s="380"/>
      <c r="QQ15" s="380"/>
      <c r="QR15" s="380"/>
      <c r="QS15" s="380"/>
      <c r="QT15" s="380"/>
      <c r="QU15" s="380"/>
      <c r="QV15" s="380"/>
      <c r="QW15" s="380"/>
      <c r="QX15" s="380"/>
      <c r="QY15" s="380"/>
      <c r="QZ15" s="380"/>
      <c r="RA15" s="380"/>
      <c r="RB15" s="380"/>
      <c r="RC15" s="380"/>
      <c r="RD15" s="380"/>
      <c r="RE15" s="380"/>
      <c r="RF15" s="380"/>
      <c r="RG15" s="380"/>
      <c r="RH15" s="380"/>
      <c r="RI15" s="380"/>
      <c r="RJ15" s="380"/>
      <c r="RK15" s="380"/>
      <c r="RL15" s="380"/>
      <c r="RM15" s="380"/>
      <c r="RN15" s="380"/>
      <c r="RO15" s="380"/>
      <c r="RP15" s="380"/>
      <c r="RQ15" s="380"/>
      <c r="RR15" s="380"/>
      <c r="RS15" s="380"/>
      <c r="RT15" s="380"/>
      <c r="RU15" s="380"/>
      <c r="RV15" s="380"/>
      <c r="RW15" s="380"/>
      <c r="RX15" s="380"/>
      <c r="RY15" s="380"/>
      <c r="RZ15" s="380"/>
      <c r="SA15" s="380"/>
      <c r="SB15" s="380"/>
      <c r="SC15" s="380"/>
      <c r="SD15" s="380"/>
      <c r="SE15" s="380"/>
      <c r="SF15" s="380"/>
      <c r="SG15" s="380"/>
      <c r="SH15" s="380"/>
      <c r="SI15" s="380"/>
      <c r="SJ15" s="380"/>
      <c r="SK15" s="380"/>
      <c r="SL15" s="380"/>
      <c r="SM15" s="380"/>
      <c r="SN15" s="380"/>
      <c r="SO15" s="380"/>
      <c r="SP15" s="380"/>
      <c r="SQ15" s="380"/>
      <c r="SR15" s="380"/>
      <c r="SS15" s="380"/>
      <c r="ST15" s="380"/>
      <c r="SU15" s="380"/>
      <c r="SV15" s="380"/>
      <c r="SW15" s="380"/>
      <c r="SX15" s="380"/>
      <c r="SY15" s="380"/>
      <c r="SZ15" s="380"/>
      <c r="TA15" s="380"/>
      <c r="TB15" s="380"/>
      <c r="TC15" s="380"/>
      <c r="TD15" s="380"/>
      <c r="TE15" s="380"/>
      <c r="TF15" s="380"/>
      <c r="TG15" s="380"/>
      <c r="TH15" s="380"/>
      <c r="TI15" s="380"/>
      <c r="TJ15" s="380"/>
      <c r="TK15" s="380"/>
      <c r="TL15" s="380"/>
      <c r="TM15" s="380"/>
      <c r="TN15" s="380"/>
      <c r="TO15" s="380"/>
      <c r="TP15" s="380"/>
      <c r="TQ15" s="380"/>
      <c r="TR15" s="380"/>
      <c r="TS15" s="380"/>
      <c r="TT15" s="380"/>
      <c r="TU15" s="380"/>
      <c r="TV15" s="380"/>
      <c r="TW15" s="380"/>
      <c r="TX15" s="380"/>
      <c r="TY15" s="380"/>
      <c r="TZ15" s="507" t="s">
        <v>98</v>
      </c>
      <c r="UA15" s="20"/>
      <c r="UB15" s="380"/>
      <c r="UC15" s="380"/>
      <c r="UD15" s="380"/>
      <c r="UE15" s="380"/>
      <c r="UF15" s="380"/>
      <c r="UG15" s="380"/>
      <c r="UH15" s="380"/>
      <c r="UI15" s="380"/>
      <c r="UJ15" s="380"/>
      <c r="UK15" s="380"/>
      <c r="UL15" s="380"/>
      <c r="UM15" s="380"/>
      <c r="UN15" s="380"/>
      <c r="UO15" s="380"/>
      <c r="UP15" s="380"/>
      <c r="UQ15" s="380"/>
      <c r="UR15" s="380"/>
      <c r="US15" s="380"/>
      <c r="UT15" s="380"/>
      <c r="UU15" s="380"/>
      <c r="UV15" s="380"/>
      <c r="UW15" s="380"/>
      <c r="UX15" s="380"/>
      <c r="UY15" s="380"/>
      <c r="UZ15" s="380"/>
      <c r="VA15" s="380"/>
      <c r="VB15" s="380"/>
      <c r="VC15" s="380"/>
      <c r="VD15" s="380"/>
      <c r="VE15" s="380"/>
      <c r="VF15" s="380"/>
      <c r="VG15" s="380"/>
      <c r="VH15" s="380"/>
      <c r="VI15" s="380"/>
      <c r="VJ15" s="380"/>
      <c r="VK15" s="380"/>
      <c r="VL15" s="380"/>
      <c r="VN15" s="380"/>
      <c r="VO15" s="380"/>
      <c r="VP15" s="380"/>
      <c r="VQ15" s="380"/>
      <c r="VR15" s="380"/>
      <c r="VS15" s="380"/>
      <c r="VT15" s="380"/>
      <c r="VU15" s="380"/>
      <c r="VV15" s="380"/>
      <c r="VW15" s="380"/>
      <c r="VX15" s="380"/>
      <c r="VY15" s="380"/>
      <c r="VZ15" s="380"/>
      <c r="WA15" s="380"/>
      <c r="WB15" s="380"/>
      <c r="WC15" s="380"/>
      <c r="WD15" s="380"/>
      <c r="WE15" s="380"/>
      <c r="WF15" s="380"/>
      <c r="WG15" s="380"/>
      <c r="WH15" s="380"/>
      <c r="WI15" s="380"/>
      <c r="WJ15" s="380"/>
      <c r="WK15" s="380"/>
      <c r="WL15" s="380"/>
      <c r="WM15" s="380"/>
      <c r="WN15" s="380"/>
      <c r="WO15" s="380"/>
      <c r="WP15" s="380"/>
      <c r="WQ15" s="380"/>
      <c r="WR15" s="380"/>
      <c r="WS15" s="380"/>
      <c r="WT15" s="380"/>
      <c r="WU15" s="380"/>
      <c r="WV15" s="380"/>
      <c r="WW15" s="380"/>
      <c r="WX15" s="380"/>
      <c r="WY15" s="380"/>
      <c r="WZ15" s="380"/>
      <c r="XA15" s="380"/>
      <c r="XB15" s="380"/>
      <c r="XC15" s="380"/>
      <c r="XD15" s="380"/>
      <c r="XE15" s="380"/>
      <c r="XF15" s="380"/>
      <c r="XG15" s="380"/>
      <c r="XH15" s="380"/>
      <c r="XI15" s="380"/>
      <c r="XJ15" s="380"/>
      <c r="XK15" s="380"/>
      <c r="XL15" s="380"/>
      <c r="XM15" s="380"/>
      <c r="XN15" s="380"/>
      <c r="XO15" s="380"/>
      <c r="XP15" s="380"/>
      <c r="XQ15" s="380"/>
      <c r="XR15" s="380"/>
      <c r="XS15" s="380"/>
      <c r="XT15" s="380"/>
      <c r="XU15" s="380"/>
      <c r="XV15" s="380"/>
      <c r="XW15" s="380"/>
      <c r="XX15" s="380"/>
      <c r="XY15" s="380"/>
      <c r="XZ15" s="380"/>
      <c r="YA15" s="380"/>
      <c r="YB15" s="380"/>
      <c r="YC15" s="380"/>
      <c r="YD15" s="380"/>
      <c r="YE15" s="380"/>
      <c r="YF15" s="380"/>
      <c r="YG15" s="380"/>
      <c r="YH15" s="380"/>
      <c r="YI15" s="380"/>
      <c r="YJ15" s="380"/>
      <c r="YK15" s="380"/>
      <c r="YL15" s="380"/>
      <c r="YM15" s="380"/>
      <c r="YN15" s="380"/>
      <c r="YO15" s="380"/>
      <c r="YP15" s="380"/>
      <c r="YQ15" s="380"/>
      <c r="YR15" s="380"/>
      <c r="YS15" s="380"/>
      <c r="YT15" s="380"/>
      <c r="YU15" s="380"/>
      <c r="YV15" s="380"/>
      <c r="YW15" s="380"/>
      <c r="YX15" s="380"/>
      <c r="YY15" s="380"/>
      <c r="YZ15" s="380"/>
      <c r="ZA15" s="380"/>
    </row>
    <row r="16">
      <c r="A16" s="531" t="s">
        <v>5</v>
      </c>
      <c r="B16" s="380"/>
      <c r="C16" s="380"/>
      <c r="D16" s="380"/>
      <c r="E16" s="380"/>
      <c r="F16" s="380"/>
      <c r="G16" s="380"/>
      <c r="H16" s="380"/>
      <c r="I16" s="380"/>
      <c r="J16" s="380"/>
      <c r="K16" s="380"/>
      <c r="L16" s="380"/>
      <c r="M16" s="380"/>
      <c r="N16" s="380"/>
      <c r="O16" s="380"/>
      <c r="P16" s="380"/>
      <c r="Q16" s="380"/>
      <c r="R16" s="380"/>
      <c r="S16" s="380"/>
      <c r="T16" s="380"/>
      <c r="U16" s="380"/>
      <c r="V16" s="380"/>
      <c r="W16" s="380"/>
      <c r="X16" s="380"/>
      <c r="Y16" s="380"/>
      <c r="Z16" s="380"/>
      <c r="AA16" s="380"/>
      <c r="AB16" s="380"/>
      <c r="AC16" s="499"/>
      <c r="AD16" s="499"/>
      <c r="AE16" s="499"/>
      <c r="AF16" s="380"/>
      <c r="AG16" s="499"/>
      <c r="AH16" s="499"/>
      <c r="AI16" s="380"/>
      <c r="AJ16" s="380"/>
      <c r="AK16" s="380"/>
      <c r="AL16" s="380"/>
      <c r="AM16" s="380"/>
      <c r="AN16" s="380"/>
      <c r="AO16" s="380"/>
      <c r="AP16" s="380"/>
      <c r="AQ16" s="380"/>
      <c r="AR16" s="380"/>
      <c r="AS16" s="380"/>
      <c r="AT16" s="380"/>
      <c r="AU16" s="380"/>
      <c r="AV16" s="380"/>
      <c r="AW16" s="380"/>
      <c r="AX16" s="380"/>
      <c r="AY16" s="380"/>
      <c r="AZ16" s="380"/>
      <c r="BA16" s="380"/>
      <c r="BB16" s="380"/>
      <c r="BC16" s="380"/>
      <c r="BD16" s="380"/>
      <c r="BE16" s="380"/>
      <c r="BF16" s="380"/>
      <c r="BG16" s="380"/>
      <c r="BH16" s="380"/>
      <c r="BI16" s="380"/>
      <c r="BJ16" s="380"/>
      <c r="BK16" s="380"/>
      <c r="BL16" s="380"/>
      <c r="BM16" s="380"/>
      <c r="BN16" s="380"/>
      <c r="BO16" s="380"/>
      <c r="BP16" s="380"/>
      <c r="BQ16" s="380"/>
      <c r="BR16" s="380"/>
      <c r="BS16" s="380"/>
      <c r="BT16" s="380"/>
      <c r="BU16" s="380"/>
      <c r="BV16" s="380"/>
      <c r="BW16" s="380"/>
      <c r="BX16" s="380"/>
      <c r="BY16" s="380"/>
      <c r="BZ16" s="380"/>
      <c r="CA16" s="380"/>
      <c r="CB16" s="380"/>
      <c r="CC16" s="380"/>
      <c r="CD16" s="380"/>
      <c r="CE16" s="380"/>
      <c r="CF16" s="380"/>
      <c r="CG16" s="380"/>
      <c r="CH16" s="380"/>
      <c r="CI16" s="380"/>
      <c r="CJ16" s="380"/>
      <c r="CK16" s="380"/>
      <c r="CL16" s="380"/>
      <c r="CM16" s="380"/>
      <c r="CN16" s="380"/>
      <c r="CO16" s="380"/>
      <c r="CP16" s="380"/>
      <c r="CQ16" s="380"/>
      <c r="CR16" s="380"/>
      <c r="CS16" s="380"/>
      <c r="CT16" s="380"/>
      <c r="CU16" s="380"/>
      <c r="CV16" s="380"/>
      <c r="CW16" s="380"/>
      <c r="CX16" s="380"/>
      <c r="CY16" s="380"/>
      <c r="CZ16" s="380"/>
      <c r="DA16" s="380"/>
      <c r="DB16" s="380"/>
      <c r="DC16" s="380"/>
      <c r="DD16" s="380"/>
      <c r="DE16" s="380"/>
      <c r="DF16" s="380"/>
      <c r="DG16" s="380"/>
      <c r="DH16" s="380"/>
      <c r="DI16" s="380"/>
      <c r="DJ16" s="380"/>
      <c r="DK16" s="380"/>
      <c r="DL16" s="380"/>
      <c r="DM16" s="380"/>
      <c r="DN16" s="380"/>
      <c r="DO16" s="380"/>
      <c r="DP16" s="380"/>
      <c r="DQ16" s="380"/>
      <c r="DR16" s="380"/>
      <c r="DS16" s="380"/>
      <c r="DT16" s="380"/>
      <c r="DU16" s="380"/>
      <c r="DV16" s="380"/>
      <c r="DW16" s="380"/>
      <c r="DX16" s="380"/>
      <c r="DY16" s="380"/>
      <c r="DZ16" s="380"/>
      <c r="EA16" s="380"/>
      <c r="EB16" s="380"/>
      <c r="EC16" s="380"/>
      <c r="ED16" s="380"/>
      <c r="EE16" s="380"/>
      <c r="EF16" s="380"/>
      <c r="EG16" s="380"/>
      <c r="EH16" s="380"/>
      <c r="EI16" s="380"/>
      <c r="EJ16" s="380"/>
      <c r="EK16" s="380"/>
      <c r="EL16" s="380"/>
      <c r="EM16" s="380"/>
      <c r="EN16" s="380"/>
      <c r="EO16" s="380"/>
      <c r="EP16" s="380"/>
      <c r="EQ16" s="380"/>
      <c r="ER16" s="380"/>
      <c r="ES16" s="380"/>
      <c r="ET16" s="380"/>
      <c r="EU16" s="380"/>
      <c r="EV16" s="380"/>
      <c r="EW16" s="380"/>
      <c r="EX16" s="380"/>
      <c r="EY16" s="380"/>
      <c r="EZ16" s="380"/>
      <c r="FA16" s="380"/>
      <c r="FB16" s="380"/>
      <c r="FC16" s="380"/>
      <c r="FD16" s="380"/>
      <c r="FE16" s="380"/>
      <c r="FF16" s="380"/>
      <c r="FG16" s="380"/>
      <c r="FH16" s="380"/>
      <c r="FI16" s="380"/>
      <c r="FJ16" s="380"/>
      <c r="FK16" s="380"/>
      <c r="FL16" s="380"/>
      <c r="FM16" s="380"/>
      <c r="FN16" s="380"/>
      <c r="FO16" s="380"/>
      <c r="FP16" s="380"/>
      <c r="FQ16" s="380"/>
      <c r="FR16" s="380"/>
      <c r="FS16" s="380"/>
      <c r="FT16" s="380"/>
      <c r="FU16" s="380"/>
      <c r="FV16" s="380"/>
      <c r="FW16" s="380"/>
      <c r="FX16" s="380"/>
      <c r="FY16" s="380"/>
      <c r="FZ16" s="380"/>
      <c r="GA16" s="380"/>
      <c r="GB16" s="380"/>
      <c r="GC16" s="380"/>
      <c r="GD16" s="380"/>
      <c r="GE16" s="380"/>
      <c r="GF16" s="380"/>
      <c r="GG16" s="380"/>
      <c r="GH16" s="380"/>
      <c r="GI16" s="380"/>
      <c r="GJ16" s="380"/>
      <c r="GK16" s="380"/>
      <c r="GL16" s="380"/>
      <c r="GM16" s="380"/>
      <c r="GN16" s="380"/>
      <c r="GO16" s="380"/>
      <c r="GP16" s="380"/>
      <c r="GQ16" s="380"/>
      <c r="GR16" s="380"/>
      <c r="GS16" s="380"/>
      <c r="GT16" s="380"/>
      <c r="GU16" s="380"/>
      <c r="GV16" s="380"/>
      <c r="GW16" s="380"/>
      <c r="GX16" s="380"/>
      <c r="GY16" s="380"/>
      <c r="GZ16" s="380"/>
      <c r="HA16" s="380"/>
      <c r="HB16" s="380"/>
      <c r="HC16" s="380"/>
      <c r="HD16" s="380"/>
      <c r="HE16" s="380"/>
      <c r="HF16" s="380"/>
      <c r="HG16" s="380"/>
      <c r="HH16" s="380"/>
      <c r="HI16" s="380"/>
      <c r="HJ16" s="380"/>
      <c r="HK16" s="380"/>
      <c r="HL16" s="380"/>
      <c r="HM16" s="380"/>
      <c r="HN16" s="380"/>
      <c r="HO16" s="380"/>
      <c r="HP16" s="380"/>
      <c r="HQ16" s="380"/>
      <c r="HR16" s="380"/>
      <c r="HS16" s="380"/>
      <c r="HT16" s="380"/>
      <c r="HU16" s="380"/>
      <c r="HV16" s="380"/>
      <c r="HW16" s="380"/>
      <c r="HX16" s="380"/>
      <c r="HY16" s="380"/>
      <c r="HZ16" s="380"/>
      <c r="IA16" s="380"/>
      <c r="IB16" s="380"/>
      <c r="IC16" s="380"/>
      <c r="ID16" s="380"/>
      <c r="IE16" s="380"/>
      <c r="IF16" s="380"/>
      <c r="IG16" s="380"/>
      <c r="IH16" s="380"/>
      <c r="II16" s="380"/>
      <c r="IJ16" s="380"/>
      <c r="IK16" s="380"/>
      <c r="IL16" s="380"/>
      <c r="IM16" s="380"/>
      <c r="IN16" s="380"/>
      <c r="IO16" s="380"/>
      <c r="IP16" s="380"/>
      <c r="IQ16" s="380"/>
      <c r="IR16" s="380"/>
      <c r="IS16" s="380"/>
      <c r="IT16" s="380"/>
      <c r="IU16" s="380"/>
      <c r="IV16" s="380"/>
      <c r="IW16" s="380"/>
      <c r="IX16" s="380"/>
      <c r="IY16" s="380"/>
      <c r="IZ16" s="380"/>
      <c r="JA16" s="380"/>
      <c r="JB16" s="380"/>
      <c r="JC16" s="380"/>
      <c r="JD16" s="380"/>
      <c r="JE16" s="380"/>
      <c r="JF16" s="380"/>
      <c r="JG16" s="380"/>
      <c r="JH16" s="380"/>
      <c r="JI16" s="499"/>
      <c r="JJ16" s="380"/>
      <c r="JK16" s="380"/>
      <c r="JL16" s="380"/>
      <c r="JM16" s="380"/>
      <c r="JN16" s="380"/>
      <c r="JO16" s="380"/>
      <c r="JP16" s="380"/>
      <c r="JQ16" s="380"/>
      <c r="JR16" s="380"/>
      <c r="JS16" s="380"/>
      <c r="JT16" s="380"/>
      <c r="JU16" s="380"/>
      <c r="JV16" s="380"/>
      <c r="JW16" s="380"/>
      <c r="JX16" s="380"/>
      <c r="JY16" s="380"/>
      <c r="JZ16" s="380"/>
      <c r="KA16" s="380"/>
      <c r="KB16" s="380"/>
      <c r="KC16" s="380"/>
      <c r="KD16" s="380"/>
      <c r="KE16" s="380"/>
      <c r="KF16" s="380"/>
      <c r="KG16" s="380"/>
      <c r="KH16" s="380"/>
      <c r="KI16" s="380"/>
      <c r="KJ16" s="380"/>
      <c r="KK16" s="380"/>
      <c r="KL16" s="380"/>
      <c r="KM16" s="380"/>
      <c r="KN16" s="380"/>
      <c r="KO16" s="380"/>
      <c r="KP16" s="380"/>
      <c r="KQ16" s="380"/>
      <c r="KR16" s="380"/>
      <c r="KS16" s="380"/>
      <c r="KT16" s="380"/>
      <c r="KU16" s="380"/>
      <c r="KV16" s="380"/>
      <c r="KW16" s="380"/>
      <c r="KX16" s="380"/>
      <c r="KY16" s="380"/>
      <c r="KZ16" s="380"/>
      <c r="LA16" s="380"/>
      <c r="LB16" s="380"/>
      <c r="LC16" s="380"/>
      <c r="LD16" s="380"/>
      <c r="LE16" s="380"/>
      <c r="LF16" s="380"/>
      <c r="LG16" s="380"/>
      <c r="LH16" s="380"/>
      <c r="LI16" s="380"/>
      <c r="LJ16" s="380"/>
      <c r="LK16" s="380"/>
      <c r="LL16" s="380"/>
      <c r="LM16" s="380"/>
      <c r="LN16" s="380"/>
      <c r="LO16" s="380"/>
      <c r="LP16" s="380"/>
      <c r="LQ16" s="380"/>
      <c r="LR16" s="380"/>
      <c r="LS16" s="380"/>
      <c r="LT16" s="380"/>
      <c r="LU16" s="380"/>
      <c r="LV16" s="380"/>
      <c r="LW16" s="380"/>
      <c r="LX16" s="380"/>
      <c r="LY16" s="380"/>
      <c r="LZ16" s="380"/>
      <c r="MA16" s="380"/>
      <c r="MB16" s="380"/>
      <c r="MC16" s="380"/>
      <c r="MD16" s="380"/>
      <c r="ME16" s="380"/>
      <c r="MF16" s="380"/>
      <c r="MG16" s="380"/>
      <c r="MH16" s="380"/>
      <c r="MI16" s="380"/>
      <c r="MJ16" s="380"/>
      <c r="MK16" s="380"/>
      <c r="ML16" s="380"/>
      <c r="MM16" s="380"/>
      <c r="MN16" s="380"/>
      <c r="MO16" s="380"/>
      <c r="MP16" s="380"/>
      <c r="MQ16" s="380"/>
      <c r="MR16" s="380"/>
      <c r="MS16" s="380"/>
      <c r="MT16" s="380"/>
      <c r="MU16" s="380"/>
      <c r="MV16" s="380"/>
      <c r="MW16" s="380"/>
      <c r="MX16" s="380"/>
      <c r="MY16" s="380"/>
      <c r="MZ16" s="380"/>
      <c r="NA16" s="380"/>
      <c r="NB16" s="380"/>
      <c r="NC16" s="380"/>
      <c r="ND16" s="380"/>
      <c r="NE16" s="380"/>
      <c r="NF16" s="380"/>
      <c r="NG16" s="380"/>
      <c r="NH16" s="380"/>
      <c r="NI16" s="380"/>
      <c r="NJ16" s="380"/>
      <c r="NK16" s="380"/>
      <c r="NL16" s="380"/>
      <c r="NM16" s="380"/>
      <c r="NN16" s="380"/>
      <c r="NO16" s="380"/>
      <c r="NP16" s="380"/>
      <c r="NQ16" s="380"/>
      <c r="NR16" s="380"/>
      <c r="NS16" s="380"/>
      <c r="NT16" s="380"/>
      <c r="NU16" s="380"/>
      <c r="NV16" s="380"/>
      <c r="NW16" s="380"/>
      <c r="NX16" s="380"/>
      <c r="NY16" s="380"/>
      <c r="NZ16" s="380"/>
      <c r="OA16" s="380"/>
      <c r="OB16" s="380"/>
      <c r="OC16" s="380"/>
      <c r="OD16" s="380"/>
      <c r="OE16" s="380"/>
      <c r="OF16" s="380"/>
      <c r="OG16" s="380"/>
      <c r="OH16" s="380"/>
      <c r="OI16" s="380"/>
      <c r="OJ16" s="380"/>
      <c r="OK16" s="380"/>
      <c r="OL16" s="380"/>
      <c r="OM16" s="380"/>
      <c r="ON16" s="380"/>
      <c r="OO16" s="380"/>
      <c r="OP16" s="380"/>
      <c r="PQ16" s="380"/>
      <c r="PS16" s="380"/>
      <c r="PT16" s="380"/>
      <c r="PU16" s="380"/>
      <c r="PV16" s="380"/>
      <c r="PW16" s="380"/>
      <c r="PX16" s="380"/>
      <c r="PY16" s="380"/>
      <c r="PZ16" s="380"/>
      <c r="QA16" s="380"/>
      <c r="QB16" s="380"/>
      <c r="QC16" s="380"/>
      <c r="QD16" s="380"/>
      <c r="QE16" s="380"/>
      <c r="QF16" s="380"/>
      <c r="QG16" s="380"/>
      <c r="QH16" s="380"/>
      <c r="QI16" s="380"/>
      <c r="QJ16" s="380"/>
      <c r="QK16" s="380"/>
      <c r="QL16" s="380"/>
      <c r="QM16" s="380"/>
      <c r="QN16" s="380"/>
      <c r="QO16" s="380"/>
      <c r="QP16" s="380"/>
      <c r="QQ16" s="380"/>
      <c r="QR16" s="380"/>
      <c r="QS16" s="380"/>
      <c r="QT16" s="380"/>
      <c r="QU16" s="380"/>
      <c r="QV16" s="380"/>
      <c r="QW16" s="380"/>
      <c r="QX16" s="380"/>
      <c r="QY16" s="380"/>
      <c r="QZ16" s="380"/>
      <c r="RA16" s="380"/>
      <c r="RB16" s="380"/>
      <c r="RC16" s="380"/>
      <c r="RD16" s="380"/>
      <c r="RE16" s="380"/>
      <c r="RF16" s="380"/>
      <c r="RG16" s="380"/>
      <c r="RH16" s="380"/>
      <c r="RI16" s="380"/>
      <c r="RJ16" s="380"/>
      <c r="RK16" s="380"/>
      <c r="RL16" s="380"/>
      <c r="RM16" s="380"/>
      <c r="RN16" s="380"/>
      <c r="RO16" s="380"/>
      <c r="RP16" s="380"/>
      <c r="RQ16" s="380"/>
      <c r="RR16" s="380"/>
      <c r="RS16" s="380"/>
      <c r="RT16" s="380"/>
      <c r="RU16" s="380"/>
      <c r="RV16" s="380"/>
      <c r="RW16" s="380"/>
      <c r="RX16" s="380"/>
      <c r="RY16" s="380"/>
      <c r="RZ16" s="380"/>
      <c r="SA16" s="380"/>
      <c r="SB16" s="380"/>
      <c r="SC16" s="380"/>
      <c r="SD16" s="380"/>
      <c r="SE16" s="380"/>
      <c r="SF16" s="380"/>
      <c r="SG16" s="380"/>
      <c r="SH16" s="380"/>
      <c r="SI16" s="380"/>
      <c r="SJ16" s="380"/>
      <c r="SK16" s="380"/>
      <c r="SL16" s="380"/>
      <c r="SM16" s="380"/>
      <c r="SN16" s="380"/>
      <c r="SO16" s="380"/>
      <c r="SP16" s="380"/>
      <c r="SQ16" s="380"/>
      <c r="SR16" s="380"/>
      <c r="SS16" s="380"/>
      <c r="ST16" s="380"/>
      <c r="SU16" s="380"/>
      <c r="SV16" s="380"/>
      <c r="SW16" s="380"/>
      <c r="SX16" s="380"/>
      <c r="SY16" s="380"/>
      <c r="SZ16" s="380"/>
      <c r="TA16" s="380"/>
      <c r="TB16" s="380"/>
      <c r="TC16" s="380"/>
      <c r="TD16" s="380"/>
      <c r="TE16" s="380"/>
      <c r="TF16" s="380"/>
      <c r="TG16" s="380"/>
      <c r="TH16" s="380"/>
      <c r="TI16" s="380"/>
      <c r="TJ16" s="380"/>
      <c r="TK16" s="380"/>
      <c r="TL16" s="380"/>
      <c r="TM16" s="380"/>
      <c r="TN16" s="380"/>
      <c r="TO16" s="380"/>
      <c r="TP16" s="380"/>
      <c r="TQ16" s="380"/>
      <c r="TR16" s="380"/>
      <c r="TU16" s="380"/>
      <c r="TV16" s="380"/>
      <c r="TW16" s="380"/>
      <c r="TX16" s="380"/>
      <c r="TY16" s="380"/>
      <c r="TZ16" s="521" t="s">
        <v>326</v>
      </c>
      <c r="UA16" s="20"/>
      <c r="UB16" s="380"/>
      <c r="UC16" s="380"/>
      <c r="UD16" s="380"/>
      <c r="UE16" s="380"/>
      <c r="UF16" s="380"/>
      <c r="UG16" s="380"/>
      <c r="UH16" s="380"/>
      <c r="UI16" s="380"/>
      <c r="UJ16" s="380"/>
      <c r="UK16" s="380"/>
      <c r="UL16" s="380"/>
      <c r="UM16" s="380"/>
      <c r="UN16" s="380"/>
      <c r="UO16" s="380"/>
      <c r="UP16" s="380"/>
      <c r="UQ16" s="380"/>
      <c r="UR16" s="380"/>
      <c r="US16" s="380"/>
      <c r="UT16" s="380"/>
      <c r="UU16" s="380"/>
      <c r="UV16" s="380"/>
      <c r="UW16" s="380"/>
      <c r="UX16" s="380"/>
      <c r="UY16" s="380"/>
      <c r="UZ16" s="380"/>
      <c r="VA16" s="380"/>
      <c r="VB16" s="380"/>
      <c r="VC16" s="380"/>
      <c r="VD16" s="380"/>
      <c r="VE16" s="380"/>
      <c r="VF16" s="380"/>
      <c r="VG16" s="380"/>
      <c r="VH16" s="380"/>
      <c r="VI16" s="380"/>
      <c r="VJ16" s="380"/>
      <c r="VK16" s="380"/>
      <c r="VL16" s="380"/>
      <c r="VN16" s="380"/>
      <c r="VO16" s="380"/>
      <c r="VP16" s="380"/>
      <c r="VQ16" s="380"/>
      <c r="VR16" s="380"/>
      <c r="VS16" s="380"/>
      <c r="VT16" s="380"/>
      <c r="VU16" s="380"/>
      <c r="VV16" s="380"/>
      <c r="VW16" s="380"/>
      <c r="VX16" s="380"/>
      <c r="VY16" s="380"/>
      <c r="VZ16" s="380"/>
      <c r="WA16" s="380"/>
      <c r="WB16" s="380"/>
      <c r="WC16" s="380"/>
      <c r="WD16" s="380"/>
      <c r="WE16" s="380"/>
      <c r="WF16" s="380"/>
      <c r="WG16" s="380"/>
      <c r="WH16" s="509" t="s">
        <v>199</v>
      </c>
      <c r="WI16" s="20"/>
      <c r="WJ16" s="380"/>
      <c r="WK16" s="380"/>
      <c r="WL16" s="380"/>
      <c r="WM16" s="380"/>
      <c r="WN16" s="380"/>
      <c r="WO16" s="380"/>
      <c r="WP16" s="380"/>
      <c r="WQ16" s="380"/>
      <c r="WR16" s="380"/>
      <c r="WS16" s="380"/>
      <c r="WT16" s="380"/>
      <c r="WU16" s="380"/>
      <c r="WV16" s="380"/>
      <c r="WW16" s="380"/>
      <c r="WX16" s="380"/>
      <c r="WY16" s="380"/>
      <c r="WZ16" s="380"/>
      <c r="XA16" s="380"/>
      <c r="XB16" s="380"/>
      <c r="XC16" s="380"/>
      <c r="XD16" s="380"/>
      <c r="XE16" s="380"/>
      <c r="XF16" s="380"/>
      <c r="XG16" s="380"/>
      <c r="XH16" s="380"/>
      <c r="XI16" s="380"/>
      <c r="XJ16" s="380"/>
      <c r="XK16" s="380"/>
      <c r="XL16" s="380"/>
      <c r="XM16" s="380"/>
      <c r="XN16" s="380"/>
      <c r="XO16" s="380"/>
      <c r="XP16" s="380"/>
      <c r="XQ16" s="380"/>
      <c r="XR16" s="380"/>
      <c r="XS16" s="380"/>
      <c r="XT16" s="380"/>
      <c r="XU16" s="380"/>
      <c r="XV16" s="380"/>
      <c r="XW16" s="380"/>
      <c r="XX16" s="380"/>
      <c r="XY16" s="380"/>
      <c r="XZ16" s="380"/>
      <c r="YA16" s="380"/>
      <c r="YB16" s="380"/>
      <c r="YC16" s="380"/>
      <c r="YD16" s="380"/>
      <c r="YE16" s="380"/>
      <c r="YF16" s="380"/>
      <c r="YG16" s="380"/>
      <c r="YH16" s="380"/>
      <c r="YI16" s="380"/>
      <c r="YJ16" s="380"/>
      <c r="YK16" s="380"/>
      <c r="YL16" s="380"/>
      <c r="YM16" s="380"/>
      <c r="YN16" s="380"/>
      <c r="YO16" s="380"/>
      <c r="YP16" s="380"/>
      <c r="YQ16" s="380"/>
      <c r="YR16" s="380"/>
      <c r="YS16" s="380"/>
      <c r="YT16" s="380"/>
      <c r="YU16" s="380"/>
      <c r="YV16" s="380"/>
      <c r="YW16" s="380"/>
      <c r="YX16" s="380"/>
      <c r="YY16" s="380"/>
      <c r="YZ16" s="380"/>
      <c r="ZA16" s="380"/>
    </row>
    <row r="17">
      <c r="A17" s="532" t="s">
        <v>329</v>
      </c>
      <c r="B17" s="380"/>
      <c r="C17" s="380"/>
      <c r="D17" s="380"/>
      <c r="E17" s="380"/>
      <c r="F17" s="380"/>
      <c r="G17" s="380"/>
      <c r="H17" s="380"/>
      <c r="I17" s="380"/>
      <c r="J17" s="380"/>
      <c r="K17" s="380"/>
      <c r="L17" s="380"/>
      <c r="M17" s="380"/>
      <c r="N17" s="380"/>
      <c r="O17" s="380"/>
      <c r="P17" s="380"/>
      <c r="Q17" s="380"/>
      <c r="R17" s="380"/>
      <c r="S17" s="380"/>
      <c r="T17" s="380"/>
      <c r="U17" s="380"/>
      <c r="V17" s="380"/>
      <c r="W17" s="380"/>
      <c r="X17" s="380"/>
      <c r="Y17" s="380"/>
      <c r="Z17" s="380"/>
      <c r="AA17" s="380"/>
      <c r="AB17" s="380"/>
      <c r="AC17" s="499"/>
      <c r="AD17" s="499"/>
      <c r="AE17" s="499"/>
      <c r="AF17" s="380"/>
      <c r="AG17" s="499"/>
      <c r="AH17" s="499"/>
      <c r="AI17" s="380"/>
      <c r="AJ17" s="380"/>
      <c r="AK17" s="380"/>
      <c r="AL17" s="380"/>
      <c r="AM17" s="380"/>
      <c r="AN17" s="380"/>
      <c r="AO17" s="380"/>
      <c r="AP17" s="380"/>
      <c r="AQ17" s="380"/>
      <c r="AR17" s="380"/>
      <c r="AS17" s="380"/>
      <c r="AT17" s="380"/>
      <c r="AU17" s="380"/>
      <c r="AV17" s="380"/>
      <c r="AW17" s="380"/>
      <c r="AX17" s="380"/>
      <c r="AY17" s="380"/>
      <c r="AZ17" s="380"/>
      <c r="BA17" s="380"/>
      <c r="BB17" s="380"/>
      <c r="BC17" s="380"/>
      <c r="BD17" s="380"/>
      <c r="BE17" s="380"/>
      <c r="BF17" s="380"/>
      <c r="BG17" s="380"/>
      <c r="BH17" s="380"/>
      <c r="BI17" s="380"/>
      <c r="BJ17" s="380"/>
      <c r="BK17" s="380"/>
      <c r="BL17" s="380"/>
      <c r="BM17" s="380"/>
      <c r="BN17" s="380"/>
      <c r="BO17" s="380"/>
      <c r="BP17" s="380"/>
      <c r="BQ17" s="380"/>
      <c r="BR17" s="380"/>
      <c r="BS17" s="380"/>
      <c r="BT17" s="380"/>
      <c r="BU17" s="380"/>
      <c r="BV17" s="380"/>
      <c r="BW17" s="380"/>
      <c r="BX17" s="380"/>
      <c r="BY17" s="380"/>
      <c r="BZ17" s="380"/>
      <c r="CA17" s="380"/>
      <c r="CB17" s="380"/>
      <c r="CC17" s="380"/>
      <c r="CD17" s="380"/>
      <c r="CE17" s="380"/>
      <c r="CF17" s="380"/>
      <c r="CG17" s="380"/>
      <c r="CH17" s="380"/>
      <c r="CI17" s="380"/>
      <c r="CJ17" s="380"/>
      <c r="CK17" s="380"/>
      <c r="CL17" s="380"/>
      <c r="CM17" s="380"/>
      <c r="CN17" s="380"/>
      <c r="CO17" s="380"/>
      <c r="CP17" s="380"/>
      <c r="CQ17" s="380"/>
      <c r="CR17" s="380"/>
      <c r="CS17" s="380"/>
      <c r="CT17" s="380"/>
      <c r="CU17" s="380"/>
      <c r="CV17" s="380"/>
      <c r="CW17" s="380"/>
      <c r="CX17" s="380"/>
      <c r="CY17" s="380"/>
      <c r="CZ17" s="380"/>
      <c r="DA17" s="380"/>
      <c r="DB17" s="380"/>
      <c r="DC17" s="380"/>
      <c r="DD17" s="380"/>
      <c r="DE17" s="380"/>
      <c r="DF17" s="380"/>
      <c r="DG17" s="380"/>
      <c r="DH17" s="380"/>
      <c r="DI17" s="380"/>
      <c r="DJ17" s="380"/>
      <c r="DK17" s="380"/>
      <c r="DL17" s="380"/>
      <c r="DM17" s="380"/>
      <c r="DN17" s="380"/>
      <c r="DO17" s="380"/>
      <c r="DP17" s="380"/>
      <c r="DQ17" s="380"/>
      <c r="DR17" s="380"/>
      <c r="DS17" s="380"/>
      <c r="DT17" s="380"/>
      <c r="DU17" s="380"/>
      <c r="DV17" s="380"/>
      <c r="DW17" s="380"/>
      <c r="DX17" s="380"/>
      <c r="DY17" s="380"/>
      <c r="DZ17" s="380"/>
      <c r="EA17" s="380"/>
      <c r="EB17" s="380"/>
      <c r="EC17" s="380"/>
      <c r="ED17" s="380"/>
      <c r="EE17" s="380"/>
      <c r="EF17" s="380"/>
      <c r="EG17" s="380"/>
      <c r="EH17" s="380"/>
      <c r="EI17" s="380"/>
      <c r="EJ17" s="380"/>
      <c r="EK17" s="380"/>
      <c r="EL17" s="380"/>
      <c r="EM17" s="380"/>
      <c r="EN17" s="380"/>
      <c r="EO17" s="380"/>
      <c r="EP17" s="380"/>
      <c r="EQ17" s="380"/>
      <c r="ER17" s="380"/>
      <c r="ES17" s="380"/>
      <c r="ET17" s="380"/>
      <c r="EU17" s="380"/>
      <c r="EV17" s="380"/>
      <c r="EW17" s="380"/>
      <c r="EX17" s="380"/>
      <c r="EY17" s="380"/>
      <c r="EZ17" s="380"/>
      <c r="FA17" s="380"/>
      <c r="FB17" s="380"/>
      <c r="FC17" s="380"/>
      <c r="FD17" s="380"/>
      <c r="FE17" s="380"/>
      <c r="FF17" s="380"/>
      <c r="FG17" s="380"/>
      <c r="FH17" s="380"/>
      <c r="FI17" s="380"/>
      <c r="FJ17" s="380"/>
      <c r="FK17" s="380"/>
      <c r="FL17" s="380"/>
      <c r="FM17" s="380"/>
      <c r="FN17" s="380"/>
      <c r="FO17" s="380"/>
      <c r="FP17" s="380"/>
      <c r="FQ17" s="380"/>
      <c r="FR17" s="380"/>
      <c r="FS17" s="380"/>
      <c r="FT17" s="380"/>
      <c r="FU17" s="380"/>
      <c r="FV17" s="380"/>
      <c r="FW17" s="380"/>
      <c r="FX17" s="380"/>
      <c r="FY17" s="380"/>
      <c r="FZ17" s="380"/>
      <c r="GA17" s="380"/>
      <c r="GB17" s="380"/>
      <c r="GC17" s="380"/>
      <c r="GD17" s="380"/>
      <c r="GE17" s="380"/>
      <c r="GF17" s="380"/>
      <c r="GG17" s="380"/>
      <c r="GH17" s="380"/>
      <c r="GI17" s="380"/>
      <c r="GJ17" s="380"/>
      <c r="GK17" s="380"/>
      <c r="GL17" s="380"/>
      <c r="GM17" s="380"/>
      <c r="GN17" s="380"/>
      <c r="GO17" s="380"/>
      <c r="GP17" s="380"/>
      <c r="GQ17" s="380"/>
      <c r="GR17" s="380"/>
      <c r="GS17" s="380"/>
      <c r="GT17" s="380"/>
      <c r="GU17" s="380"/>
      <c r="GV17" s="380"/>
      <c r="GW17" s="380"/>
      <c r="GX17" s="380"/>
      <c r="GY17" s="380"/>
      <c r="GZ17" s="380"/>
      <c r="HA17" s="380"/>
      <c r="HB17" s="380"/>
      <c r="HC17" s="380"/>
      <c r="HD17" s="380"/>
      <c r="HE17" s="380"/>
      <c r="HF17" s="380"/>
      <c r="HG17" s="380"/>
      <c r="HH17" s="380"/>
      <c r="HI17" s="380"/>
      <c r="HJ17" s="380"/>
      <c r="HK17" s="380"/>
      <c r="HL17" s="380"/>
      <c r="HM17" s="380"/>
      <c r="HN17" s="380"/>
      <c r="HO17" s="380"/>
      <c r="HP17" s="380"/>
      <c r="HQ17" s="380"/>
      <c r="HR17" s="380"/>
      <c r="HS17" s="380"/>
      <c r="HT17" s="380"/>
      <c r="HU17" s="380"/>
      <c r="HV17" s="380"/>
      <c r="HW17" s="380"/>
      <c r="HX17" s="380"/>
      <c r="HY17" s="380"/>
      <c r="HZ17" s="380"/>
      <c r="IA17" s="380"/>
      <c r="IB17" s="380"/>
      <c r="IC17" s="380"/>
      <c r="ID17" s="380"/>
      <c r="IE17" s="380"/>
      <c r="IF17" s="380"/>
      <c r="IG17" s="380"/>
      <c r="IH17" s="380"/>
      <c r="II17" s="380"/>
      <c r="IJ17" s="380"/>
      <c r="IK17" s="380"/>
      <c r="IL17" s="380"/>
      <c r="IM17" s="380"/>
      <c r="IN17" s="380"/>
      <c r="IO17" s="380"/>
      <c r="IP17" s="380"/>
      <c r="IQ17" s="380"/>
      <c r="IR17" s="380"/>
      <c r="IS17" s="380"/>
      <c r="IT17" s="380"/>
      <c r="IU17" s="380"/>
      <c r="IV17" s="380"/>
      <c r="IW17" s="380"/>
      <c r="IX17" s="380"/>
      <c r="IY17" s="380"/>
      <c r="IZ17" s="380"/>
      <c r="JA17" s="380"/>
      <c r="JB17" s="380"/>
      <c r="JC17" s="380"/>
      <c r="JD17" s="380"/>
      <c r="JE17" s="380"/>
      <c r="JF17" s="380"/>
      <c r="JG17" s="380"/>
      <c r="JH17" s="380"/>
      <c r="JI17" s="499"/>
      <c r="JJ17" s="380"/>
      <c r="JK17" s="380"/>
      <c r="JL17" s="380"/>
      <c r="JM17" s="380"/>
      <c r="JN17" s="380"/>
      <c r="JO17" s="380"/>
      <c r="JP17" s="380"/>
      <c r="JQ17" s="380"/>
      <c r="JR17" s="380"/>
      <c r="JS17" s="380"/>
      <c r="JT17" s="380"/>
      <c r="JU17" s="380"/>
      <c r="JV17" s="380"/>
      <c r="JW17" s="380"/>
      <c r="JX17" s="380"/>
      <c r="JY17" s="380"/>
      <c r="JZ17" s="380"/>
      <c r="KA17" s="380"/>
      <c r="KB17" s="380"/>
      <c r="KC17" s="380"/>
      <c r="KD17" s="380"/>
      <c r="KE17" s="380"/>
      <c r="KF17" s="380"/>
      <c r="KG17" s="380"/>
      <c r="KH17" s="380"/>
      <c r="KI17" s="380"/>
      <c r="KJ17" s="380"/>
      <c r="KK17" s="380"/>
      <c r="KL17" s="380"/>
      <c r="KM17" s="380"/>
      <c r="KN17" s="380"/>
      <c r="KO17" s="380"/>
      <c r="KP17" s="380"/>
      <c r="KQ17" s="380"/>
      <c r="KR17" s="380"/>
      <c r="KS17" s="380"/>
      <c r="KT17" s="380"/>
      <c r="KU17" s="380"/>
      <c r="KV17" s="380"/>
      <c r="KW17" s="380"/>
      <c r="KX17" s="380"/>
      <c r="KY17" s="380"/>
      <c r="KZ17" s="380"/>
      <c r="LA17" s="380"/>
      <c r="LB17" s="380"/>
      <c r="LC17" s="380"/>
      <c r="LD17" s="380"/>
      <c r="LE17" s="380"/>
      <c r="LF17" s="380"/>
      <c r="LG17" s="380"/>
      <c r="LH17" s="380"/>
      <c r="LI17" s="380"/>
      <c r="LJ17" s="380"/>
      <c r="LK17" s="380"/>
      <c r="LL17" s="380"/>
      <c r="LM17" s="380"/>
      <c r="LN17" s="380"/>
      <c r="LO17" s="380"/>
      <c r="LP17" s="380"/>
      <c r="LQ17" s="380"/>
      <c r="LR17" s="380"/>
      <c r="LS17" s="380"/>
      <c r="LT17" s="380"/>
      <c r="LU17" s="380"/>
      <c r="LV17" s="380"/>
      <c r="LW17" s="380"/>
      <c r="LX17" s="380"/>
      <c r="LY17" s="380"/>
      <c r="LZ17" s="380"/>
      <c r="MA17" s="380"/>
      <c r="MB17" s="380"/>
      <c r="MC17" s="380"/>
      <c r="MD17" s="380"/>
      <c r="ME17" s="380"/>
      <c r="MF17" s="380"/>
      <c r="MG17" s="380"/>
      <c r="MH17" s="380"/>
      <c r="MI17" s="380"/>
      <c r="MJ17" s="380"/>
      <c r="MK17" s="380"/>
      <c r="ML17" s="380"/>
      <c r="MM17" s="380"/>
      <c r="MN17" s="380"/>
      <c r="MO17" s="380"/>
      <c r="MP17" s="380"/>
      <c r="MQ17" s="380"/>
      <c r="MR17" s="380"/>
      <c r="MS17" s="380"/>
      <c r="MT17" s="380"/>
      <c r="MU17" s="380"/>
      <c r="MV17" s="380"/>
      <c r="MW17" s="380"/>
      <c r="MX17" s="380"/>
      <c r="MY17" s="380"/>
      <c r="MZ17" s="380"/>
      <c r="NA17" s="380"/>
      <c r="NB17" s="380"/>
      <c r="NC17" s="380"/>
      <c r="ND17" s="380"/>
      <c r="NE17" s="380"/>
      <c r="NF17" s="380"/>
      <c r="NG17" s="380"/>
      <c r="NH17" s="380"/>
      <c r="NI17" s="380"/>
      <c r="NJ17" s="380"/>
      <c r="NK17" s="380"/>
      <c r="NL17" s="380"/>
      <c r="NM17" s="380"/>
      <c r="NN17" s="380"/>
      <c r="NO17" s="380"/>
      <c r="NP17" s="380"/>
      <c r="NQ17" s="380"/>
      <c r="NR17" s="380"/>
      <c r="NS17" s="380"/>
      <c r="NT17" s="380"/>
      <c r="NU17" s="380"/>
      <c r="NV17" s="380"/>
      <c r="NW17" s="380"/>
      <c r="NX17" s="380"/>
      <c r="NY17" s="380"/>
      <c r="NZ17" s="380"/>
      <c r="OA17" s="380"/>
      <c r="OB17" s="380"/>
      <c r="OC17" s="380"/>
      <c r="OD17" s="380"/>
      <c r="OE17" s="380"/>
      <c r="OF17" s="380"/>
      <c r="OG17" s="380"/>
      <c r="OH17" s="380"/>
      <c r="OI17" s="380"/>
      <c r="OJ17" s="380"/>
      <c r="OK17" s="380"/>
      <c r="OL17" s="380"/>
      <c r="OM17" s="380"/>
      <c r="ON17" s="380"/>
      <c r="OO17" s="380"/>
      <c r="OP17" s="380"/>
      <c r="PQ17" s="380"/>
      <c r="PS17" s="380"/>
      <c r="PT17" s="380"/>
      <c r="PU17" s="380"/>
      <c r="PV17" s="380"/>
      <c r="PW17" s="380"/>
      <c r="PX17" s="380"/>
      <c r="PY17" s="380"/>
      <c r="PZ17" s="380"/>
      <c r="QA17" s="380"/>
      <c r="QB17" s="380"/>
      <c r="QC17" s="380"/>
      <c r="QD17" s="380"/>
      <c r="QE17" s="380"/>
      <c r="QF17" s="380"/>
      <c r="QG17" s="380"/>
      <c r="QH17" s="380"/>
      <c r="QI17" s="380"/>
      <c r="QJ17" s="380"/>
      <c r="QK17" s="380"/>
      <c r="QL17" s="380"/>
      <c r="QM17" s="380"/>
      <c r="QN17" s="380"/>
      <c r="QO17" s="380"/>
      <c r="QP17" s="380"/>
      <c r="QQ17" s="380"/>
      <c r="QR17" s="380"/>
      <c r="QS17" s="380"/>
      <c r="QT17" s="380"/>
      <c r="QU17" s="380"/>
      <c r="QV17" s="380"/>
      <c r="QW17" s="380"/>
      <c r="QX17" s="380"/>
      <c r="QY17" s="380"/>
      <c r="QZ17" s="380"/>
      <c r="RA17" s="380"/>
      <c r="RB17" s="380"/>
      <c r="RC17" s="380"/>
      <c r="RD17" s="380"/>
      <c r="RE17" s="380"/>
      <c r="RF17" s="380"/>
      <c r="RG17" s="380"/>
      <c r="RH17" s="380"/>
      <c r="RI17" s="380"/>
      <c r="RJ17" s="380"/>
      <c r="RK17" s="380"/>
      <c r="RL17" s="380"/>
      <c r="RM17" s="380"/>
      <c r="RN17" s="380"/>
      <c r="RO17" s="380"/>
      <c r="RP17" s="380"/>
      <c r="RQ17" s="380"/>
      <c r="RR17" s="380"/>
      <c r="RS17" s="380"/>
      <c r="RT17" s="380"/>
      <c r="RU17" s="380"/>
      <c r="RV17" s="380"/>
      <c r="RW17" s="380"/>
      <c r="RX17" s="380"/>
      <c r="RY17" s="380"/>
      <c r="RZ17" s="380"/>
      <c r="SA17" s="380"/>
      <c r="SB17" s="380"/>
      <c r="SC17" s="380"/>
      <c r="SD17" s="380"/>
      <c r="SE17" s="380"/>
      <c r="SF17" s="380"/>
      <c r="SG17" s="380"/>
      <c r="SH17" s="380"/>
      <c r="SI17" s="380"/>
      <c r="SJ17" s="380"/>
      <c r="SK17" s="380"/>
      <c r="SL17" s="380"/>
      <c r="SM17" s="380"/>
      <c r="SN17" s="380"/>
      <c r="SO17" s="380"/>
      <c r="SP17" s="380"/>
      <c r="SQ17" s="380"/>
      <c r="SR17" s="380"/>
      <c r="SS17" s="380"/>
      <c r="ST17" s="380"/>
      <c r="SU17" s="380"/>
      <c r="SV17" s="380"/>
      <c r="SW17" s="380"/>
      <c r="SX17" s="380"/>
      <c r="SY17" s="380"/>
      <c r="SZ17" s="380"/>
      <c r="TA17" s="380"/>
      <c r="TB17" s="380"/>
      <c r="TC17" s="380"/>
      <c r="TD17" s="380"/>
      <c r="TE17" s="380"/>
      <c r="TF17" s="380"/>
      <c r="TG17" s="380"/>
      <c r="TH17" s="380"/>
      <c r="TI17" s="380"/>
      <c r="TJ17" s="380"/>
      <c r="TK17" s="380"/>
      <c r="TL17" s="380"/>
      <c r="TM17" s="380"/>
      <c r="TN17" s="380"/>
      <c r="TO17" s="380"/>
      <c r="TP17" s="380"/>
      <c r="TQ17" s="380"/>
      <c r="TR17" s="380"/>
      <c r="TS17" s="380"/>
      <c r="TT17" s="380"/>
      <c r="TU17" s="380"/>
      <c r="TV17" s="380"/>
      <c r="TW17" s="380"/>
      <c r="TX17" s="380"/>
      <c r="TY17" s="380"/>
      <c r="TZ17" s="380"/>
      <c r="UA17" s="380"/>
      <c r="UB17" s="380"/>
      <c r="UE17" s="380"/>
      <c r="UF17" s="380"/>
      <c r="UG17" s="380"/>
      <c r="UH17" s="380"/>
      <c r="UI17" s="380"/>
      <c r="UJ17" s="380"/>
      <c r="UK17" s="380"/>
      <c r="UL17" s="380"/>
      <c r="UM17" s="380"/>
      <c r="UN17" s="380"/>
      <c r="UO17" s="380"/>
      <c r="UP17" s="380"/>
      <c r="UQ17" s="380"/>
      <c r="UR17" s="380"/>
      <c r="US17" s="380"/>
      <c r="UT17" s="380"/>
      <c r="UU17" s="380"/>
      <c r="UV17" s="380"/>
      <c r="UW17" s="380"/>
      <c r="UX17" s="380"/>
      <c r="UY17" s="380"/>
      <c r="UZ17" s="380"/>
      <c r="VA17" s="380"/>
      <c r="VB17" s="380"/>
      <c r="VC17" s="380"/>
      <c r="VD17" s="380"/>
      <c r="VE17" s="380"/>
      <c r="VF17" s="380"/>
      <c r="VG17" s="380"/>
      <c r="VH17" s="380"/>
      <c r="VI17" s="380"/>
      <c r="VJ17" s="380"/>
      <c r="VK17" s="380"/>
      <c r="VL17" s="380"/>
      <c r="VN17" s="380"/>
      <c r="VO17" s="380"/>
      <c r="VP17" s="380"/>
      <c r="VQ17" s="380"/>
      <c r="VR17" s="380"/>
      <c r="VS17" s="380"/>
      <c r="VT17" s="380"/>
      <c r="VU17" s="380"/>
      <c r="VV17" s="380"/>
      <c r="VW17" s="380"/>
      <c r="VX17" s="380"/>
      <c r="VY17" s="380"/>
      <c r="VZ17" s="380"/>
      <c r="WA17" s="380"/>
      <c r="WB17" s="380"/>
      <c r="WC17" s="380"/>
      <c r="WD17" s="380"/>
      <c r="WE17" s="380"/>
      <c r="WF17" s="380"/>
      <c r="WG17" s="380"/>
      <c r="WH17" s="509" t="s">
        <v>86</v>
      </c>
      <c r="WI17" s="20"/>
      <c r="WJ17" s="380"/>
      <c r="WK17" s="380"/>
      <c r="WL17" s="380"/>
      <c r="WM17" s="380"/>
      <c r="WN17" s="380"/>
      <c r="WO17" s="380"/>
      <c r="WP17" s="380"/>
      <c r="WQ17" s="380"/>
      <c r="WR17" s="380"/>
      <c r="WS17" s="380"/>
      <c r="WT17" s="380"/>
      <c r="WU17" s="380"/>
      <c r="WV17" s="380"/>
      <c r="WW17" s="380"/>
      <c r="WX17" s="380"/>
      <c r="WY17" s="380"/>
      <c r="WZ17" s="380"/>
      <c r="XA17" s="380"/>
      <c r="XB17" s="380"/>
      <c r="XC17" s="380"/>
      <c r="XD17" s="380"/>
      <c r="XE17" s="380"/>
      <c r="XF17" s="380"/>
      <c r="XG17" s="380"/>
      <c r="XH17" s="380"/>
      <c r="XI17" s="380"/>
      <c r="XJ17" s="380"/>
      <c r="XK17" s="380"/>
      <c r="XL17" s="380"/>
      <c r="XM17" s="380"/>
      <c r="XN17" s="380"/>
      <c r="XO17" s="380"/>
      <c r="XP17" s="380"/>
      <c r="XQ17" s="380"/>
      <c r="XR17" s="380"/>
      <c r="XS17" s="380"/>
      <c r="XT17" s="380"/>
      <c r="XU17" s="380"/>
      <c r="XV17" s="380"/>
      <c r="XW17" s="380"/>
      <c r="XX17" s="380"/>
      <c r="XY17" s="380"/>
      <c r="XZ17" s="380"/>
      <c r="YA17" s="380"/>
      <c r="YB17" s="380"/>
      <c r="YC17" s="380"/>
      <c r="YD17" s="380"/>
      <c r="YE17" s="380"/>
      <c r="YF17" s="380"/>
      <c r="YG17" s="380"/>
      <c r="YH17" s="380"/>
      <c r="YI17" s="380"/>
      <c r="YT17" s="380"/>
      <c r="YU17" s="380"/>
      <c r="YV17" s="380"/>
      <c r="YW17" s="380"/>
      <c r="YX17" s="380"/>
      <c r="YY17" s="380"/>
      <c r="YZ17" s="380"/>
      <c r="ZA17" s="380"/>
    </row>
    <row r="18">
      <c r="A18" s="533" t="s">
        <v>330</v>
      </c>
      <c r="B18" s="380"/>
      <c r="C18" s="380"/>
      <c r="D18" s="380"/>
      <c r="E18" s="380"/>
      <c r="F18" s="380"/>
      <c r="G18" s="380"/>
      <c r="H18" s="380"/>
      <c r="I18" s="380"/>
      <c r="J18" s="380"/>
      <c r="K18" s="380"/>
      <c r="L18" s="380"/>
      <c r="M18" s="380"/>
      <c r="N18" s="380"/>
      <c r="O18" s="380"/>
      <c r="P18" s="380"/>
      <c r="Q18" s="380"/>
      <c r="R18" s="380"/>
      <c r="S18" s="380"/>
      <c r="T18" s="380"/>
      <c r="U18" s="380"/>
      <c r="V18" s="380"/>
      <c r="W18" s="380"/>
      <c r="X18" s="380"/>
      <c r="Y18" s="380"/>
      <c r="Z18" s="380"/>
      <c r="AA18" s="380"/>
      <c r="AB18" s="380"/>
      <c r="AC18" s="499"/>
      <c r="AD18" s="499"/>
      <c r="AE18" s="499"/>
      <c r="AF18" s="380"/>
      <c r="AG18" s="499"/>
      <c r="AH18" s="499"/>
      <c r="AI18" s="380"/>
      <c r="AJ18" s="380"/>
      <c r="AK18" s="380"/>
      <c r="AL18" s="380"/>
      <c r="AM18" s="380"/>
      <c r="AN18" s="380"/>
      <c r="AO18" s="380"/>
      <c r="AP18" s="380"/>
      <c r="AQ18" s="380"/>
      <c r="AR18" s="380"/>
      <c r="AS18" s="380"/>
      <c r="AT18" s="380"/>
      <c r="AU18" s="380"/>
      <c r="AV18" s="380"/>
      <c r="AW18" s="380"/>
      <c r="AX18" s="380"/>
      <c r="AY18" s="380"/>
      <c r="AZ18" s="380"/>
      <c r="BA18" s="380"/>
      <c r="BB18" s="380"/>
      <c r="BC18" s="380"/>
      <c r="BD18" s="380"/>
      <c r="BE18" s="380"/>
      <c r="BF18" s="380"/>
      <c r="BG18" s="380"/>
      <c r="BH18" s="380"/>
      <c r="BI18" s="380"/>
      <c r="BJ18" s="380"/>
      <c r="BK18" s="380"/>
      <c r="BL18" s="380"/>
      <c r="BM18" s="380"/>
      <c r="BN18" s="380"/>
      <c r="BO18" s="380"/>
      <c r="BP18" s="380"/>
      <c r="BQ18" s="380"/>
      <c r="BR18" s="380"/>
      <c r="BS18" s="380"/>
      <c r="BT18" s="380"/>
      <c r="BU18" s="380"/>
      <c r="BV18" s="380"/>
      <c r="BW18" s="380"/>
      <c r="BX18" s="380"/>
      <c r="BY18" s="380"/>
      <c r="BZ18" s="380"/>
      <c r="CA18" s="380"/>
      <c r="CB18" s="380"/>
      <c r="CC18" s="380"/>
      <c r="CD18" s="380"/>
      <c r="CE18" s="380"/>
      <c r="CF18" s="380"/>
      <c r="CG18" s="380"/>
      <c r="CH18" s="380"/>
      <c r="CI18" s="380"/>
      <c r="CJ18" s="380"/>
      <c r="CK18" s="380"/>
      <c r="CL18" s="380"/>
      <c r="CM18" s="380"/>
      <c r="CN18" s="380"/>
      <c r="CO18" s="380"/>
      <c r="CP18" s="380"/>
      <c r="CQ18" s="380"/>
      <c r="CR18" s="380"/>
      <c r="CS18" s="380"/>
      <c r="CT18" s="380"/>
      <c r="CU18" s="380"/>
      <c r="CV18" s="380"/>
      <c r="CW18" s="380"/>
      <c r="CX18" s="380"/>
      <c r="CY18" s="380"/>
      <c r="CZ18" s="380"/>
      <c r="DA18" s="380"/>
      <c r="DB18" s="380"/>
      <c r="DC18" s="380"/>
      <c r="DD18" s="380"/>
      <c r="DE18" s="380"/>
      <c r="DF18" s="380"/>
      <c r="DG18" s="380"/>
      <c r="DH18" s="380"/>
      <c r="DI18" s="380"/>
      <c r="DJ18" s="380"/>
      <c r="DK18" s="380"/>
      <c r="DL18" s="380"/>
      <c r="DM18" s="380"/>
      <c r="DN18" s="380"/>
      <c r="DO18" s="380"/>
      <c r="DP18" s="380"/>
      <c r="DQ18" s="380"/>
      <c r="DR18" s="380"/>
      <c r="DS18" s="380"/>
      <c r="DT18" s="380"/>
      <c r="DU18" s="380"/>
      <c r="DV18" s="380"/>
      <c r="DW18" s="380"/>
      <c r="DX18" s="380"/>
      <c r="DY18" s="380"/>
      <c r="DZ18" s="380"/>
      <c r="EA18" s="380"/>
      <c r="EB18" s="380"/>
      <c r="EC18" s="380"/>
      <c r="ED18" s="380"/>
      <c r="EE18" s="380"/>
      <c r="EF18" s="380"/>
      <c r="EG18" s="380"/>
      <c r="EH18" s="380"/>
      <c r="EI18" s="380"/>
      <c r="EJ18" s="380"/>
      <c r="EK18" s="380"/>
      <c r="EL18" s="380"/>
      <c r="EM18" s="380"/>
      <c r="EN18" s="380"/>
      <c r="EO18" s="380"/>
      <c r="EP18" s="380"/>
      <c r="EQ18" s="380"/>
      <c r="ER18" s="380"/>
      <c r="ES18" s="380"/>
      <c r="ET18" s="380"/>
      <c r="EU18" s="380"/>
      <c r="EV18" s="380"/>
      <c r="EW18" s="380"/>
      <c r="EX18" s="380"/>
      <c r="EY18" s="380"/>
      <c r="EZ18" s="380"/>
      <c r="FA18" s="380"/>
      <c r="FB18" s="380"/>
      <c r="FC18" s="380"/>
      <c r="FD18" s="380"/>
      <c r="FE18" s="380"/>
      <c r="FF18" s="380"/>
      <c r="FG18" s="380"/>
      <c r="FH18" s="380"/>
      <c r="FI18" s="380"/>
      <c r="FJ18" s="380"/>
      <c r="FK18" s="380"/>
      <c r="FL18" s="380"/>
      <c r="FM18" s="380"/>
      <c r="FN18" s="380"/>
      <c r="FO18" s="380"/>
      <c r="FP18" s="380"/>
      <c r="FQ18" s="380"/>
      <c r="FR18" s="380"/>
      <c r="FS18" s="380"/>
      <c r="FT18" s="380"/>
      <c r="FU18" s="380"/>
      <c r="FV18" s="380"/>
      <c r="FW18" s="380"/>
      <c r="FX18" s="380"/>
      <c r="FY18" s="380"/>
      <c r="FZ18" s="380"/>
      <c r="GA18" s="380"/>
      <c r="GB18" s="380"/>
      <c r="GC18" s="380"/>
      <c r="GD18" s="380"/>
      <c r="GE18" s="380"/>
      <c r="GF18" s="380"/>
      <c r="GG18" s="380"/>
      <c r="GH18" s="380"/>
      <c r="GI18" s="380"/>
      <c r="GJ18" s="380"/>
      <c r="GK18" s="380"/>
      <c r="GL18" s="380"/>
      <c r="GM18" s="380"/>
      <c r="GN18" s="380"/>
      <c r="GO18" s="380"/>
      <c r="GP18" s="380"/>
      <c r="GQ18" s="380"/>
      <c r="GR18" s="380"/>
      <c r="GS18" s="380"/>
      <c r="GT18" s="380"/>
      <c r="GU18" s="380"/>
      <c r="GV18" s="380"/>
      <c r="GW18" s="380"/>
      <c r="GX18" s="380"/>
      <c r="GY18" s="380"/>
      <c r="GZ18" s="380"/>
      <c r="HA18" s="534"/>
      <c r="HB18" s="380"/>
      <c r="HC18" s="380"/>
      <c r="HD18" s="380"/>
      <c r="HE18" s="380"/>
      <c r="HF18" s="380"/>
      <c r="HG18" s="380"/>
      <c r="HH18" s="380"/>
      <c r="HI18" s="380"/>
      <c r="HJ18" s="380"/>
      <c r="HK18" s="380"/>
      <c r="HL18" s="380"/>
      <c r="HM18" s="380"/>
      <c r="HN18" s="380"/>
      <c r="HO18" s="380"/>
      <c r="HP18" s="380"/>
      <c r="HQ18" s="380"/>
      <c r="HR18" s="380"/>
      <c r="HS18" s="380"/>
      <c r="HT18" s="380"/>
      <c r="HU18" s="380"/>
      <c r="HV18" s="380"/>
      <c r="HW18" s="380"/>
      <c r="HX18" s="380"/>
      <c r="HY18" s="380"/>
      <c r="HZ18" s="380"/>
      <c r="IA18" s="380"/>
      <c r="IB18" s="534"/>
      <c r="IC18" s="380"/>
      <c r="ID18" s="380"/>
      <c r="IE18" s="380"/>
      <c r="IF18" s="380"/>
      <c r="IG18" s="380"/>
      <c r="IH18" s="380"/>
      <c r="II18" s="380"/>
      <c r="IJ18" s="380"/>
      <c r="IK18" s="380"/>
      <c r="IL18" s="380"/>
      <c r="IM18" s="380"/>
      <c r="IN18" s="380"/>
      <c r="IO18" s="380"/>
      <c r="IP18" s="380"/>
      <c r="IQ18" s="380"/>
      <c r="IR18" s="380"/>
      <c r="IS18" s="380"/>
      <c r="IT18" s="380"/>
      <c r="IU18" s="380"/>
      <c r="IV18" s="380"/>
      <c r="IW18" s="380"/>
      <c r="IX18" s="380"/>
      <c r="IY18" s="380"/>
      <c r="IZ18" s="380"/>
      <c r="JA18" s="380"/>
      <c r="JB18" s="380"/>
      <c r="JC18" s="380"/>
      <c r="JD18" s="380"/>
      <c r="JE18" s="380"/>
      <c r="JF18" s="380"/>
      <c r="JG18" s="380"/>
      <c r="JH18" s="380"/>
      <c r="JI18" s="380"/>
      <c r="JJ18" s="380"/>
      <c r="JK18" s="380"/>
      <c r="JL18" s="380"/>
      <c r="JM18" s="380"/>
      <c r="JN18" s="380"/>
      <c r="JO18" s="380"/>
      <c r="JP18" s="380"/>
      <c r="JQ18" s="380"/>
      <c r="JR18" s="380"/>
      <c r="JS18" s="380"/>
      <c r="JT18" s="380"/>
      <c r="JU18" s="380"/>
      <c r="JV18" s="380"/>
      <c r="JW18" s="380"/>
      <c r="JX18" s="380"/>
      <c r="JY18" s="380"/>
      <c r="JZ18" s="380"/>
      <c r="KA18" s="380"/>
      <c r="KB18" s="380"/>
      <c r="KC18" s="380"/>
      <c r="KD18" s="380"/>
      <c r="KE18" s="380"/>
      <c r="KF18" s="380"/>
      <c r="KG18" s="380"/>
      <c r="KH18" s="380"/>
      <c r="KI18" s="380"/>
      <c r="KJ18" s="380"/>
      <c r="KK18" s="380"/>
      <c r="KL18" s="380"/>
      <c r="KM18" s="380"/>
      <c r="KN18" s="380"/>
      <c r="KO18" s="380"/>
      <c r="KP18" s="380"/>
      <c r="KQ18" s="380"/>
      <c r="KR18" s="380"/>
      <c r="KS18" s="380"/>
      <c r="KT18" s="380"/>
      <c r="KU18" s="380"/>
      <c r="KV18" s="380"/>
      <c r="KW18" s="380"/>
      <c r="KX18" s="380"/>
      <c r="KY18" s="380"/>
      <c r="KZ18" s="380"/>
      <c r="LA18" s="380"/>
      <c r="LB18" s="380"/>
      <c r="LC18" s="380"/>
      <c r="LD18" s="380"/>
      <c r="LE18" s="380"/>
      <c r="LF18" s="380"/>
      <c r="LG18" s="380"/>
      <c r="LH18" s="380"/>
      <c r="LI18" s="380"/>
      <c r="LJ18" s="380"/>
      <c r="LK18" s="380"/>
      <c r="LL18" s="380"/>
      <c r="LM18" s="380"/>
      <c r="LN18" s="380"/>
      <c r="LO18" s="380"/>
      <c r="LP18" s="380"/>
      <c r="LQ18" s="380"/>
      <c r="LR18" s="380"/>
      <c r="LS18" s="380"/>
      <c r="LT18" s="380"/>
      <c r="LU18" s="380"/>
      <c r="LV18" s="380"/>
      <c r="LW18" s="380"/>
      <c r="LX18" s="380"/>
      <c r="LY18" s="380"/>
      <c r="LZ18" s="380"/>
      <c r="MA18" s="380"/>
      <c r="MB18" s="380"/>
      <c r="MC18" s="380"/>
      <c r="MD18" s="380"/>
      <c r="ME18" s="380"/>
      <c r="MF18" s="380"/>
      <c r="MG18" s="380"/>
      <c r="MH18" s="380"/>
      <c r="MI18" s="380"/>
      <c r="MJ18" s="380"/>
      <c r="MK18" s="380"/>
      <c r="ML18" s="380"/>
      <c r="MM18" s="380"/>
      <c r="MN18" s="380"/>
      <c r="MO18" s="380"/>
      <c r="MP18" s="380"/>
      <c r="MQ18" s="380"/>
      <c r="MR18" s="380"/>
      <c r="MS18" s="380"/>
      <c r="MT18" s="380"/>
      <c r="MU18" s="380"/>
      <c r="MV18" s="380"/>
      <c r="MW18" s="380"/>
      <c r="MX18" s="380"/>
      <c r="MY18" s="380"/>
      <c r="MZ18" s="380"/>
      <c r="NA18" s="380"/>
      <c r="NB18" s="380"/>
      <c r="NC18" s="380"/>
      <c r="ND18" s="380"/>
      <c r="NE18" s="380"/>
      <c r="NF18" s="380"/>
      <c r="NG18" s="380"/>
      <c r="NH18" s="380"/>
      <c r="NI18" s="380"/>
      <c r="NJ18" s="380"/>
      <c r="NK18" s="380"/>
      <c r="NL18" s="380"/>
      <c r="NM18" s="380"/>
      <c r="NN18" s="380"/>
      <c r="NO18" s="380"/>
      <c r="NP18" s="380"/>
      <c r="NQ18" s="380"/>
      <c r="NR18" s="380"/>
      <c r="NS18" s="380"/>
      <c r="NT18" s="380"/>
      <c r="NU18" s="380"/>
      <c r="NV18" s="380"/>
      <c r="NW18" s="380"/>
      <c r="NX18" s="380"/>
      <c r="NY18" s="380"/>
      <c r="NZ18" s="380"/>
      <c r="OA18" s="380"/>
      <c r="OB18" s="380"/>
      <c r="OC18" s="380"/>
      <c r="OD18" s="380"/>
      <c r="OE18" s="380"/>
      <c r="OF18" s="380"/>
      <c r="OG18" s="380"/>
      <c r="OH18" s="380"/>
      <c r="OI18" s="380"/>
      <c r="OJ18" s="380"/>
      <c r="OK18" s="380"/>
      <c r="OL18" s="380"/>
      <c r="OM18" s="380"/>
      <c r="ON18" s="380"/>
      <c r="OO18" s="380"/>
      <c r="OP18" s="380"/>
      <c r="PQ18" s="380"/>
      <c r="PR18" s="380"/>
      <c r="PS18" s="380"/>
      <c r="PT18" s="380"/>
      <c r="PU18" s="380"/>
      <c r="PV18" s="380"/>
      <c r="PW18" s="380"/>
      <c r="PX18" s="380"/>
      <c r="PY18" s="380"/>
      <c r="PZ18" s="380"/>
      <c r="QA18" s="380"/>
      <c r="QB18" s="380"/>
      <c r="QC18" s="380"/>
      <c r="QD18" s="380"/>
      <c r="QE18" s="380"/>
      <c r="QF18" s="380"/>
      <c r="QG18" s="380"/>
      <c r="QH18" s="380"/>
      <c r="QI18" s="380"/>
      <c r="QJ18" s="380"/>
      <c r="QK18" s="380"/>
      <c r="QL18" s="380"/>
      <c r="QM18" s="380"/>
      <c r="QN18" s="380"/>
      <c r="QO18" s="380"/>
      <c r="QP18" s="380"/>
      <c r="QQ18" s="380"/>
      <c r="QR18" s="380"/>
      <c r="QS18" s="380"/>
      <c r="QT18" s="380"/>
      <c r="QU18" s="380"/>
      <c r="QV18" s="380"/>
      <c r="QW18" s="380"/>
      <c r="QX18" s="380"/>
      <c r="QY18" s="380"/>
      <c r="QZ18" s="380"/>
      <c r="RA18" s="380"/>
      <c r="RB18" s="380"/>
      <c r="RC18" s="380"/>
      <c r="RD18" s="380"/>
      <c r="RE18" s="380"/>
      <c r="RF18" s="380"/>
      <c r="RG18" s="380"/>
      <c r="RH18" s="380"/>
      <c r="RI18" s="380"/>
      <c r="RJ18" s="380"/>
      <c r="RK18" s="380"/>
      <c r="RL18" s="380"/>
      <c r="RM18" s="380"/>
      <c r="RN18" s="380"/>
      <c r="RO18" s="380"/>
      <c r="RP18" s="380"/>
      <c r="RQ18" s="380"/>
      <c r="RR18" s="380"/>
      <c r="RS18" s="380"/>
      <c r="RT18" s="380"/>
      <c r="RU18" s="380"/>
      <c r="RV18" s="380"/>
      <c r="RW18" s="380"/>
      <c r="RX18" s="380"/>
      <c r="RY18" s="380"/>
      <c r="RZ18" s="380"/>
      <c r="SA18" s="380"/>
      <c r="SB18" s="380"/>
      <c r="SC18" s="380"/>
      <c r="SD18" s="380"/>
      <c r="SE18" s="380"/>
      <c r="SF18" s="380"/>
      <c r="SG18" s="380"/>
      <c r="SH18" s="380"/>
      <c r="SI18" s="380"/>
      <c r="SJ18" s="380"/>
      <c r="SK18" s="380"/>
      <c r="SL18" s="380"/>
      <c r="SM18" s="380"/>
      <c r="SN18" s="380"/>
      <c r="SO18" s="380"/>
      <c r="SP18" s="380"/>
      <c r="SQ18" s="380"/>
      <c r="SR18" s="380"/>
      <c r="SS18" s="380"/>
      <c r="ST18" s="380"/>
      <c r="SU18" s="380"/>
      <c r="SV18" s="380"/>
      <c r="SW18" s="380"/>
      <c r="SX18" s="380"/>
      <c r="SY18" s="380"/>
      <c r="SZ18" s="380"/>
      <c r="TA18" s="380"/>
      <c r="TB18" s="380"/>
      <c r="TC18" s="380"/>
      <c r="TD18" s="380"/>
      <c r="TE18" s="380"/>
      <c r="TF18" s="380"/>
      <c r="TG18" s="380"/>
      <c r="TH18" s="380"/>
      <c r="TI18" s="380"/>
      <c r="TJ18" s="380"/>
      <c r="TK18" s="380"/>
      <c r="TL18" s="380"/>
      <c r="TM18" s="380"/>
      <c r="TN18" s="380"/>
      <c r="TO18" s="380"/>
      <c r="TP18" s="380"/>
      <c r="TQ18" s="380"/>
      <c r="TR18" s="380"/>
      <c r="TS18" s="380"/>
      <c r="TT18" s="380"/>
      <c r="TU18" s="380"/>
      <c r="TV18" s="380"/>
      <c r="TW18" s="380"/>
      <c r="TX18" s="380"/>
      <c r="TY18" s="380"/>
      <c r="UB18" s="380"/>
      <c r="UC18" s="380"/>
      <c r="UD18" s="380"/>
      <c r="UE18" s="380"/>
      <c r="UF18" s="380"/>
      <c r="UG18" s="380"/>
      <c r="UH18" s="380"/>
      <c r="UI18" s="380"/>
      <c r="UJ18" s="380"/>
      <c r="UK18" s="380"/>
      <c r="UL18" s="380"/>
      <c r="UM18" s="380"/>
      <c r="UN18" s="380"/>
      <c r="UO18" s="380"/>
      <c r="UP18" s="380"/>
      <c r="UQ18" s="380"/>
      <c r="UR18" s="380"/>
      <c r="US18" s="380"/>
      <c r="UT18" s="380"/>
      <c r="UU18" s="380"/>
      <c r="UV18" s="380"/>
      <c r="UW18" s="380"/>
      <c r="UX18" s="380"/>
      <c r="UY18" s="380"/>
      <c r="UZ18" s="380"/>
      <c r="VA18" s="380"/>
      <c r="VB18" s="380"/>
      <c r="VC18" s="380"/>
      <c r="VD18" s="380"/>
      <c r="VE18" s="380"/>
      <c r="VF18" s="380"/>
      <c r="VG18" s="380"/>
      <c r="VH18" s="380"/>
      <c r="VI18" s="380"/>
      <c r="VJ18" s="380"/>
      <c r="VK18" s="380"/>
      <c r="VL18" s="380"/>
      <c r="VN18" s="380"/>
      <c r="VO18" s="380"/>
      <c r="VP18" s="380"/>
      <c r="VQ18" s="380"/>
      <c r="VR18" s="380"/>
      <c r="VS18" s="380"/>
      <c r="VT18" s="380"/>
      <c r="VU18" s="380"/>
      <c r="VV18" s="380"/>
      <c r="VW18" s="380"/>
      <c r="VX18" s="380"/>
      <c r="VY18" s="380"/>
      <c r="VZ18" s="380"/>
      <c r="WA18" s="380"/>
      <c r="WB18" s="380"/>
      <c r="WC18" s="380"/>
      <c r="WD18" s="380"/>
      <c r="WE18" s="380"/>
      <c r="WF18" s="380"/>
      <c r="WG18" s="380"/>
      <c r="WH18" s="380"/>
      <c r="WI18" s="380"/>
      <c r="WJ18" s="380"/>
      <c r="WK18" s="380"/>
      <c r="WL18" s="380"/>
      <c r="WM18" s="380"/>
      <c r="WN18" s="380"/>
      <c r="WO18" s="380"/>
      <c r="WP18" s="380"/>
      <c r="WQ18" s="380"/>
      <c r="WR18" s="380"/>
      <c r="WS18" s="380"/>
      <c r="WT18" s="380"/>
      <c r="WU18" s="380"/>
      <c r="WV18" s="380"/>
      <c r="WW18" s="380"/>
      <c r="WX18" s="380"/>
      <c r="WY18" s="380"/>
      <c r="WZ18" s="380"/>
      <c r="XA18" s="380"/>
      <c r="XB18" s="380"/>
      <c r="XC18" s="380"/>
      <c r="XD18" s="380"/>
      <c r="XE18" s="380"/>
      <c r="XF18" s="380"/>
      <c r="XG18" s="380"/>
      <c r="XH18" s="380"/>
      <c r="XI18" s="380"/>
      <c r="XJ18" s="380"/>
      <c r="XK18" s="380"/>
      <c r="XL18" s="380"/>
      <c r="XM18" s="380"/>
      <c r="XN18" s="380"/>
      <c r="XO18" s="380"/>
      <c r="XP18" s="380"/>
      <c r="XQ18" s="380"/>
      <c r="XR18" s="380"/>
      <c r="XS18" s="380"/>
      <c r="XT18" s="380"/>
      <c r="XU18" s="380"/>
      <c r="XV18" s="380"/>
      <c r="XW18" s="380"/>
      <c r="XX18" s="380"/>
      <c r="XY18" s="380"/>
      <c r="XZ18" s="380"/>
      <c r="YA18" s="380"/>
      <c r="YB18" s="380"/>
      <c r="YC18" s="380"/>
      <c r="YD18" s="380"/>
      <c r="YE18" s="380"/>
      <c r="YF18" s="380"/>
      <c r="YG18" s="380"/>
      <c r="YH18" s="380"/>
      <c r="YI18" s="380"/>
      <c r="YJ18" s="380"/>
      <c r="YK18" s="380"/>
      <c r="YL18" s="380"/>
      <c r="YM18" s="380"/>
      <c r="YN18" s="380"/>
      <c r="YO18" s="380"/>
      <c r="YP18" s="380"/>
      <c r="YQ18" s="380"/>
      <c r="YR18" s="380"/>
      <c r="YS18" s="380"/>
      <c r="YT18" s="380"/>
      <c r="YU18" s="380"/>
      <c r="YV18" s="380"/>
      <c r="YW18" s="380"/>
      <c r="YX18" s="380"/>
      <c r="YY18" s="380"/>
      <c r="YZ18" s="380"/>
      <c r="ZA18" s="380"/>
      <c r="ZB18" s="380"/>
      <c r="ZC18" s="380"/>
      <c r="ZD18" s="380"/>
      <c r="ZE18" s="380"/>
    </row>
    <row r="19">
      <c r="A19" s="535" t="s">
        <v>331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380"/>
      <c r="Z19" s="380"/>
      <c r="AA19" s="380"/>
      <c r="AB19" s="380"/>
      <c r="AC19" s="380"/>
      <c r="AD19" s="380"/>
      <c r="AE19" s="380"/>
      <c r="AF19" s="380"/>
      <c r="AG19" s="380"/>
      <c r="AH19" s="380"/>
      <c r="AI19" s="380"/>
      <c r="AJ19" s="380"/>
      <c r="AK19" s="380"/>
      <c r="AL19" s="380"/>
      <c r="AM19" s="380"/>
      <c r="AN19" s="380"/>
      <c r="AO19" s="380"/>
      <c r="AP19" s="380"/>
      <c r="AQ19" s="380"/>
      <c r="AR19" s="380"/>
      <c r="AS19" s="380"/>
      <c r="AT19" s="380"/>
      <c r="AU19" s="380"/>
      <c r="AV19" s="380"/>
      <c r="AW19" s="380"/>
      <c r="AX19" s="380"/>
      <c r="AY19" s="380"/>
      <c r="AZ19" s="380"/>
      <c r="BA19" s="380"/>
      <c r="BB19" s="380"/>
      <c r="BC19" s="380"/>
      <c r="BD19" s="380"/>
      <c r="BE19" s="380"/>
      <c r="BF19" s="380"/>
      <c r="BG19" s="380"/>
      <c r="BH19" s="380"/>
      <c r="BI19" s="380"/>
      <c r="BJ19" s="380"/>
      <c r="BK19" s="380"/>
      <c r="BL19" s="380"/>
      <c r="BM19" s="380"/>
      <c r="BN19" s="380"/>
      <c r="BO19" s="380"/>
      <c r="BP19" s="380"/>
      <c r="BQ19" s="380"/>
      <c r="BR19" s="380"/>
      <c r="BS19" s="380"/>
      <c r="BT19" s="380"/>
      <c r="BU19" s="380"/>
      <c r="BV19" s="380"/>
      <c r="BW19" s="380"/>
      <c r="BX19" s="380"/>
      <c r="BY19" s="380"/>
      <c r="BZ19" s="380"/>
      <c r="CA19" s="380"/>
      <c r="CB19" s="380"/>
      <c r="CC19" s="380"/>
      <c r="CD19" s="380"/>
      <c r="CE19" s="380"/>
      <c r="CF19" s="380"/>
      <c r="CG19" s="380"/>
      <c r="CH19" s="380"/>
      <c r="CI19" s="380"/>
      <c r="CJ19" s="380"/>
      <c r="CK19" s="380"/>
      <c r="CL19" s="380"/>
      <c r="CM19" s="380"/>
      <c r="CN19" s="380"/>
      <c r="CO19" s="380"/>
      <c r="CP19" s="380"/>
      <c r="CQ19" s="380"/>
      <c r="CR19" s="380"/>
      <c r="CS19" s="380"/>
      <c r="CT19" s="380"/>
      <c r="CU19" s="380"/>
      <c r="CV19" s="380"/>
      <c r="CW19" s="380"/>
      <c r="CX19" s="499"/>
      <c r="CY19" s="499"/>
      <c r="CZ19" s="499"/>
      <c r="DA19" s="499"/>
      <c r="DB19" s="380"/>
      <c r="DC19" s="380"/>
      <c r="DD19" s="380"/>
      <c r="DE19" s="380"/>
      <c r="DF19" s="380"/>
      <c r="DG19" s="380"/>
      <c r="DH19" s="380"/>
      <c r="DI19" s="380"/>
      <c r="DJ19" s="380"/>
      <c r="DK19" s="380"/>
      <c r="DL19" s="380"/>
      <c r="DM19" s="380"/>
      <c r="DN19" s="380"/>
      <c r="DO19" s="380"/>
      <c r="DP19" s="380"/>
      <c r="DQ19" s="380"/>
      <c r="DR19" s="380"/>
      <c r="DS19" s="380"/>
      <c r="DT19" s="380"/>
      <c r="DU19" s="380"/>
      <c r="DV19" s="380"/>
      <c r="DW19" s="380"/>
      <c r="DX19" s="380"/>
      <c r="DY19" s="380"/>
      <c r="DZ19" s="380"/>
      <c r="EA19" s="380"/>
      <c r="EB19" s="380"/>
      <c r="EC19" s="380"/>
      <c r="ED19" s="380"/>
      <c r="EE19" s="380"/>
      <c r="EF19" s="380"/>
      <c r="EG19" s="380"/>
      <c r="EH19" s="380"/>
      <c r="EI19" s="380"/>
      <c r="EJ19" s="380"/>
      <c r="EK19" s="380"/>
      <c r="EL19" s="380"/>
      <c r="EM19" s="380"/>
      <c r="EN19" s="380"/>
      <c r="EO19" s="380"/>
      <c r="EP19" s="380"/>
      <c r="EQ19" s="380"/>
      <c r="ER19" s="380"/>
      <c r="ES19" s="380"/>
      <c r="ET19" s="380"/>
      <c r="EU19" s="380"/>
      <c r="EV19" s="380"/>
      <c r="EW19" s="380"/>
      <c r="EX19" s="380"/>
      <c r="EY19" s="380"/>
      <c r="EZ19" s="380"/>
      <c r="FA19" s="380"/>
      <c r="FB19" s="380"/>
      <c r="FC19" s="380"/>
      <c r="FD19" s="380"/>
      <c r="FE19" s="380"/>
      <c r="FF19" s="380"/>
      <c r="FG19" s="380"/>
      <c r="FH19" s="380"/>
      <c r="FI19" s="380"/>
      <c r="FJ19" s="380"/>
      <c r="FK19" s="380"/>
      <c r="FL19" s="380"/>
      <c r="FM19" s="380"/>
      <c r="FN19" s="380"/>
      <c r="FO19" s="380"/>
      <c r="FP19" s="380"/>
      <c r="FQ19" s="380"/>
      <c r="FR19" s="380"/>
      <c r="FS19" s="380"/>
      <c r="FT19" s="380"/>
      <c r="FU19" s="380"/>
      <c r="FV19" s="380"/>
      <c r="FW19" s="380"/>
      <c r="FX19" s="380"/>
      <c r="FY19" s="380"/>
      <c r="FZ19" s="380"/>
      <c r="GA19" s="534"/>
      <c r="GB19" s="380"/>
      <c r="GC19" s="380"/>
      <c r="GD19" s="380"/>
      <c r="GE19" s="380"/>
      <c r="GF19" s="380"/>
      <c r="GG19" s="380"/>
      <c r="GH19" s="380"/>
      <c r="GI19" s="380"/>
      <c r="GJ19" s="380"/>
      <c r="GK19" s="380"/>
      <c r="GL19" s="380"/>
      <c r="GM19" s="380"/>
      <c r="GN19" s="380"/>
      <c r="GO19" s="380"/>
      <c r="GP19" s="380"/>
      <c r="GQ19" s="380"/>
      <c r="GR19" s="380"/>
      <c r="GS19" s="380"/>
      <c r="GT19" s="380"/>
      <c r="GU19" s="380"/>
      <c r="GV19" s="380"/>
      <c r="GW19" s="380"/>
      <c r="GX19" s="380"/>
      <c r="GY19" s="380"/>
      <c r="GZ19" s="536"/>
      <c r="HA19" s="536"/>
      <c r="HB19" s="536"/>
      <c r="HC19" s="380"/>
      <c r="HD19" s="380"/>
      <c r="HE19" s="380"/>
      <c r="HF19" s="380"/>
      <c r="HG19" s="380"/>
      <c r="HH19" s="380"/>
      <c r="HI19" s="380"/>
      <c r="HJ19" s="380"/>
      <c r="HK19" s="380"/>
      <c r="HL19" s="380"/>
      <c r="HM19" s="380"/>
      <c r="HN19" s="380"/>
      <c r="HO19" s="380"/>
      <c r="HP19" s="380"/>
      <c r="HQ19" s="380"/>
      <c r="HR19" s="380"/>
      <c r="HS19" s="380"/>
      <c r="HT19" s="380"/>
      <c r="HU19" s="380"/>
      <c r="HV19" s="380"/>
      <c r="HW19" s="380"/>
      <c r="HX19" s="380"/>
      <c r="HY19" s="380"/>
      <c r="HZ19" s="380"/>
      <c r="IA19" s="536"/>
      <c r="IB19" s="536"/>
      <c r="IC19" s="536"/>
      <c r="ID19" s="380"/>
      <c r="IE19" s="380"/>
      <c r="IF19" s="380"/>
      <c r="IG19" s="380"/>
      <c r="IH19" s="380"/>
      <c r="II19" s="380"/>
      <c r="IJ19" s="380"/>
      <c r="IK19" s="380"/>
      <c r="IL19" s="380"/>
      <c r="IM19" s="380"/>
      <c r="IN19" s="380"/>
      <c r="IO19" s="380"/>
      <c r="IP19" s="380"/>
      <c r="IQ19" s="380"/>
      <c r="IR19" s="380"/>
      <c r="IS19" s="380"/>
      <c r="IT19" s="380"/>
      <c r="IU19" s="380"/>
      <c r="IV19" s="380"/>
      <c r="IW19" s="380"/>
      <c r="IX19" s="380"/>
      <c r="IY19" s="380"/>
      <c r="IZ19" s="380"/>
      <c r="JA19" s="380"/>
      <c r="JB19" s="380"/>
      <c r="JC19" s="380"/>
      <c r="JD19" s="380"/>
      <c r="JE19" s="380"/>
      <c r="JF19" s="380"/>
      <c r="JG19" s="380"/>
      <c r="JH19" s="380"/>
      <c r="JI19" s="380"/>
      <c r="JJ19" s="380"/>
      <c r="JK19" s="380"/>
      <c r="JL19" s="380"/>
      <c r="JM19" s="380"/>
      <c r="JN19" s="380"/>
      <c r="JO19" s="380"/>
      <c r="JP19" s="380"/>
      <c r="JQ19" s="380"/>
      <c r="JR19" s="380"/>
      <c r="JS19" s="380"/>
      <c r="JT19" s="380"/>
      <c r="JU19" s="380"/>
      <c r="JV19" s="380"/>
      <c r="JW19" s="380"/>
      <c r="JX19" s="380"/>
      <c r="JY19" s="380"/>
      <c r="JZ19" s="380"/>
      <c r="KA19" s="380"/>
      <c r="KB19" s="380"/>
      <c r="KC19" s="380"/>
      <c r="KD19" s="380"/>
      <c r="KE19" s="380"/>
      <c r="KF19" s="380"/>
      <c r="KG19" s="380"/>
      <c r="KH19" s="380"/>
      <c r="KI19" s="380"/>
      <c r="KJ19" s="380"/>
      <c r="KK19" s="380"/>
      <c r="KL19" s="380"/>
      <c r="KM19" s="380"/>
      <c r="KN19" s="380"/>
      <c r="KO19" s="380"/>
      <c r="KP19" s="380"/>
      <c r="KQ19" s="380"/>
      <c r="KR19" s="380"/>
      <c r="KS19" s="380"/>
      <c r="KT19" s="380"/>
      <c r="KU19" s="380"/>
      <c r="KV19" s="380"/>
      <c r="KW19" s="380"/>
      <c r="KX19" s="380"/>
      <c r="KY19" s="380"/>
      <c r="KZ19" s="380"/>
      <c r="LA19" s="380"/>
      <c r="LB19" s="380"/>
      <c r="LC19" s="380"/>
      <c r="LD19" s="380"/>
      <c r="LE19" s="380"/>
      <c r="LF19" s="380"/>
      <c r="LG19" s="380"/>
      <c r="LH19" s="380"/>
      <c r="LI19" s="380"/>
      <c r="LJ19" s="380"/>
      <c r="LK19" s="380"/>
      <c r="LL19" s="380"/>
      <c r="LM19" s="380"/>
      <c r="LN19" s="380"/>
      <c r="LO19" s="380"/>
      <c r="LP19" s="380"/>
      <c r="LQ19" s="380"/>
      <c r="LR19" s="380"/>
      <c r="LS19" s="380"/>
      <c r="LT19" s="380"/>
      <c r="LU19" s="380"/>
      <c r="LV19" s="380"/>
      <c r="LW19" s="380"/>
      <c r="LX19" s="380"/>
      <c r="LY19" s="380"/>
      <c r="LZ19" s="380"/>
      <c r="MA19" s="380"/>
      <c r="MB19" s="380"/>
      <c r="MC19" s="380"/>
      <c r="MD19" s="380"/>
      <c r="ME19" s="380"/>
      <c r="MF19" s="380"/>
      <c r="MG19" s="380"/>
      <c r="MH19" s="380"/>
      <c r="MI19" s="380"/>
      <c r="MJ19" s="380"/>
      <c r="MK19" s="380"/>
      <c r="ML19" s="380"/>
      <c r="MM19" s="380"/>
      <c r="MN19" s="380"/>
      <c r="MO19" s="380"/>
      <c r="MP19" s="380"/>
      <c r="MQ19" s="380"/>
      <c r="MR19" s="380"/>
      <c r="MS19" s="380"/>
      <c r="MT19" s="380"/>
      <c r="MU19" s="380"/>
      <c r="MV19" s="380"/>
      <c r="MW19" s="380"/>
      <c r="MX19" s="380"/>
      <c r="MY19" s="380"/>
      <c r="MZ19" s="380"/>
      <c r="NA19" s="380"/>
      <c r="NB19" s="380"/>
      <c r="NC19" s="380"/>
      <c r="ND19" s="380"/>
      <c r="NE19" s="380"/>
      <c r="NF19" s="380"/>
      <c r="NG19" s="380"/>
      <c r="NH19" s="380"/>
      <c r="NI19" s="380"/>
      <c r="NJ19" s="380"/>
      <c r="NK19" s="380"/>
      <c r="NL19" s="380"/>
      <c r="NM19" s="380"/>
      <c r="NN19" s="380"/>
      <c r="NO19" s="380"/>
      <c r="NP19" s="380"/>
      <c r="NQ19" s="380"/>
      <c r="NR19" s="380"/>
      <c r="NS19" s="380"/>
      <c r="NT19" s="380"/>
      <c r="NU19" s="380"/>
      <c r="NV19" s="380"/>
      <c r="NW19" s="380"/>
      <c r="NX19" s="380"/>
      <c r="NY19" s="380"/>
      <c r="NZ19" s="380"/>
      <c r="OA19" s="380"/>
      <c r="OB19" s="380"/>
      <c r="OC19" s="380"/>
      <c r="OD19" s="380"/>
      <c r="OE19" s="380"/>
      <c r="OF19" s="380"/>
      <c r="OG19" s="380"/>
      <c r="OH19" s="380"/>
      <c r="OI19" s="380"/>
      <c r="OJ19" s="380"/>
      <c r="OK19" s="380"/>
      <c r="OL19" s="380"/>
      <c r="OM19" s="380"/>
      <c r="ON19" s="380"/>
      <c r="OO19" s="380"/>
      <c r="OP19" s="380"/>
      <c r="PQ19" s="380"/>
      <c r="PR19" s="380"/>
      <c r="PS19" s="380"/>
      <c r="PT19" s="380"/>
      <c r="PU19" s="380"/>
      <c r="PV19" s="380"/>
      <c r="PW19" s="380"/>
      <c r="PX19" s="380"/>
      <c r="PY19" s="380"/>
      <c r="PZ19" s="380"/>
      <c r="QA19" s="380"/>
      <c r="QB19" s="380"/>
      <c r="QC19" s="380"/>
      <c r="QD19" s="380"/>
      <c r="QE19" s="380"/>
      <c r="QF19" s="380"/>
      <c r="QG19" s="380"/>
      <c r="QH19" s="380"/>
      <c r="QI19" s="380"/>
      <c r="QJ19" s="380"/>
      <c r="QK19" s="380"/>
      <c r="QL19" s="380"/>
      <c r="QM19" s="380"/>
      <c r="QN19" s="380"/>
      <c r="QO19" s="380"/>
      <c r="QP19" s="380"/>
      <c r="QQ19" s="380"/>
      <c r="QR19" s="380"/>
      <c r="QS19" s="380"/>
      <c r="QT19" s="380"/>
      <c r="QU19" s="380"/>
      <c r="QV19" s="380"/>
      <c r="QW19" s="380"/>
      <c r="QX19" s="380"/>
      <c r="QY19" s="380"/>
      <c r="QZ19" s="380"/>
      <c r="RA19" s="380"/>
      <c r="RB19" s="380"/>
      <c r="RC19" s="380"/>
      <c r="RD19" s="380"/>
      <c r="RE19" s="380"/>
      <c r="RF19" s="380"/>
      <c r="RG19" s="380"/>
      <c r="RH19" s="380"/>
      <c r="RI19" s="380"/>
      <c r="RJ19" s="380"/>
      <c r="RK19" s="380"/>
      <c r="RL19" s="380"/>
      <c r="RM19" s="380"/>
      <c r="RN19" s="380"/>
      <c r="RO19" s="380"/>
      <c r="RP19" s="380"/>
      <c r="RQ19" s="380"/>
      <c r="RR19" s="380"/>
      <c r="RS19" s="380"/>
      <c r="RT19" s="380"/>
      <c r="RU19" s="380"/>
      <c r="RV19" s="380"/>
      <c r="RW19" s="380"/>
      <c r="RX19" s="380"/>
      <c r="RY19" s="380"/>
      <c r="RZ19" s="380"/>
      <c r="SA19" s="380"/>
      <c r="SB19" s="380"/>
      <c r="SC19" s="380"/>
      <c r="SD19" s="380"/>
      <c r="SE19" s="380"/>
      <c r="SF19" s="380"/>
      <c r="SG19" s="380"/>
      <c r="SH19" s="380"/>
      <c r="SI19" s="380"/>
      <c r="SJ19" s="380"/>
      <c r="SK19" s="380"/>
      <c r="SL19" s="380"/>
      <c r="SM19" s="380"/>
      <c r="SN19" s="380"/>
      <c r="SO19" s="380"/>
      <c r="SP19" s="380"/>
      <c r="SQ19" s="380"/>
      <c r="SR19" s="380"/>
      <c r="SS19" s="380"/>
      <c r="ST19" s="380"/>
      <c r="SU19" s="380"/>
      <c r="SV19" s="380"/>
      <c r="SW19" s="380"/>
      <c r="SX19" s="380"/>
      <c r="SY19" s="380"/>
      <c r="SZ19" s="380"/>
      <c r="TA19" s="380"/>
      <c r="TB19" s="380"/>
      <c r="TC19" s="380"/>
      <c r="TD19" s="380"/>
      <c r="TE19" s="380"/>
      <c r="TF19" s="380"/>
      <c r="TG19" s="380"/>
      <c r="TH19" s="380"/>
      <c r="TI19" s="380"/>
      <c r="TJ19" s="380"/>
      <c r="TK19" s="380"/>
      <c r="TL19" s="380"/>
      <c r="TM19" s="380"/>
      <c r="TN19" s="380"/>
      <c r="TO19" s="380"/>
      <c r="TP19" s="380"/>
      <c r="TQ19" s="380"/>
      <c r="TR19" s="380"/>
      <c r="TS19" s="380"/>
      <c r="TT19" s="380"/>
      <c r="TU19" s="380"/>
      <c r="TV19" s="380"/>
      <c r="TW19" s="380"/>
      <c r="TX19" s="380"/>
      <c r="TY19" s="380"/>
      <c r="TZ19" s="380"/>
      <c r="UA19" s="380"/>
      <c r="UB19" s="380"/>
      <c r="UC19" s="380"/>
      <c r="UD19" s="380"/>
      <c r="UE19" s="380"/>
      <c r="UF19" s="380"/>
      <c r="UG19" s="380"/>
      <c r="UH19" s="380"/>
      <c r="UI19" s="380"/>
      <c r="UJ19" s="380"/>
      <c r="UK19" s="380"/>
      <c r="UL19" s="380"/>
      <c r="UM19" s="380"/>
      <c r="UN19" s="380"/>
      <c r="UO19" s="380"/>
      <c r="UP19" s="380"/>
      <c r="UQ19" s="380"/>
      <c r="UR19" s="380"/>
      <c r="US19" s="380"/>
      <c r="UT19" s="380"/>
      <c r="UU19" s="380"/>
      <c r="UV19" s="380"/>
      <c r="UW19" s="380"/>
      <c r="UX19" s="380"/>
      <c r="UY19" s="380"/>
      <c r="UZ19" s="380"/>
      <c r="VA19" s="380"/>
      <c r="VB19" s="380"/>
      <c r="VC19" s="380"/>
      <c r="VD19" s="380"/>
      <c r="VE19" s="380"/>
      <c r="VF19" s="380"/>
      <c r="VG19" s="380"/>
      <c r="VH19" s="380"/>
      <c r="VI19" s="380"/>
      <c r="VJ19" s="380"/>
      <c r="VK19" s="380"/>
      <c r="VL19" s="380"/>
      <c r="VM19" s="380"/>
      <c r="VN19" s="380"/>
      <c r="VO19" s="380"/>
      <c r="VP19" s="380"/>
      <c r="VQ19" s="380"/>
      <c r="VR19" s="380"/>
      <c r="VS19" s="380"/>
      <c r="VT19" s="380"/>
      <c r="VU19" s="380"/>
      <c r="VV19" s="380"/>
      <c r="VW19" s="380"/>
      <c r="VX19" s="380"/>
      <c r="VY19" s="380"/>
      <c r="VZ19" s="380"/>
      <c r="WA19" s="380"/>
      <c r="WB19" s="380"/>
      <c r="WC19" s="380"/>
      <c r="WD19" s="380"/>
      <c r="WE19" s="380"/>
      <c r="WF19" s="380"/>
      <c r="WG19" s="380"/>
      <c r="WH19" s="380"/>
      <c r="WI19" s="380"/>
      <c r="WJ19" s="380"/>
      <c r="WK19" s="380"/>
      <c r="WL19" s="380"/>
      <c r="WM19" s="380"/>
      <c r="WN19" s="380"/>
      <c r="WO19" s="380"/>
      <c r="WP19" s="380"/>
      <c r="WQ19" s="380"/>
      <c r="WR19" s="380"/>
      <c r="WS19" s="380"/>
      <c r="WT19" s="380"/>
      <c r="WU19" s="380"/>
      <c r="WV19" s="380"/>
      <c r="WW19" s="380"/>
      <c r="WX19" s="380"/>
      <c r="WY19" s="380"/>
      <c r="WZ19" s="380"/>
      <c r="XA19" s="380"/>
      <c r="XB19" s="380"/>
      <c r="XC19" s="380"/>
      <c r="XD19" s="380"/>
      <c r="XE19" s="380"/>
      <c r="XF19" s="380"/>
      <c r="XG19" s="380"/>
      <c r="XH19" s="380"/>
      <c r="XI19" s="380"/>
      <c r="XJ19" s="380"/>
      <c r="XK19" s="380"/>
      <c r="XL19" s="380"/>
      <c r="XM19" s="380"/>
      <c r="XN19" s="380"/>
      <c r="XO19" s="380"/>
      <c r="XP19" s="380"/>
      <c r="XQ19" s="380"/>
      <c r="XR19" s="380"/>
      <c r="XS19" s="380"/>
      <c r="XT19" s="380"/>
      <c r="XU19" s="380"/>
      <c r="XV19" s="380"/>
      <c r="XW19" s="380"/>
      <c r="XX19" s="380"/>
      <c r="XY19" s="380"/>
      <c r="XZ19" s="380"/>
      <c r="YA19" s="380"/>
      <c r="YB19" s="380"/>
      <c r="YC19" s="380"/>
      <c r="YD19" s="380"/>
      <c r="YE19" s="380"/>
      <c r="YF19" s="380"/>
      <c r="YG19" s="380"/>
      <c r="YH19" s="380"/>
      <c r="YI19" s="380"/>
      <c r="YJ19" s="380"/>
      <c r="YK19" s="380"/>
      <c r="YL19" s="380"/>
      <c r="YM19" s="380"/>
      <c r="YN19" s="380"/>
      <c r="YO19" s="380"/>
      <c r="YP19" s="380"/>
      <c r="YQ19" s="380"/>
      <c r="YR19" s="380"/>
      <c r="YS19" s="380"/>
      <c r="YT19" s="380"/>
      <c r="YU19" s="380"/>
      <c r="YV19" s="380"/>
      <c r="YW19" s="380"/>
      <c r="YX19" s="380"/>
      <c r="YY19" s="380"/>
      <c r="YZ19" s="380"/>
      <c r="ZA19" s="380"/>
      <c r="ZB19" s="380"/>
      <c r="ZC19" s="380"/>
      <c r="ZD19" s="380"/>
      <c r="ZE19" s="380"/>
    </row>
    <row r="20">
      <c r="A20" s="537" t="s">
        <v>332</v>
      </c>
      <c r="B20" s="380"/>
      <c r="C20" s="380"/>
      <c r="D20" s="380"/>
      <c r="E20" s="380"/>
      <c r="F20" s="380"/>
      <c r="G20" s="380"/>
      <c r="H20" s="380"/>
      <c r="I20" s="380"/>
      <c r="J20" s="380"/>
      <c r="K20" s="380"/>
      <c r="L20" s="380"/>
      <c r="M20" s="380"/>
      <c r="N20" s="380"/>
      <c r="O20" s="380"/>
      <c r="P20" s="380"/>
      <c r="Q20" s="380"/>
      <c r="R20" s="380"/>
      <c r="S20" s="380"/>
      <c r="T20" s="380"/>
      <c r="U20" s="380"/>
      <c r="V20" s="380"/>
      <c r="W20" s="380"/>
      <c r="X20" s="380"/>
      <c r="Y20" s="380"/>
      <c r="Z20" s="380"/>
      <c r="AA20" s="380"/>
      <c r="AB20" s="380"/>
      <c r="AC20" s="499"/>
      <c r="AD20" s="499"/>
      <c r="AE20" s="499"/>
      <c r="AF20" s="380"/>
      <c r="AG20" s="499"/>
      <c r="AH20" s="499"/>
      <c r="AI20" s="380"/>
      <c r="AJ20" s="380"/>
      <c r="AK20" s="380"/>
      <c r="AL20" s="380"/>
      <c r="AM20" s="380"/>
      <c r="AN20" s="380"/>
      <c r="AO20" s="380"/>
      <c r="AP20" s="380"/>
      <c r="AQ20" s="380"/>
      <c r="AR20" s="380"/>
      <c r="AS20" s="380"/>
      <c r="AT20" s="380"/>
      <c r="AU20" s="380"/>
      <c r="AV20" s="380"/>
      <c r="AW20" s="380"/>
      <c r="AX20" s="380"/>
      <c r="AY20" s="380"/>
      <c r="AZ20" s="380"/>
      <c r="BA20" s="380"/>
      <c r="BB20" s="380"/>
      <c r="BC20" s="380"/>
      <c r="BD20" s="380"/>
      <c r="BE20" s="380"/>
      <c r="BF20" s="380"/>
      <c r="BG20" s="380"/>
      <c r="BH20" s="380"/>
      <c r="BI20" s="380"/>
      <c r="BJ20" s="380"/>
      <c r="BK20" s="380"/>
      <c r="BL20" s="380"/>
      <c r="BM20" s="380"/>
      <c r="BN20" s="380"/>
      <c r="BO20" s="380"/>
      <c r="BP20" s="380"/>
      <c r="BQ20" s="380"/>
      <c r="BR20" s="380"/>
      <c r="BS20" s="380"/>
      <c r="BT20" s="380"/>
      <c r="BU20" s="380"/>
      <c r="BV20" s="380"/>
      <c r="BW20" s="380"/>
      <c r="BX20" s="380"/>
      <c r="BY20" s="380"/>
      <c r="BZ20" s="380"/>
      <c r="CA20" s="380"/>
      <c r="CB20" s="380"/>
      <c r="CC20" s="380"/>
      <c r="CD20" s="380"/>
      <c r="CE20" s="380"/>
      <c r="CF20" s="380"/>
      <c r="CG20" s="380"/>
      <c r="CH20" s="380"/>
      <c r="CI20" s="380"/>
      <c r="CJ20" s="380"/>
      <c r="CK20" s="380"/>
      <c r="CL20" s="380"/>
      <c r="CM20" s="380"/>
      <c r="CN20" s="380"/>
      <c r="CO20" s="380"/>
      <c r="CP20" s="380"/>
      <c r="CQ20" s="380"/>
      <c r="CR20" s="380"/>
      <c r="CS20" s="380"/>
      <c r="CT20" s="380"/>
      <c r="CU20" s="380"/>
      <c r="CV20" s="380"/>
      <c r="CW20" s="380"/>
      <c r="CX20" s="380"/>
      <c r="CY20" s="380"/>
      <c r="CZ20" s="380"/>
      <c r="DA20" s="380"/>
      <c r="DB20" s="380"/>
      <c r="DC20" s="380"/>
      <c r="DD20" s="380"/>
      <c r="DE20" s="380"/>
      <c r="DF20" s="380"/>
      <c r="DG20" s="380"/>
      <c r="DH20" s="380"/>
      <c r="DI20" s="380"/>
      <c r="DJ20" s="380"/>
      <c r="DK20" s="380"/>
      <c r="DL20" s="380"/>
      <c r="DM20" s="380"/>
      <c r="DN20" s="380"/>
      <c r="DO20" s="380"/>
      <c r="DP20" s="380"/>
      <c r="DQ20" s="380"/>
      <c r="DR20" s="380"/>
      <c r="DS20" s="380"/>
      <c r="DT20" s="380"/>
      <c r="DU20" s="380"/>
      <c r="DV20" s="380"/>
      <c r="DW20" s="380"/>
      <c r="DX20" s="380"/>
      <c r="DY20" s="380"/>
      <c r="DZ20" s="380"/>
      <c r="EA20" s="380"/>
      <c r="EB20" s="380"/>
      <c r="EC20" s="380"/>
      <c r="ED20" s="380"/>
      <c r="EE20" s="380"/>
      <c r="EF20" s="380"/>
      <c r="EG20" s="380"/>
      <c r="EH20" s="380"/>
      <c r="EI20" s="380"/>
      <c r="EJ20" s="380"/>
      <c r="EK20" s="380"/>
      <c r="EL20" s="380"/>
      <c r="EM20" s="380"/>
      <c r="EN20" s="380"/>
      <c r="EO20" s="380"/>
      <c r="EP20" s="380"/>
      <c r="EQ20" s="380"/>
      <c r="ER20" s="380"/>
      <c r="ES20" s="380"/>
      <c r="ET20" s="380"/>
      <c r="EU20" s="380"/>
      <c r="EV20" s="380"/>
      <c r="EW20" s="380"/>
      <c r="EX20" s="380"/>
      <c r="EY20" s="380"/>
      <c r="EZ20" s="380"/>
      <c r="FA20" s="380"/>
      <c r="FB20" s="380"/>
      <c r="FC20" s="380"/>
      <c r="FD20" s="380"/>
      <c r="FE20" s="380"/>
      <c r="FF20" s="380"/>
      <c r="FG20" s="380"/>
      <c r="FH20" s="380"/>
      <c r="FI20" s="380"/>
      <c r="FJ20" s="380"/>
      <c r="FK20" s="380"/>
      <c r="FL20" s="380"/>
      <c r="FM20" s="380"/>
      <c r="FN20" s="380"/>
      <c r="FO20" s="380"/>
      <c r="FP20" s="380"/>
      <c r="FQ20" s="380"/>
      <c r="FR20" s="380"/>
      <c r="FS20" s="380"/>
      <c r="FT20" s="380"/>
      <c r="FU20" s="380"/>
      <c r="FV20" s="380"/>
      <c r="FW20" s="380"/>
      <c r="FX20" s="380"/>
      <c r="FY20" s="380"/>
      <c r="FZ20" s="380"/>
      <c r="GA20" s="380"/>
      <c r="GB20" s="380"/>
      <c r="GC20" s="380"/>
      <c r="GD20" s="380"/>
      <c r="GE20" s="380"/>
      <c r="GF20" s="380"/>
      <c r="GG20" s="380"/>
      <c r="GH20" s="380"/>
      <c r="GI20" s="380"/>
      <c r="GJ20" s="380"/>
      <c r="GK20" s="380"/>
      <c r="GL20" s="380"/>
      <c r="GM20" s="380"/>
      <c r="GN20" s="380"/>
      <c r="GO20" s="380"/>
      <c r="GP20" s="380"/>
      <c r="GQ20" s="380"/>
      <c r="GR20" s="380"/>
      <c r="GS20" s="380"/>
      <c r="GT20" s="380"/>
      <c r="GU20" s="380"/>
      <c r="GV20" s="380"/>
      <c r="GW20" s="380"/>
      <c r="GX20" s="380"/>
      <c r="GY20" s="380"/>
      <c r="GZ20" s="536"/>
      <c r="HA20" s="536"/>
      <c r="HB20" s="536"/>
      <c r="HC20" s="380"/>
      <c r="HD20" s="380"/>
      <c r="HE20" s="380"/>
      <c r="HF20" s="380"/>
      <c r="HG20" s="380"/>
      <c r="HH20" s="380"/>
      <c r="HI20" s="380"/>
      <c r="HJ20" s="380"/>
      <c r="HK20" s="380"/>
      <c r="HL20" s="380"/>
      <c r="HM20" s="380"/>
      <c r="HN20" s="380"/>
      <c r="HO20" s="380"/>
      <c r="HP20" s="380"/>
      <c r="HQ20" s="380"/>
      <c r="HR20" s="380"/>
      <c r="HS20" s="380"/>
      <c r="HT20" s="380"/>
      <c r="HU20" s="380"/>
      <c r="HV20" s="380"/>
      <c r="HW20" s="380"/>
      <c r="HX20" s="380"/>
      <c r="HY20" s="380"/>
      <c r="HZ20" s="380"/>
      <c r="IA20" s="536"/>
      <c r="IB20" s="536"/>
      <c r="IC20" s="536"/>
      <c r="ID20" s="380"/>
      <c r="IE20" s="380"/>
      <c r="IF20" s="380"/>
      <c r="IG20" s="380"/>
      <c r="IH20" s="380"/>
      <c r="II20" s="380"/>
      <c r="IJ20" s="380"/>
      <c r="IK20" s="380"/>
      <c r="IL20" s="380"/>
      <c r="IM20" s="380"/>
      <c r="IN20" s="380"/>
      <c r="IO20" s="380"/>
      <c r="IP20" s="380"/>
      <c r="IQ20" s="380"/>
      <c r="IR20" s="380"/>
      <c r="IS20" s="380"/>
      <c r="IT20" s="380"/>
      <c r="IU20" s="380"/>
      <c r="IV20" s="380"/>
      <c r="IW20" s="380"/>
      <c r="IX20" s="380"/>
      <c r="IY20" s="380"/>
      <c r="IZ20" s="380"/>
      <c r="JA20" s="380"/>
      <c r="JB20" s="380"/>
      <c r="JC20" s="380"/>
      <c r="JD20" s="380"/>
      <c r="JE20" s="380"/>
      <c r="JF20" s="380"/>
      <c r="JG20" s="380"/>
      <c r="JH20" s="380"/>
      <c r="JI20" s="380"/>
      <c r="JJ20" s="380"/>
      <c r="JK20" s="380"/>
      <c r="JL20" s="380"/>
      <c r="JM20" s="380"/>
      <c r="JN20" s="380"/>
      <c r="JO20" s="380"/>
      <c r="JP20" s="380"/>
      <c r="JQ20" s="380"/>
      <c r="JR20" s="380"/>
      <c r="JS20" s="380"/>
      <c r="JT20" s="380"/>
      <c r="JU20" s="380"/>
      <c r="JV20" s="380"/>
      <c r="JW20" s="380"/>
      <c r="JX20" s="380"/>
      <c r="JY20" s="380"/>
      <c r="JZ20" s="380"/>
      <c r="KA20" s="380"/>
      <c r="KB20" s="380"/>
      <c r="KC20" s="380"/>
      <c r="KD20" s="380"/>
      <c r="KE20" s="380"/>
      <c r="KF20" s="380"/>
      <c r="KG20" s="380"/>
      <c r="KH20" s="380"/>
      <c r="KI20" s="380"/>
      <c r="KJ20" s="380"/>
      <c r="KK20" s="380"/>
      <c r="KL20" s="380"/>
      <c r="KM20" s="380"/>
      <c r="KN20" s="380"/>
      <c r="KO20" s="380"/>
      <c r="KP20" s="380"/>
      <c r="KQ20" s="380"/>
      <c r="KR20" s="380"/>
      <c r="KS20" s="380"/>
      <c r="KT20" s="380"/>
      <c r="KU20" s="380"/>
      <c r="KV20" s="380"/>
      <c r="KW20" s="380"/>
      <c r="KX20" s="380"/>
      <c r="KY20" s="380"/>
      <c r="KZ20" s="380"/>
      <c r="LA20" s="380"/>
      <c r="LB20" s="380"/>
      <c r="LC20" s="380"/>
      <c r="LD20" s="380"/>
      <c r="LE20" s="380"/>
      <c r="LF20" s="380"/>
      <c r="LG20" s="380"/>
      <c r="LH20" s="380"/>
      <c r="LI20" s="380"/>
      <c r="LJ20" s="380"/>
      <c r="LK20" s="380"/>
      <c r="LL20" s="380"/>
      <c r="LM20" s="380"/>
      <c r="LN20" s="380"/>
      <c r="LO20" s="380"/>
      <c r="LP20" s="380"/>
      <c r="LQ20" s="380"/>
      <c r="LR20" s="380"/>
      <c r="LS20" s="380"/>
      <c r="LT20" s="380"/>
      <c r="LU20" s="380"/>
      <c r="LV20" s="380"/>
      <c r="LW20" s="380"/>
      <c r="LX20" s="380"/>
      <c r="LY20" s="380"/>
      <c r="LZ20" s="380"/>
      <c r="MA20" s="380"/>
      <c r="MB20" s="380"/>
      <c r="MC20" s="380"/>
      <c r="MD20" s="380"/>
      <c r="ME20" s="380"/>
      <c r="MF20" s="380"/>
      <c r="MG20" s="380"/>
      <c r="MH20" s="380"/>
      <c r="MI20" s="380"/>
      <c r="MJ20" s="380"/>
      <c r="MK20" s="380"/>
      <c r="ML20" s="380"/>
      <c r="MM20" s="380"/>
      <c r="MN20" s="380"/>
      <c r="MO20" s="380"/>
      <c r="MP20" s="380"/>
      <c r="MQ20" s="380"/>
      <c r="MR20" s="380"/>
      <c r="MS20" s="380"/>
      <c r="MT20" s="380"/>
      <c r="MU20" s="380"/>
      <c r="MV20" s="380"/>
      <c r="MW20" s="380"/>
      <c r="MX20" s="380"/>
      <c r="MY20" s="380"/>
      <c r="MZ20" s="380"/>
      <c r="NA20" s="380"/>
      <c r="NB20" s="380"/>
      <c r="NC20" s="380"/>
      <c r="ND20" s="380"/>
      <c r="NE20" s="380"/>
      <c r="NF20" s="380"/>
      <c r="NG20" s="380"/>
      <c r="NH20" s="380"/>
      <c r="NI20" s="380"/>
      <c r="NJ20" s="380"/>
      <c r="NK20" s="380"/>
      <c r="NL20" s="380"/>
      <c r="NM20" s="380"/>
      <c r="NN20" s="380"/>
      <c r="NO20" s="380"/>
      <c r="NP20" s="380"/>
      <c r="NQ20" s="380"/>
      <c r="NR20" s="380"/>
      <c r="NS20" s="380"/>
      <c r="NT20" s="380"/>
      <c r="NU20" s="380"/>
      <c r="NV20" s="380"/>
      <c r="NW20" s="380"/>
      <c r="NX20" s="380"/>
      <c r="NY20" s="380"/>
      <c r="NZ20" s="380"/>
      <c r="OA20" s="380"/>
      <c r="OB20" s="380"/>
      <c r="OC20" s="380"/>
      <c r="OD20" s="380"/>
      <c r="OE20" s="380"/>
      <c r="OF20" s="380"/>
      <c r="OG20" s="380"/>
      <c r="OH20" s="380"/>
      <c r="OI20" s="380"/>
      <c r="OJ20" s="380"/>
      <c r="OK20" s="380"/>
      <c r="OL20" s="380"/>
      <c r="OM20" s="380"/>
      <c r="ON20" s="380"/>
      <c r="OO20" s="380"/>
      <c r="OP20" s="380"/>
      <c r="PQ20" s="380"/>
      <c r="PR20" s="380"/>
      <c r="PS20" s="380"/>
      <c r="PT20" s="380"/>
      <c r="PU20" s="380"/>
      <c r="PV20" s="380"/>
      <c r="PW20" s="380"/>
      <c r="PX20" s="380"/>
      <c r="PY20" s="380"/>
      <c r="PZ20" s="380"/>
      <c r="QA20" s="380"/>
      <c r="QB20" s="380"/>
      <c r="QC20" s="380"/>
      <c r="QD20" s="380"/>
      <c r="QE20" s="380"/>
      <c r="QF20" s="380"/>
      <c r="QG20" s="380"/>
      <c r="QH20" s="380"/>
      <c r="QI20" s="380"/>
      <c r="QJ20" s="380"/>
      <c r="QK20" s="380"/>
      <c r="QL20" s="380"/>
      <c r="QM20" s="380"/>
      <c r="QN20" s="380"/>
      <c r="QO20" s="380"/>
      <c r="QP20" s="380"/>
      <c r="QQ20" s="380"/>
      <c r="QR20" s="380"/>
      <c r="QS20" s="380"/>
      <c r="QT20" s="380"/>
      <c r="QU20" s="380"/>
      <c r="QV20" s="380"/>
      <c r="QW20" s="380"/>
      <c r="QX20" s="380"/>
      <c r="QY20" s="380"/>
      <c r="QZ20" s="380"/>
      <c r="RA20" s="380"/>
      <c r="RB20" s="380"/>
      <c r="RC20" s="380"/>
      <c r="RD20" s="380"/>
      <c r="RE20" s="380"/>
      <c r="RF20" s="380"/>
      <c r="RG20" s="380"/>
      <c r="RH20" s="380"/>
      <c r="RI20" s="380"/>
      <c r="RJ20" s="380"/>
      <c r="RK20" s="380"/>
      <c r="RL20" s="380"/>
      <c r="RM20" s="380"/>
      <c r="RN20" s="380"/>
      <c r="RO20" s="380"/>
      <c r="RP20" s="380"/>
      <c r="RQ20" s="380"/>
      <c r="RR20" s="380"/>
      <c r="RS20" s="380"/>
      <c r="RT20" s="380"/>
      <c r="RU20" s="380"/>
      <c r="RV20" s="380"/>
      <c r="RW20" s="380"/>
      <c r="RX20" s="380"/>
      <c r="RY20" s="380"/>
      <c r="RZ20" s="380"/>
      <c r="SA20" s="380"/>
      <c r="SB20" s="380"/>
      <c r="SC20" s="380"/>
      <c r="SD20" s="380"/>
      <c r="SE20" s="380"/>
      <c r="SF20" s="380"/>
      <c r="SG20" s="380"/>
      <c r="SH20" s="380"/>
      <c r="SI20" s="380"/>
      <c r="SJ20" s="380"/>
      <c r="SK20" s="380"/>
      <c r="SL20" s="380"/>
      <c r="SM20" s="380"/>
      <c r="SN20" s="380"/>
      <c r="SO20" s="380"/>
      <c r="SP20" s="380"/>
      <c r="SQ20" s="380"/>
      <c r="SR20" s="380"/>
      <c r="SS20" s="380"/>
      <c r="ST20" s="380"/>
      <c r="SU20" s="380"/>
      <c r="SV20" s="380"/>
      <c r="SW20" s="380"/>
      <c r="SX20" s="380"/>
      <c r="SY20" s="380"/>
      <c r="SZ20" s="380"/>
      <c r="TA20" s="380"/>
      <c r="TB20" s="380"/>
      <c r="TC20" s="380"/>
      <c r="TD20" s="380"/>
      <c r="TE20" s="380"/>
      <c r="TF20" s="380"/>
      <c r="TG20" s="380"/>
      <c r="TH20" s="380"/>
      <c r="TI20" s="380"/>
      <c r="TJ20" s="380"/>
      <c r="TK20" s="380"/>
      <c r="TL20" s="380"/>
      <c r="TM20" s="380"/>
      <c r="TN20" s="380"/>
      <c r="TO20" s="380"/>
      <c r="TP20" s="380"/>
      <c r="TQ20" s="380"/>
      <c r="TR20" s="380"/>
      <c r="TS20" s="380"/>
      <c r="TT20" s="380"/>
      <c r="TU20" s="380"/>
      <c r="TV20" s="380"/>
      <c r="TW20" s="380"/>
      <c r="TX20" s="380"/>
      <c r="TY20" s="380"/>
      <c r="UB20" s="380"/>
      <c r="UC20" s="380"/>
      <c r="UD20" s="380"/>
      <c r="UE20" s="380"/>
      <c r="UF20" s="380"/>
      <c r="UG20" s="380"/>
      <c r="UH20" s="380"/>
      <c r="UI20" s="380"/>
      <c r="UJ20" s="380"/>
      <c r="UK20" s="380"/>
      <c r="UL20" s="380"/>
      <c r="UM20" s="380"/>
      <c r="UN20" s="380"/>
      <c r="UO20" s="380"/>
      <c r="UP20" s="380"/>
      <c r="UQ20" s="380"/>
      <c r="UR20" s="380"/>
      <c r="US20" s="380"/>
      <c r="UT20" s="380"/>
      <c r="UU20" s="380"/>
      <c r="UV20" s="380"/>
      <c r="UW20" s="380"/>
      <c r="UX20" s="380"/>
      <c r="UY20" s="380"/>
      <c r="UZ20" s="380"/>
      <c r="VA20" s="380"/>
      <c r="VB20" s="380"/>
      <c r="VC20" s="380"/>
      <c r="VD20" s="380"/>
      <c r="VE20" s="380"/>
      <c r="VF20" s="380"/>
      <c r="VG20" s="380"/>
      <c r="VH20" s="380"/>
      <c r="VI20" s="380"/>
      <c r="VJ20" s="380"/>
      <c r="VK20" s="380"/>
      <c r="VL20" s="380"/>
      <c r="VM20" s="380"/>
      <c r="VN20" s="380"/>
      <c r="VO20" s="380"/>
      <c r="VP20" s="380"/>
      <c r="VQ20" s="380"/>
      <c r="VR20" s="380"/>
      <c r="VS20" s="380"/>
      <c r="VT20" s="380"/>
      <c r="VU20" s="380"/>
      <c r="VV20" s="380"/>
      <c r="VW20" s="380"/>
      <c r="VX20" s="380"/>
      <c r="VY20" s="380"/>
      <c r="VZ20" s="380"/>
      <c r="WA20" s="380"/>
      <c r="WB20" s="380"/>
      <c r="WC20" s="380"/>
      <c r="WD20" s="380"/>
      <c r="WE20" s="380"/>
      <c r="WF20" s="380"/>
      <c r="WG20" s="380"/>
      <c r="WH20" s="380"/>
      <c r="WI20" s="380"/>
      <c r="WJ20" s="380"/>
      <c r="WK20" s="380"/>
      <c r="WL20" s="380"/>
      <c r="WM20" s="380"/>
      <c r="WN20" s="380"/>
      <c r="WO20" s="380"/>
      <c r="WP20" s="380"/>
      <c r="WQ20" s="380"/>
      <c r="WR20" s="380"/>
      <c r="WS20" s="380"/>
      <c r="WT20" s="380"/>
      <c r="WU20" s="380"/>
      <c r="WV20" s="380"/>
      <c r="WW20" s="380"/>
      <c r="WX20" s="380"/>
      <c r="WY20" s="380"/>
      <c r="WZ20" s="380"/>
      <c r="XA20" s="380"/>
      <c r="XB20" s="380"/>
      <c r="XC20" s="380"/>
      <c r="XD20" s="380"/>
      <c r="XE20" s="380"/>
      <c r="XF20" s="380"/>
      <c r="XG20" s="380"/>
      <c r="XH20" s="380"/>
      <c r="XI20" s="380"/>
      <c r="XJ20" s="380"/>
      <c r="XK20" s="380"/>
      <c r="XL20" s="380"/>
      <c r="XM20" s="380"/>
      <c r="XN20" s="380"/>
      <c r="XO20" s="380"/>
      <c r="XP20" s="380"/>
      <c r="XQ20" s="380"/>
      <c r="XR20" s="380"/>
      <c r="XS20" s="380"/>
      <c r="XT20" s="380"/>
      <c r="XU20" s="380"/>
      <c r="XV20" s="380"/>
      <c r="XW20" s="380"/>
      <c r="XX20" s="380"/>
      <c r="XY20" s="380"/>
      <c r="XZ20" s="380"/>
      <c r="YA20" s="380"/>
      <c r="YB20" s="380"/>
      <c r="YC20" s="380"/>
      <c r="YD20" s="380"/>
      <c r="YE20" s="380"/>
      <c r="YF20" s="380"/>
      <c r="YG20" s="380"/>
      <c r="YH20" s="380"/>
      <c r="YI20" s="380"/>
      <c r="YJ20" s="380"/>
      <c r="YK20" s="380"/>
      <c r="YL20" s="380"/>
      <c r="YM20" s="380"/>
      <c r="YN20" s="380"/>
      <c r="YO20" s="380"/>
      <c r="YP20" s="380"/>
      <c r="YQ20" s="380"/>
      <c r="YR20" s="380"/>
      <c r="YS20" s="380"/>
      <c r="YT20" s="380"/>
      <c r="YU20" s="380"/>
      <c r="YV20" s="380"/>
      <c r="YW20" s="380"/>
      <c r="YX20" s="380"/>
      <c r="YY20" s="380"/>
      <c r="YZ20" s="380"/>
      <c r="ZA20" s="380"/>
      <c r="ZB20" s="380"/>
      <c r="ZC20" s="380"/>
      <c r="ZD20" s="380"/>
      <c r="ZE20" s="380"/>
    </row>
    <row r="21">
      <c r="A21" s="380"/>
      <c r="B21" s="380"/>
      <c r="C21" s="380"/>
      <c r="D21" s="380"/>
      <c r="E21" s="380"/>
      <c r="F21" s="380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499"/>
      <c r="AD21" s="499"/>
      <c r="AE21" s="499"/>
      <c r="AF21" s="380"/>
      <c r="AG21" s="499"/>
      <c r="AH21" s="499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0"/>
      <c r="AW21" s="380"/>
      <c r="AX21" s="380"/>
      <c r="AY21" s="380"/>
      <c r="AZ21" s="380"/>
      <c r="BA21" s="380"/>
      <c r="BB21" s="380"/>
      <c r="BC21" s="380"/>
      <c r="BD21" s="380"/>
      <c r="BE21" s="380"/>
      <c r="BF21" s="380"/>
      <c r="BG21" s="380"/>
      <c r="BH21" s="380"/>
      <c r="BI21" s="380"/>
      <c r="BJ21" s="380"/>
      <c r="BK21" s="380"/>
      <c r="BL21" s="380"/>
      <c r="BM21" s="380"/>
      <c r="BN21" s="380"/>
      <c r="BO21" s="380"/>
      <c r="BP21" s="380"/>
      <c r="BQ21" s="380"/>
      <c r="BR21" s="380"/>
      <c r="BS21" s="380"/>
      <c r="BT21" s="380"/>
      <c r="BU21" s="380"/>
      <c r="BV21" s="380"/>
      <c r="BW21" s="380"/>
      <c r="BX21" s="380"/>
      <c r="BY21" s="380"/>
      <c r="BZ21" s="380"/>
      <c r="CA21" s="380"/>
      <c r="CB21" s="380"/>
      <c r="CC21" s="380"/>
      <c r="CD21" s="380"/>
      <c r="CE21" s="380"/>
      <c r="CF21" s="380"/>
      <c r="CG21" s="380"/>
      <c r="CH21" s="380"/>
      <c r="CI21" s="380"/>
      <c r="CJ21" s="380"/>
      <c r="CK21" s="380"/>
      <c r="CL21" s="380"/>
      <c r="CM21" s="380"/>
      <c r="CN21" s="380"/>
      <c r="CO21" s="380"/>
      <c r="CP21" s="380"/>
      <c r="CQ21" s="380"/>
      <c r="CR21" s="380"/>
      <c r="CS21" s="380"/>
      <c r="CT21" s="380"/>
      <c r="CU21" s="380"/>
      <c r="CV21" s="380"/>
      <c r="CW21" s="380"/>
      <c r="CX21" s="380"/>
      <c r="CY21" s="380"/>
      <c r="CZ21" s="380"/>
      <c r="DA21" s="380"/>
      <c r="DB21" s="380"/>
      <c r="DC21" s="380"/>
      <c r="DD21" s="380"/>
      <c r="DE21" s="380"/>
      <c r="DF21" s="380"/>
      <c r="DG21" s="380"/>
      <c r="DH21" s="380"/>
      <c r="DI21" s="380"/>
      <c r="DJ21" s="380"/>
      <c r="DK21" s="380"/>
      <c r="DL21" s="380"/>
      <c r="DM21" s="380"/>
      <c r="DN21" s="380"/>
      <c r="DO21" s="380"/>
      <c r="DP21" s="380"/>
      <c r="DQ21" s="380"/>
      <c r="DR21" s="380"/>
      <c r="DS21" s="380"/>
      <c r="DT21" s="380"/>
      <c r="DU21" s="380"/>
      <c r="DV21" s="380"/>
      <c r="DW21" s="380"/>
      <c r="DX21" s="380"/>
      <c r="DY21" s="380"/>
      <c r="DZ21" s="380"/>
      <c r="EA21" s="380"/>
      <c r="EB21" s="380"/>
      <c r="EC21" s="380"/>
      <c r="ED21" s="380"/>
      <c r="EE21" s="380"/>
      <c r="EF21" s="380"/>
      <c r="EG21" s="380"/>
      <c r="EH21" s="380"/>
      <c r="EI21" s="380"/>
      <c r="EJ21" s="380"/>
      <c r="EK21" s="380"/>
      <c r="EL21" s="380"/>
      <c r="EM21" s="380"/>
      <c r="EN21" s="380"/>
      <c r="EO21" s="380"/>
      <c r="EP21" s="380"/>
      <c r="EQ21" s="380"/>
      <c r="ER21" s="380"/>
      <c r="ES21" s="380"/>
      <c r="ET21" s="380"/>
      <c r="EU21" s="380"/>
      <c r="EV21" s="380"/>
      <c r="EW21" s="380"/>
      <c r="EX21" s="380"/>
      <c r="EY21" s="380"/>
      <c r="EZ21" s="380"/>
      <c r="FA21" s="380"/>
      <c r="FB21" s="380"/>
      <c r="FC21" s="380"/>
      <c r="FD21" s="380"/>
      <c r="FE21" s="380"/>
      <c r="FF21" s="380"/>
      <c r="FG21" s="380"/>
      <c r="FH21" s="380"/>
      <c r="FI21" s="380"/>
      <c r="FJ21" s="380"/>
      <c r="FK21" s="380"/>
      <c r="FL21" s="380"/>
      <c r="FM21" s="380"/>
      <c r="FN21" s="380"/>
      <c r="FO21" s="380"/>
      <c r="FP21" s="380"/>
      <c r="FQ21" s="380"/>
      <c r="FR21" s="380"/>
      <c r="FS21" s="380"/>
      <c r="FT21" s="380"/>
      <c r="FU21" s="380"/>
      <c r="FV21" s="380"/>
      <c r="FW21" s="380"/>
      <c r="FX21" s="380"/>
      <c r="FY21" s="380"/>
      <c r="FZ21" s="380"/>
      <c r="GA21" s="380"/>
      <c r="GB21" s="380"/>
      <c r="GC21" s="380"/>
      <c r="GD21" s="380"/>
      <c r="GE21" s="380"/>
      <c r="GF21" s="380"/>
      <c r="GG21" s="380"/>
      <c r="GH21" s="380"/>
      <c r="GI21" s="380"/>
      <c r="GJ21" s="380"/>
      <c r="GK21" s="380"/>
      <c r="GL21" s="380"/>
      <c r="GM21" s="380"/>
      <c r="GN21" s="380"/>
      <c r="GO21" s="380"/>
      <c r="GP21" s="380"/>
      <c r="GQ21" s="380"/>
      <c r="GR21" s="380"/>
      <c r="GS21" s="380"/>
      <c r="GT21" s="380"/>
      <c r="GU21" s="380"/>
      <c r="GV21" s="380"/>
      <c r="GW21" s="380"/>
      <c r="GX21" s="380"/>
      <c r="GY21" s="380"/>
      <c r="GZ21" s="380"/>
      <c r="HA21" s="380"/>
      <c r="HB21" s="380"/>
      <c r="HC21" s="380"/>
      <c r="HD21" s="380"/>
      <c r="HE21" s="380"/>
      <c r="HF21" s="380"/>
      <c r="HG21" s="380"/>
      <c r="HH21" s="380"/>
      <c r="HI21" s="380"/>
      <c r="HJ21" s="380"/>
      <c r="HK21" s="380"/>
      <c r="HL21" s="380"/>
      <c r="HM21" s="380"/>
      <c r="HN21" s="380"/>
      <c r="HO21" s="380"/>
      <c r="HP21" s="380"/>
      <c r="HQ21" s="380"/>
      <c r="HR21" s="380"/>
      <c r="HS21" s="380"/>
      <c r="HT21" s="380"/>
      <c r="HU21" s="380"/>
      <c r="HV21" s="380"/>
      <c r="HW21" s="380"/>
      <c r="HX21" s="380"/>
      <c r="HY21" s="380"/>
      <c r="HZ21" s="380"/>
      <c r="IA21" s="380"/>
      <c r="IB21" s="380"/>
      <c r="IC21" s="380"/>
      <c r="ID21" s="380"/>
      <c r="IE21" s="380"/>
      <c r="IF21" s="380"/>
      <c r="IG21" s="380"/>
      <c r="IH21" s="380"/>
      <c r="II21" s="380"/>
      <c r="IJ21" s="380"/>
      <c r="IK21" s="380"/>
      <c r="IL21" s="380"/>
      <c r="IM21" s="380"/>
      <c r="IN21" s="380"/>
      <c r="IO21" s="380"/>
      <c r="IP21" s="380"/>
      <c r="IQ21" s="380"/>
      <c r="IR21" s="380"/>
      <c r="IS21" s="380"/>
      <c r="IT21" s="380"/>
      <c r="IU21" s="380"/>
      <c r="IV21" s="380"/>
      <c r="IW21" s="380"/>
      <c r="IX21" s="380"/>
      <c r="IY21" s="380"/>
      <c r="IZ21" s="380"/>
      <c r="JA21" s="380"/>
      <c r="JB21" s="380"/>
      <c r="JC21" s="380"/>
      <c r="JD21" s="380"/>
      <c r="JE21" s="380"/>
      <c r="JF21" s="380"/>
      <c r="JG21" s="380"/>
      <c r="JH21" s="380"/>
      <c r="JI21" s="499"/>
      <c r="JJ21" s="380"/>
      <c r="JK21" s="380"/>
      <c r="JL21" s="380"/>
      <c r="JM21" s="380"/>
      <c r="JN21" s="380"/>
      <c r="JO21" s="380"/>
      <c r="JP21" s="380"/>
      <c r="JQ21" s="380"/>
      <c r="JR21" s="380"/>
      <c r="JS21" s="380"/>
      <c r="JT21" s="380"/>
      <c r="JU21" s="380"/>
      <c r="JV21" s="380"/>
      <c r="JW21" s="380"/>
      <c r="JX21" s="380"/>
      <c r="JY21" s="380"/>
      <c r="JZ21" s="380"/>
      <c r="KA21" s="380"/>
      <c r="KB21" s="380"/>
      <c r="KC21" s="380"/>
      <c r="KD21" s="380"/>
      <c r="KE21" s="380"/>
      <c r="KF21" s="380"/>
      <c r="KG21" s="380"/>
      <c r="KH21" s="380"/>
      <c r="KI21" s="380"/>
      <c r="KJ21" s="380"/>
      <c r="KK21" s="380"/>
      <c r="KL21" s="380"/>
      <c r="KM21" s="380"/>
      <c r="KN21" s="380"/>
      <c r="KO21" s="380"/>
      <c r="KP21" s="380"/>
      <c r="KQ21" s="380"/>
      <c r="KR21" s="380"/>
      <c r="KS21" s="380"/>
      <c r="KT21" s="380"/>
      <c r="KU21" s="380"/>
      <c r="KV21" s="380"/>
      <c r="KW21" s="380"/>
      <c r="KX21" s="380"/>
      <c r="KY21" s="380"/>
      <c r="KZ21" s="380"/>
      <c r="LA21" s="380"/>
      <c r="LB21" s="380"/>
      <c r="LC21" s="380"/>
      <c r="LD21" s="380"/>
      <c r="LE21" s="380"/>
      <c r="LF21" s="380"/>
      <c r="LG21" s="380"/>
      <c r="LH21" s="380"/>
      <c r="LI21" s="380"/>
      <c r="LJ21" s="380"/>
      <c r="LK21" s="380"/>
      <c r="LL21" s="380"/>
      <c r="LM21" s="380"/>
      <c r="LN21" s="380"/>
      <c r="LO21" s="380"/>
      <c r="LP21" s="380"/>
      <c r="LQ21" s="380"/>
      <c r="LR21" s="380"/>
      <c r="LS21" s="380"/>
      <c r="LT21" s="380"/>
      <c r="LU21" s="380"/>
      <c r="LV21" s="380"/>
      <c r="LW21" s="380"/>
      <c r="LX21" s="380"/>
      <c r="LY21" s="380"/>
      <c r="LZ21" s="380"/>
      <c r="MA21" s="380"/>
      <c r="MB21" s="380"/>
      <c r="MC21" s="380"/>
      <c r="MD21" s="380"/>
      <c r="ME21" s="380"/>
      <c r="MF21" s="380"/>
      <c r="MG21" s="380"/>
      <c r="MH21" s="380"/>
      <c r="MI21" s="380"/>
      <c r="MJ21" s="380"/>
      <c r="MK21" s="380"/>
      <c r="ML21" s="380"/>
      <c r="MM21" s="380"/>
      <c r="MN21" s="380"/>
      <c r="MO21" s="380"/>
      <c r="MP21" s="380"/>
      <c r="MQ21" s="380"/>
      <c r="MR21" s="380"/>
      <c r="MS21" s="380"/>
      <c r="MT21" s="380"/>
      <c r="MU21" s="380"/>
      <c r="MV21" s="380"/>
      <c r="MW21" s="380"/>
      <c r="MX21" s="380"/>
      <c r="MY21" s="380"/>
      <c r="MZ21" s="380"/>
      <c r="NA21" s="380"/>
      <c r="NB21" s="380"/>
      <c r="NC21" s="380"/>
      <c r="ND21" s="380"/>
      <c r="NE21" s="380"/>
      <c r="NF21" s="380"/>
      <c r="NG21" s="380"/>
      <c r="NH21" s="380"/>
      <c r="NI21" s="380"/>
      <c r="NJ21" s="380"/>
      <c r="NK21" s="380"/>
      <c r="NL21" s="380"/>
      <c r="NM21" s="380"/>
      <c r="NN21" s="380"/>
      <c r="NO21" s="380"/>
      <c r="NP21" s="380"/>
      <c r="NQ21" s="380"/>
      <c r="NR21" s="380"/>
      <c r="NS21" s="380"/>
      <c r="NT21" s="380"/>
      <c r="NU21" s="380"/>
      <c r="NV21" s="380"/>
      <c r="NW21" s="380"/>
      <c r="NX21" s="380"/>
      <c r="NY21" s="380"/>
      <c r="NZ21" s="380"/>
      <c r="OA21" s="380"/>
      <c r="OB21" s="380"/>
      <c r="OC21" s="380"/>
      <c r="OD21" s="380"/>
      <c r="OE21" s="380"/>
      <c r="OF21" s="380"/>
      <c r="OG21" s="380"/>
      <c r="OH21" s="380"/>
      <c r="OI21" s="380"/>
      <c r="OJ21" s="380"/>
      <c r="OK21" s="380"/>
      <c r="OL21" s="380"/>
      <c r="OM21" s="380"/>
      <c r="ON21" s="380"/>
      <c r="OO21" s="380"/>
      <c r="OP21" s="380"/>
      <c r="PQ21" s="380"/>
      <c r="PS21" s="380"/>
      <c r="PT21" s="380"/>
      <c r="PU21" s="380"/>
      <c r="PV21" s="380"/>
      <c r="PW21" s="380"/>
      <c r="PX21" s="380"/>
      <c r="PY21" s="380"/>
      <c r="PZ21" s="380"/>
      <c r="QA21" s="380"/>
      <c r="QB21" s="380"/>
      <c r="QC21" s="380"/>
      <c r="QD21" s="380"/>
      <c r="QE21" s="380"/>
      <c r="QF21" s="380"/>
      <c r="QG21" s="380"/>
      <c r="QH21" s="380"/>
      <c r="QI21" s="380"/>
      <c r="QJ21" s="380"/>
      <c r="QK21" s="380"/>
      <c r="QL21" s="380"/>
      <c r="QM21" s="380"/>
      <c r="QN21" s="380"/>
      <c r="QO21" s="380"/>
      <c r="QP21" s="380"/>
      <c r="QQ21" s="380"/>
      <c r="QR21" s="380"/>
      <c r="QS21" s="380"/>
      <c r="QT21" s="380"/>
      <c r="QU21" s="380"/>
      <c r="QV21" s="380"/>
      <c r="QW21" s="380"/>
      <c r="QX21" s="380"/>
      <c r="QY21" s="380"/>
      <c r="QZ21" s="380"/>
      <c r="RA21" s="380"/>
      <c r="RB21" s="380"/>
      <c r="RC21" s="380"/>
      <c r="RD21" s="380"/>
      <c r="RE21" s="380"/>
      <c r="RF21" s="380"/>
      <c r="RG21" s="380"/>
      <c r="RH21" s="380"/>
      <c r="RI21" s="380"/>
      <c r="RJ21" s="380"/>
      <c r="RK21" s="380"/>
      <c r="RL21" s="380"/>
      <c r="RM21" s="380"/>
      <c r="RN21" s="380"/>
      <c r="RO21" s="380"/>
      <c r="RP21" s="380"/>
      <c r="RQ21" s="380"/>
      <c r="RR21" s="380"/>
      <c r="RS21" s="380"/>
      <c r="RT21" s="380"/>
      <c r="RU21" s="380"/>
      <c r="RV21" s="380"/>
      <c r="RW21" s="380"/>
      <c r="RX21" s="380"/>
      <c r="RY21" s="380"/>
      <c r="RZ21" s="380"/>
      <c r="SA21" s="380"/>
      <c r="SB21" s="380"/>
      <c r="SC21" s="380"/>
      <c r="SD21" s="380"/>
      <c r="SE21" s="380"/>
      <c r="SF21" s="380"/>
      <c r="SG21" s="380"/>
      <c r="SH21" s="380"/>
      <c r="SI21" s="380"/>
      <c r="SJ21" s="380"/>
      <c r="SK21" s="380"/>
      <c r="SL21" s="380"/>
      <c r="SM21" s="380"/>
      <c r="SN21" s="380"/>
      <c r="SO21" s="380"/>
      <c r="SP21" s="380"/>
      <c r="SQ21" s="380"/>
      <c r="SR21" s="380"/>
      <c r="SS21" s="380"/>
      <c r="ST21" s="380"/>
      <c r="SU21" s="380"/>
      <c r="SV21" s="380"/>
      <c r="SW21" s="380"/>
      <c r="SX21" s="380"/>
      <c r="SY21" s="380"/>
      <c r="SZ21" s="380"/>
      <c r="TA21" s="380"/>
      <c r="TB21" s="380"/>
      <c r="TC21" s="380"/>
      <c r="TD21" s="380"/>
      <c r="TE21" s="380"/>
      <c r="TF21" s="380"/>
      <c r="TG21" s="380"/>
      <c r="TH21" s="380"/>
      <c r="TI21" s="380"/>
      <c r="TJ21" s="380"/>
      <c r="TK21" s="380"/>
      <c r="TL21" s="380"/>
      <c r="TM21" s="380"/>
      <c r="TN21" s="380"/>
      <c r="TO21" s="380"/>
      <c r="TP21" s="380"/>
      <c r="TQ21" s="380"/>
      <c r="TR21" s="380"/>
      <c r="TS21" s="380"/>
      <c r="TT21" s="380"/>
      <c r="TU21" s="380"/>
      <c r="TV21" s="380"/>
      <c r="TW21" s="380"/>
      <c r="TX21" s="380"/>
      <c r="TY21" s="380"/>
      <c r="TZ21" s="521" t="s">
        <v>75</v>
      </c>
      <c r="UA21" s="20"/>
      <c r="UD21" s="380"/>
      <c r="UE21" s="380"/>
      <c r="UF21" s="380"/>
      <c r="UG21" s="380"/>
      <c r="UH21" s="380"/>
      <c r="UI21" s="380"/>
      <c r="UJ21" s="380"/>
      <c r="UK21" s="380"/>
      <c r="UL21" s="380"/>
      <c r="UM21" s="380"/>
      <c r="UN21" s="380"/>
      <c r="UO21" s="380"/>
      <c r="UP21" s="380"/>
      <c r="UQ21" s="380"/>
      <c r="UR21" s="380"/>
      <c r="US21" s="380"/>
      <c r="UT21" s="380"/>
      <c r="UU21" s="380"/>
      <c r="UV21" s="380"/>
      <c r="UW21" s="380"/>
      <c r="UX21" s="380"/>
      <c r="UY21" s="380"/>
      <c r="UZ21" s="380"/>
      <c r="VA21" s="380"/>
      <c r="VB21" s="380"/>
      <c r="VC21" s="380"/>
      <c r="VD21" s="380"/>
      <c r="VE21" s="380"/>
      <c r="VF21" s="380"/>
      <c r="VG21" s="380"/>
      <c r="VH21" s="380"/>
      <c r="VI21" s="380"/>
      <c r="VJ21" s="380"/>
      <c r="VK21" s="380"/>
      <c r="VL21" s="380"/>
      <c r="VN21" s="380"/>
      <c r="VO21" s="380"/>
      <c r="VP21" s="380"/>
      <c r="VQ21" s="380"/>
      <c r="VR21" s="380"/>
      <c r="VS21" s="380"/>
      <c r="VT21" s="380"/>
      <c r="VU21" s="380"/>
      <c r="VV21" s="380"/>
      <c r="VW21" s="380"/>
      <c r="VX21" s="380"/>
      <c r="VY21" s="380"/>
      <c r="VZ21" s="380"/>
      <c r="WA21" s="380"/>
      <c r="WB21" s="380"/>
      <c r="WC21" s="380"/>
      <c r="WD21" s="380"/>
      <c r="WE21" s="380"/>
      <c r="WF21" s="380"/>
      <c r="WG21" s="380"/>
      <c r="WH21" s="509" t="s">
        <v>74</v>
      </c>
      <c r="WI21" s="20"/>
      <c r="WJ21" s="380"/>
      <c r="WK21" s="380"/>
      <c r="WL21" s="380"/>
      <c r="WM21" s="380"/>
      <c r="WN21" s="380"/>
      <c r="WO21" s="380"/>
      <c r="WP21" s="380"/>
      <c r="WQ21" s="380"/>
      <c r="WR21" s="380"/>
      <c r="WS21" s="380"/>
      <c r="WT21" s="380"/>
      <c r="WU21" s="380"/>
      <c r="WV21" s="380"/>
      <c r="WW21" s="380"/>
      <c r="WX21" s="380"/>
      <c r="WY21" s="380"/>
      <c r="WZ21" s="380"/>
      <c r="XA21" s="380"/>
      <c r="XB21" s="380"/>
      <c r="XC21" s="380"/>
      <c r="XD21" s="380"/>
      <c r="XE21" s="380"/>
      <c r="XF21" s="380"/>
      <c r="XG21" s="380"/>
      <c r="XH21" s="380"/>
      <c r="XI21" s="380"/>
      <c r="XJ21" s="380"/>
      <c r="XK21" s="380"/>
      <c r="XL21" s="380"/>
      <c r="XM21" s="380"/>
      <c r="XN21" s="380"/>
      <c r="XO21" s="380"/>
      <c r="XP21" s="380"/>
      <c r="XQ21" s="380"/>
      <c r="XR21" s="380"/>
      <c r="XS21" s="380"/>
      <c r="XT21" s="380"/>
      <c r="XU21" s="380"/>
      <c r="XV21" s="380"/>
      <c r="XW21" s="380"/>
      <c r="XX21" s="380"/>
      <c r="XY21" s="380"/>
      <c r="XZ21" s="380"/>
      <c r="YA21" s="380"/>
      <c r="YB21" s="380"/>
      <c r="YC21" s="380"/>
      <c r="YD21" s="380"/>
      <c r="YE21" s="380"/>
      <c r="YF21" s="380"/>
      <c r="YG21" s="380"/>
      <c r="YH21" s="380"/>
      <c r="YI21" s="380"/>
      <c r="YJ21" s="380"/>
      <c r="YK21" s="380"/>
      <c r="YL21" s="380"/>
      <c r="YM21" s="380"/>
      <c r="YN21" s="380"/>
      <c r="YO21" s="380"/>
      <c r="YP21" s="380"/>
      <c r="YQ21" s="380"/>
      <c r="YR21" s="380"/>
      <c r="YS21" s="380"/>
      <c r="YT21" s="380"/>
      <c r="YU21" s="380"/>
      <c r="YV21" s="380"/>
      <c r="YW21" s="380"/>
      <c r="YX21" s="380"/>
      <c r="YY21" s="380"/>
      <c r="YZ21" s="380"/>
      <c r="ZA21" s="380"/>
    </row>
    <row r="22" hidden="1">
      <c r="A22" s="538" t="s">
        <v>333</v>
      </c>
      <c r="B22" s="380"/>
      <c r="C22" s="380"/>
      <c r="D22" s="380"/>
      <c r="E22" s="380"/>
      <c r="F22" s="380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499"/>
      <c r="AD22" s="499"/>
      <c r="AE22" s="499"/>
      <c r="AF22" s="380"/>
      <c r="AG22" s="499"/>
      <c r="AH22" s="499"/>
      <c r="AI22" s="380"/>
      <c r="AJ22" s="380"/>
      <c r="AK22" s="380"/>
      <c r="AL22" s="380"/>
      <c r="AM22" s="380"/>
      <c r="AN22" s="380"/>
      <c r="AO22" s="380"/>
      <c r="AP22" s="380"/>
      <c r="AQ22" s="380"/>
      <c r="AR22" s="380"/>
      <c r="AS22" s="380"/>
      <c r="AT22" s="380"/>
      <c r="AU22" s="380"/>
      <c r="AV22" s="380"/>
      <c r="AW22" s="380"/>
      <c r="AX22" s="380"/>
      <c r="AY22" s="380"/>
      <c r="AZ22" s="380"/>
      <c r="BA22" s="380"/>
      <c r="BB22" s="380"/>
      <c r="BC22" s="380"/>
      <c r="BD22" s="380"/>
      <c r="BE22" s="380"/>
      <c r="BF22" s="380"/>
      <c r="BG22" s="380"/>
      <c r="BH22" s="380"/>
      <c r="BI22" s="380"/>
      <c r="BJ22" s="380"/>
      <c r="BK22" s="380"/>
      <c r="BL22" s="380"/>
      <c r="BM22" s="380"/>
      <c r="BN22" s="380"/>
      <c r="BO22" s="380"/>
      <c r="BP22" s="380"/>
      <c r="BQ22" s="380"/>
      <c r="BR22" s="380"/>
      <c r="BS22" s="380"/>
      <c r="BT22" s="380"/>
      <c r="BU22" s="380"/>
      <c r="BV22" s="380"/>
      <c r="BW22" s="380"/>
      <c r="BX22" s="380"/>
      <c r="BY22" s="380"/>
      <c r="BZ22" s="380"/>
      <c r="CA22" s="380"/>
      <c r="CB22" s="380"/>
      <c r="CC22" s="380"/>
      <c r="CD22" s="380"/>
      <c r="CE22" s="380"/>
      <c r="CF22" s="380"/>
      <c r="CG22" s="380"/>
      <c r="CH22" s="380"/>
      <c r="CI22" s="380"/>
      <c r="CJ22" s="380"/>
      <c r="CK22" s="380"/>
      <c r="CL22" s="380"/>
      <c r="CM22" s="380"/>
      <c r="CN22" s="380"/>
      <c r="CO22" s="380"/>
      <c r="CP22" s="380"/>
      <c r="CQ22" s="380"/>
      <c r="CR22" s="380"/>
      <c r="CS22" s="380"/>
      <c r="CT22" s="380"/>
      <c r="CU22" s="380"/>
      <c r="CV22" s="380"/>
      <c r="CW22" s="380"/>
      <c r="CX22" s="380"/>
      <c r="CY22" s="380"/>
      <c r="CZ22" s="380"/>
      <c r="DA22" s="380"/>
      <c r="DB22" s="380"/>
      <c r="DC22" s="380"/>
      <c r="DD22" s="380"/>
      <c r="DE22" s="380"/>
      <c r="DF22" s="380"/>
      <c r="DG22" s="380"/>
      <c r="DH22" s="380"/>
      <c r="DI22" s="380"/>
      <c r="DJ22" s="380"/>
      <c r="DK22" s="380"/>
      <c r="DL22" s="380"/>
      <c r="DM22" s="380"/>
      <c r="DN22" s="380"/>
      <c r="DO22" s="380"/>
      <c r="DP22" s="380"/>
      <c r="DQ22" s="380"/>
      <c r="DR22" s="380"/>
      <c r="DS22" s="380"/>
      <c r="DT22" s="380"/>
      <c r="DU22" s="380"/>
      <c r="DV22" s="380"/>
      <c r="DW22" s="380"/>
      <c r="DX22" s="380"/>
      <c r="DY22" s="380"/>
      <c r="DZ22" s="380"/>
      <c r="EA22" s="380"/>
      <c r="EB22" s="380"/>
      <c r="EC22" s="380"/>
      <c r="ED22" s="380"/>
      <c r="EE22" s="380"/>
      <c r="EF22" s="380"/>
      <c r="EG22" s="380"/>
      <c r="EH22" s="380"/>
      <c r="EI22" s="380"/>
      <c r="EJ22" s="380"/>
      <c r="EK22" s="380"/>
      <c r="EL22" s="380"/>
      <c r="EM22" s="380"/>
      <c r="EN22" s="380"/>
      <c r="EO22" s="380"/>
      <c r="EP22" s="380"/>
      <c r="EQ22" s="380"/>
      <c r="ER22" s="380"/>
      <c r="ES22" s="380"/>
      <c r="ET22" s="380"/>
      <c r="EU22" s="380"/>
      <c r="EV22" s="380"/>
      <c r="EW22" s="380"/>
      <c r="EX22" s="380"/>
      <c r="EY22" s="380"/>
      <c r="EZ22" s="380"/>
      <c r="FA22" s="380"/>
      <c r="FB22" s="380"/>
      <c r="FC22" s="380"/>
      <c r="FD22" s="380"/>
      <c r="FE22" s="380"/>
      <c r="FF22" s="380"/>
      <c r="FG22" s="380"/>
      <c r="FH22" s="380"/>
      <c r="FI22" s="380"/>
      <c r="FJ22" s="380"/>
      <c r="FK22" s="380"/>
      <c r="FL22" s="380"/>
      <c r="FM22" s="380"/>
      <c r="FN22" s="380"/>
      <c r="FO22" s="380"/>
      <c r="FP22" s="380"/>
      <c r="FQ22" s="380"/>
      <c r="FR22" s="380"/>
      <c r="FS22" s="380"/>
      <c r="FT22" s="380"/>
      <c r="FU22" s="380"/>
      <c r="FV22" s="380"/>
      <c r="FW22" s="380"/>
      <c r="FX22" s="380"/>
      <c r="FY22" s="380"/>
      <c r="FZ22" s="380"/>
      <c r="GA22" s="380"/>
      <c r="GB22" s="380"/>
      <c r="GC22" s="380"/>
      <c r="GD22" s="380"/>
      <c r="GE22" s="380"/>
      <c r="GF22" s="380"/>
      <c r="GG22" s="380"/>
      <c r="GH22" s="380"/>
      <c r="GI22" s="380"/>
      <c r="GJ22" s="380"/>
      <c r="GK22" s="380"/>
      <c r="GL22" s="380"/>
      <c r="GM22" s="380"/>
      <c r="GN22" s="380"/>
      <c r="GO22" s="380"/>
      <c r="GP22" s="380"/>
      <c r="GQ22" s="380"/>
      <c r="GR22" s="380"/>
      <c r="GS22" s="380"/>
      <c r="GT22" s="380"/>
      <c r="GU22" s="380"/>
      <c r="GV22" s="380"/>
      <c r="GW22" s="380"/>
      <c r="GX22" s="380"/>
      <c r="GY22" s="380"/>
      <c r="GZ22" s="380"/>
      <c r="HA22" s="380"/>
      <c r="HB22" s="380"/>
      <c r="HC22" s="380"/>
      <c r="HD22" s="380"/>
      <c r="HE22" s="380"/>
      <c r="HF22" s="380"/>
      <c r="HG22" s="380"/>
      <c r="HH22" s="380"/>
      <c r="HI22" s="380"/>
      <c r="HJ22" s="380"/>
      <c r="HK22" s="380"/>
      <c r="HL22" s="380"/>
      <c r="HM22" s="380"/>
      <c r="HN22" s="380"/>
      <c r="HO22" s="380"/>
      <c r="HP22" s="380"/>
      <c r="HQ22" s="380"/>
      <c r="HR22" s="380"/>
      <c r="HS22" s="380"/>
      <c r="HT22" s="380"/>
      <c r="HU22" s="380"/>
      <c r="HV22" s="380"/>
      <c r="HW22" s="380"/>
      <c r="HX22" s="380"/>
      <c r="HY22" s="380"/>
      <c r="HZ22" s="380"/>
      <c r="IA22" s="380"/>
      <c r="IB22" s="380"/>
      <c r="IC22" s="380"/>
      <c r="ID22" s="380"/>
      <c r="IE22" s="380"/>
      <c r="IF22" s="380"/>
      <c r="IG22" s="380"/>
      <c r="IH22" s="380"/>
      <c r="II22" s="380"/>
      <c r="IJ22" s="380"/>
      <c r="IK22" s="380"/>
      <c r="IL22" s="380"/>
      <c r="IM22" s="380"/>
      <c r="IN22" s="380"/>
      <c r="IO22" s="380"/>
      <c r="IP22" s="380"/>
      <c r="IQ22" s="380"/>
      <c r="IR22" s="380"/>
      <c r="IS22" s="380"/>
      <c r="IT22" s="380"/>
      <c r="IU22" s="380"/>
      <c r="IV22" s="380"/>
      <c r="IW22" s="380"/>
      <c r="IX22" s="380"/>
      <c r="IY22" s="380"/>
      <c r="IZ22" s="380"/>
      <c r="JA22" s="380"/>
      <c r="JB22" s="380"/>
      <c r="JC22" s="380"/>
      <c r="JD22" s="380"/>
      <c r="JE22" s="380"/>
      <c r="JF22" s="380"/>
      <c r="JG22" s="380"/>
      <c r="JH22" s="380"/>
      <c r="JI22" s="499"/>
      <c r="JJ22" s="380"/>
      <c r="JK22" s="380"/>
      <c r="JL22" s="380"/>
      <c r="JM22" s="380"/>
      <c r="JN22" s="380"/>
      <c r="JO22" s="380"/>
      <c r="JP22" s="380"/>
      <c r="JQ22" s="380"/>
      <c r="JR22" s="380"/>
      <c r="JS22" s="380"/>
      <c r="JT22" s="380"/>
      <c r="JU22" s="380"/>
      <c r="JV22" s="380"/>
      <c r="JW22" s="380"/>
      <c r="JX22" s="380"/>
      <c r="JY22" s="380"/>
      <c r="JZ22" s="380"/>
      <c r="KA22" s="380"/>
      <c r="KB22" s="380"/>
      <c r="KC22" s="380"/>
      <c r="KD22" s="380"/>
      <c r="KE22" s="380"/>
      <c r="KF22" s="380"/>
      <c r="KG22" s="380"/>
      <c r="KH22" s="380"/>
      <c r="KI22" s="380"/>
      <c r="KJ22" s="380"/>
      <c r="KK22" s="380"/>
      <c r="KL22" s="380"/>
      <c r="KM22" s="380"/>
      <c r="KN22" s="380"/>
      <c r="KO22" s="380"/>
      <c r="KP22" s="380"/>
      <c r="KQ22" s="380"/>
      <c r="KR22" s="380"/>
      <c r="KS22" s="380"/>
      <c r="KT22" s="380"/>
      <c r="KU22" s="380"/>
      <c r="KV22" s="380"/>
      <c r="KW22" s="380"/>
      <c r="KX22" s="380"/>
      <c r="KY22" s="380"/>
      <c r="KZ22" s="380"/>
      <c r="LA22" s="380"/>
      <c r="LB22" s="380"/>
      <c r="LC22" s="380"/>
      <c r="LD22" s="380"/>
      <c r="LE22" s="380"/>
      <c r="LF22" s="380"/>
      <c r="LG22" s="380"/>
      <c r="LH22" s="380"/>
      <c r="LI22" s="380"/>
      <c r="LJ22" s="380"/>
      <c r="LK22" s="380"/>
      <c r="LL22" s="380"/>
      <c r="LM22" s="380"/>
      <c r="LN22" s="380"/>
      <c r="LO22" s="380"/>
      <c r="LP22" s="380"/>
      <c r="LQ22" s="380"/>
      <c r="LR22" s="380"/>
      <c r="LS22" s="380"/>
      <c r="LT22" s="380"/>
      <c r="LU22" s="380"/>
      <c r="LV22" s="380"/>
      <c r="LW22" s="380"/>
      <c r="LX22" s="380"/>
      <c r="LY22" s="380"/>
      <c r="LZ22" s="380"/>
      <c r="MA22" s="380"/>
      <c r="MB22" s="380"/>
      <c r="MC22" s="380"/>
      <c r="MD22" s="380"/>
      <c r="ME22" s="380"/>
      <c r="MF22" s="380"/>
      <c r="MG22" s="380"/>
      <c r="MH22" s="380"/>
      <c r="MI22" s="380"/>
      <c r="MJ22" s="380"/>
      <c r="MK22" s="380"/>
      <c r="ML22" s="380"/>
      <c r="MM22" s="380"/>
      <c r="MN22" s="380"/>
      <c r="MO22" s="380"/>
      <c r="MP22" s="380"/>
      <c r="MQ22" s="380"/>
      <c r="MR22" s="380"/>
      <c r="MS22" s="380"/>
      <c r="MT22" s="380"/>
      <c r="MU22" s="380"/>
      <c r="MV22" s="380"/>
      <c r="MW22" s="380"/>
      <c r="MX22" s="380"/>
      <c r="MY22" s="380"/>
      <c r="MZ22" s="380"/>
      <c r="NA22" s="380"/>
      <c r="NB22" s="380"/>
      <c r="NC22" s="380"/>
      <c r="ND22" s="380"/>
      <c r="NE22" s="380"/>
      <c r="NF22" s="380"/>
      <c r="NG22" s="380"/>
      <c r="NH22" s="380"/>
      <c r="NI22" s="380"/>
      <c r="NJ22" s="380"/>
      <c r="NK22" s="380"/>
      <c r="NL22" s="380"/>
      <c r="NM22" s="380"/>
      <c r="NN22" s="380"/>
      <c r="NO22" s="380"/>
      <c r="NP22" s="380"/>
      <c r="NQ22" s="380"/>
      <c r="NR22" s="380"/>
      <c r="NS22" s="380"/>
      <c r="NT22" s="380"/>
      <c r="NU22" s="380"/>
      <c r="NV22" s="380"/>
      <c r="NW22" s="380"/>
      <c r="NX22" s="380"/>
      <c r="NY22" s="380"/>
      <c r="NZ22" s="380"/>
      <c r="OA22" s="380"/>
      <c r="OB22" s="380"/>
      <c r="OC22" s="380"/>
      <c r="OD22" s="380"/>
      <c r="OE22" s="380"/>
      <c r="OF22" s="380"/>
      <c r="OG22" s="380"/>
      <c r="OH22" s="380"/>
      <c r="OI22" s="380"/>
      <c r="OJ22" s="380"/>
      <c r="OK22" s="380"/>
      <c r="OL22" s="380"/>
      <c r="OM22" s="380"/>
      <c r="ON22" s="380"/>
      <c r="OO22" s="380"/>
      <c r="OP22" s="380"/>
      <c r="PQ22" s="380"/>
      <c r="PS22" s="380"/>
      <c r="PT22" s="380"/>
      <c r="PU22" s="380"/>
      <c r="PV22" s="380"/>
      <c r="PW22" s="380"/>
      <c r="PX22" s="380"/>
      <c r="PY22" s="380"/>
      <c r="PZ22" s="380"/>
      <c r="QA22" s="380"/>
      <c r="QB22" s="380"/>
      <c r="QC22" s="380"/>
      <c r="QD22" s="380"/>
      <c r="QE22" s="380"/>
      <c r="QF22" s="380"/>
      <c r="QG22" s="380"/>
      <c r="QH22" s="380"/>
      <c r="QI22" s="380"/>
      <c r="QJ22" s="380"/>
      <c r="QK22" s="380"/>
      <c r="QL22" s="380"/>
      <c r="QM22" s="380"/>
      <c r="QN22" s="380"/>
      <c r="QO22" s="380"/>
      <c r="QP22" s="380"/>
      <c r="QQ22" s="380"/>
      <c r="QR22" s="380"/>
      <c r="QS22" s="380"/>
      <c r="QT22" s="380"/>
      <c r="QU22" s="380"/>
      <c r="QV22" s="380"/>
      <c r="QW22" s="380"/>
      <c r="QX22" s="380"/>
      <c r="QY22" s="380"/>
      <c r="QZ22" s="380"/>
      <c r="RA22" s="380"/>
      <c r="RB22" s="380"/>
      <c r="RC22" s="380"/>
      <c r="RD22" s="380"/>
      <c r="RE22" s="380"/>
      <c r="RF22" s="380"/>
      <c r="RG22" s="380"/>
      <c r="RH22" s="380"/>
      <c r="RI22" s="380"/>
      <c r="RJ22" s="380"/>
      <c r="RK22" s="380"/>
      <c r="RL22" s="380"/>
      <c r="RM22" s="380"/>
      <c r="RN22" s="380"/>
      <c r="RO22" s="380"/>
      <c r="RP22" s="380"/>
      <c r="RQ22" s="380"/>
      <c r="RR22" s="380"/>
      <c r="RS22" s="380"/>
      <c r="RT22" s="380"/>
      <c r="RU22" s="380"/>
      <c r="RV22" s="380"/>
      <c r="RW22" s="380"/>
      <c r="RX22" s="380"/>
      <c r="RY22" s="380"/>
      <c r="RZ22" s="380"/>
      <c r="SA22" s="380"/>
      <c r="SB22" s="380"/>
      <c r="SC22" s="380"/>
      <c r="SD22" s="380"/>
      <c r="SE22" s="380"/>
      <c r="SF22" s="380"/>
      <c r="SG22" s="380"/>
      <c r="SH22" s="380"/>
      <c r="SI22" s="380"/>
      <c r="SJ22" s="380"/>
      <c r="SK22" s="380"/>
      <c r="SL22" s="380"/>
      <c r="SM22" s="380"/>
      <c r="SN22" s="380"/>
      <c r="SO22" s="380"/>
      <c r="SP22" s="380"/>
      <c r="SQ22" s="380"/>
      <c r="SR22" s="380"/>
      <c r="SS22" s="380"/>
      <c r="ST22" s="380"/>
      <c r="SU22" s="380"/>
      <c r="SV22" s="380"/>
      <c r="SW22" s="380"/>
      <c r="SX22" s="380"/>
      <c r="SY22" s="380"/>
      <c r="SZ22" s="380"/>
      <c r="TA22" s="380"/>
      <c r="TB22" s="380"/>
      <c r="TC22" s="380"/>
      <c r="TD22" s="380"/>
      <c r="TE22" s="380"/>
      <c r="TF22" s="380"/>
      <c r="TG22" s="380"/>
      <c r="TH22" s="380"/>
      <c r="TI22" s="380"/>
      <c r="TJ22" s="380"/>
      <c r="TK22" s="380"/>
      <c r="TL22" s="380"/>
      <c r="TM22" s="380"/>
      <c r="TN22" s="380"/>
      <c r="TO22" s="380"/>
      <c r="TP22" s="380"/>
      <c r="TQ22" s="380"/>
      <c r="TR22" s="380"/>
      <c r="TS22" s="380"/>
      <c r="TT22" s="380"/>
      <c r="TU22" s="380"/>
      <c r="TV22" s="380"/>
      <c r="TW22" s="380"/>
      <c r="TX22" s="380"/>
      <c r="TY22" s="380"/>
      <c r="TZ22" s="380"/>
      <c r="UA22" s="380"/>
      <c r="UB22" s="380"/>
      <c r="UC22" s="380"/>
      <c r="UD22" s="380"/>
      <c r="UE22" s="380"/>
      <c r="UF22" s="380"/>
      <c r="UG22" s="380"/>
      <c r="UH22" s="380"/>
      <c r="UI22" s="380"/>
      <c r="UJ22" s="380"/>
      <c r="UK22" s="380"/>
      <c r="UL22" s="380"/>
      <c r="UM22" s="380"/>
      <c r="UN22" s="380"/>
      <c r="UO22" s="380"/>
      <c r="UP22" s="380"/>
      <c r="UQ22" s="380"/>
      <c r="UR22" s="380"/>
      <c r="US22" s="380"/>
      <c r="UT22" s="380"/>
      <c r="UU22" s="380"/>
      <c r="UV22" s="380"/>
      <c r="UW22" s="380"/>
      <c r="UX22" s="380"/>
      <c r="UY22" s="380"/>
      <c r="UZ22" s="380"/>
      <c r="VA22" s="380"/>
      <c r="VB22" s="380"/>
      <c r="VC22" s="380"/>
      <c r="VD22" s="380"/>
      <c r="VE22" s="380"/>
      <c r="VF22" s="380"/>
      <c r="VG22" s="380"/>
      <c r="VH22" s="380"/>
      <c r="VI22" s="380"/>
      <c r="VJ22" s="380"/>
      <c r="VK22" s="380"/>
      <c r="VL22" s="380"/>
      <c r="VN22" s="380"/>
      <c r="VO22" s="380"/>
      <c r="VP22" s="380"/>
      <c r="VQ22" s="380"/>
      <c r="VR22" s="380"/>
      <c r="VS22" s="380"/>
      <c r="VT22" s="380"/>
      <c r="VU22" s="380"/>
      <c r="VV22" s="380"/>
      <c r="VW22" s="380"/>
      <c r="VX22" s="380"/>
      <c r="VY22" s="380"/>
      <c r="VZ22" s="380"/>
      <c r="WA22" s="380"/>
      <c r="WB22" s="380"/>
      <c r="WC22" s="380"/>
      <c r="WD22" s="380"/>
      <c r="WE22" s="380"/>
      <c r="WF22" s="380"/>
      <c r="WG22" s="380"/>
      <c r="WH22" s="509" t="s">
        <v>326</v>
      </c>
      <c r="WI22" s="20"/>
      <c r="WJ22" s="380"/>
      <c r="WK22" s="380"/>
      <c r="WL22" s="380"/>
      <c r="WM22" s="380"/>
      <c r="WN22" s="380"/>
      <c r="WO22" s="380"/>
      <c r="WP22" s="380"/>
      <c r="WQ22" s="380"/>
      <c r="WR22" s="380"/>
      <c r="WS22" s="380"/>
      <c r="WT22" s="380"/>
      <c r="WU22" s="380"/>
      <c r="WV22" s="380"/>
      <c r="WW22" s="380"/>
      <c r="WX22" s="380"/>
      <c r="WY22" s="380"/>
      <c r="WZ22" s="380"/>
      <c r="XA22" s="380"/>
      <c r="XB22" s="380"/>
      <c r="XC22" s="380"/>
      <c r="XD22" s="380"/>
      <c r="XE22" s="380"/>
      <c r="XF22" s="380"/>
      <c r="XG22" s="380"/>
      <c r="XH22" s="380"/>
      <c r="XI22" s="380"/>
      <c r="XJ22" s="380"/>
      <c r="XK22" s="380"/>
      <c r="XL22" s="380"/>
      <c r="XM22" s="380"/>
      <c r="XN22" s="380"/>
      <c r="XO22" s="380"/>
      <c r="XP22" s="380"/>
      <c r="XQ22" s="380"/>
      <c r="XR22" s="380"/>
      <c r="XS22" s="380"/>
      <c r="XT22" s="380"/>
      <c r="XU22" s="380"/>
      <c r="XV22" s="380"/>
      <c r="XW22" s="380"/>
      <c r="XX22" s="380"/>
      <c r="XY22" s="380"/>
      <c r="XZ22" s="380"/>
      <c r="YA22" s="380"/>
      <c r="YB22" s="380"/>
      <c r="YC22" s="380"/>
      <c r="YD22" s="380"/>
      <c r="YE22" s="380"/>
      <c r="YF22" s="380"/>
      <c r="YG22" s="380"/>
      <c r="YH22" s="380"/>
      <c r="YI22" s="380"/>
      <c r="YT22" s="380"/>
      <c r="YU22" s="380"/>
      <c r="YV22" s="380"/>
      <c r="YW22" s="380"/>
      <c r="YX22" s="380"/>
      <c r="YY22" s="380"/>
      <c r="YZ22" s="380"/>
      <c r="ZA22" s="380"/>
    </row>
    <row r="23" hidden="1">
      <c r="A23" s="166"/>
      <c r="B23" s="380"/>
      <c r="C23" s="380"/>
      <c r="D23" s="380"/>
      <c r="E23" s="380"/>
      <c r="F23" s="380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499"/>
      <c r="AD23" s="499"/>
      <c r="AE23" s="499"/>
      <c r="AF23" s="380"/>
      <c r="AG23" s="499"/>
      <c r="AH23" s="499"/>
      <c r="AI23" s="380"/>
      <c r="AJ23" s="380"/>
      <c r="AK23" s="380"/>
      <c r="AL23" s="380"/>
      <c r="AM23" s="380"/>
      <c r="AN23" s="380"/>
      <c r="AO23" s="380"/>
      <c r="AP23" s="380"/>
      <c r="AQ23" s="380"/>
      <c r="AR23" s="380"/>
      <c r="AS23" s="380"/>
      <c r="AT23" s="380"/>
      <c r="AU23" s="380"/>
      <c r="AV23" s="380"/>
      <c r="AW23" s="380"/>
      <c r="AX23" s="380"/>
      <c r="AY23" s="380"/>
      <c r="AZ23" s="380"/>
      <c r="BA23" s="380"/>
      <c r="BB23" s="380"/>
      <c r="BC23" s="380"/>
      <c r="BD23" s="380"/>
      <c r="BE23" s="380"/>
      <c r="BF23" s="380"/>
      <c r="BG23" s="380"/>
      <c r="BH23" s="380"/>
      <c r="BI23" s="380"/>
      <c r="BJ23" s="380"/>
      <c r="BK23" s="380"/>
      <c r="BL23" s="380"/>
      <c r="BM23" s="380"/>
      <c r="BN23" s="380"/>
      <c r="BO23" s="380"/>
      <c r="BP23" s="380"/>
      <c r="BQ23" s="380"/>
      <c r="BR23" s="380"/>
      <c r="BS23" s="380"/>
      <c r="BT23" s="380"/>
      <c r="BU23" s="380"/>
      <c r="BV23" s="380"/>
      <c r="BW23" s="380"/>
      <c r="BX23" s="380"/>
      <c r="BY23" s="380"/>
      <c r="BZ23" s="380"/>
      <c r="CA23" s="380"/>
      <c r="CB23" s="380"/>
      <c r="CC23" s="380"/>
      <c r="CD23" s="380"/>
      <c r="CE23" s="380"/>
      <c r="CF23" s="380"/>
      <c r="CG23" s="380"/>
      <c r="CH23" s="380"/>
      <c r="CI23" s="380"/>
      <c r="CJ23" s="380"/>
      <c r="CK23" s="380"/>
      <c r="CL23" s="380"/>
      <c r="CM23" s="380"/>
      <c r="CN23" s="380"/>
      <c r="CO23" s="380"/>
      <c r="CP23" s="380"/>
      <c r="CQ23" s="380"/>
      <c r="CR23" s="380"/>
      <c r="CS23" s="380"/>
      <c r="CT23" s="380"/>
      <c r="CU23" s="380"/>
      <c r="CV23" s="380"/>
      <c r="CW23" s="380"/>
      <c r="CX23" s="380"/>
      <c r="CY23" s="380"/>
      <c r="CZ23" s="380"/>
      <c r="DA23" s="380"/>
      <c r="DB23" s="380"/>
      <c r="DC23" s="380"/>
      <c r="DD23" s="380"/>
      <c r="DE23" s="380"/>
      <c r="DF23" s="380"/>
      <c r="DG23" s="380"/>
      <c r="DH23" s="380"/>
      <c r="DI23" s="380"/>
      <c r="DJ23" s="380"/>
      <c r="DK23" s="380"/>
      <c r="DL23" s="380"/>
      <c r="DM23" s="380"/>
      <c r="DN23" s="380"/>
      <c r="DO23" s="380"/>
      <c r="DP23" s="380"/>
      <c r="DQ23" s="380"/>
      <c r="DR23" s="380"/>
      <c r="DS23" s="380"/>
      <c r="DT23" s="380"/>
      <c r="DU23" s="380"/>
      <c r="DV23" s="380"/>
      <c r="DW23" s="380"/>
      <c r="DX23" s="380"/>
      <c r="DY23" s="380"/>
      <c r="DZ23" s="380"/>
      <c r="EA23" s="380"/>
      <c r="EB23" s="380"/>
      <c r="EC23" s="380"/>
      <c r="ED23" s="380"/>
      <c r="EE23" s="380"/>
      <c r="EF23" s="380"/>
      <c r="EG23" s="380"/>
      <c r="EH23" s="380"/>
      <c r="EI23" s="380"/>
      <c r="EJ23" s="380"/>
      <c r="EK23" s="380"/>
      <c r="EL23" s="380"/>
      <c r="EM23" s="380"/>
      <c r="EN23" s="380"/>
      <c r="EO23" s="380"/>
      <c r="EP23" s="380"/>
      <c r="EQ23" s="380"/>
      <c r="ER23" s="380"/>
      <c r="ES23" s="380"/>
      <c r="ET23" s="380"/>
      <c r="EU23" s="380"/>
      <c r="EV23" s="380"/>
      <c r="EW23" s="380"/>
      <c r="EX23" s="380"/>
      <c r="EY23" s="380"/>
      <c r="EZ23" s="380"/>
      <c r="FA23" s="380"/>
      <c r="FB23" s="380"/>
      <c r="FC23" s="380"/>
      <c r="FD23" s="380"/>
      <c r="FE23" s="380"/>
      <c r="FF23" s="380"/>
      <c r="FG23" s="380"/>
      <c r="FH23" s="380"/>
      <c r="FI23" s="380"/>
      <c r="FJ23" s="380"/>
      <c r="FK23" s="380"/>
      <c r="FL23" s="380"/>
      <c r="FM23" s="380"/>
      <c r="FN23" s="380"/>
      <c r="FO23" s="380"/>
      <c r="FP23" s="380"/>
      <c r="FQ23" s="380"/>
      <c r="FR23" s="380"/>
      <c r="FS23" s="380"/>
      <c r="FT23" s="380"/>
      <c r="FU23" s="380"/>
      <c r="FV23" s="380"/>
      <c r="FW23" s="380"/>
      <c r="FX23" s="380"/>
      <c r="FY23" s="380"/>
      <c r="FZ23" s="380"/>
      <c r="GA23" s="380"/>
      <c r="GB23" s="380"/>
      <c r="GC23" s="380"/>
      <c r="GD23" s="380"/>
      <c r="GE23" s="380"/>
      <c r="GF23" s="380"/>
      <c r="GG23" s="380"/>
      <c r="GH23" s="380"/>
      <c r="GI23" s="380"/>
      <c r="GJ23" s="380"/>
      <c r="GK23" s="380"/>
      <c r="GL23" s="380"/>
      <c r="GM23" s="380"/>
      <c r="GN23" s="380"/>
      <c r="GO23" s="380"/>
      <c r="GP23" s="380"/>
      <c r="GQ23" s="380"/>
      <c r="GR23" s="380"/>
      <c r="GS23" s="380"/>
      <c r="GT23" s="380"/>
      <c r="GU23" s="380"/>
      <c r="GV23" s="380"/>
      <c r="GW23" s="380"/>
      <c r="GX23" s="380"/>
      <c r="GY23" s="380"/>
      <c r="GZ23" s="380"/>
      <c r="HA23" s="380"/>
      <c r="HB23" s="380"/>
      <c r="HC23" s="380"/>
      <c r="HD23" s="380"/>
      <c r="HE23" s="380"/>
      <c r="HF23" s="380"/>
      <c r="HG23" s="380"/>
      <c r="HH23" s="380"/>
      <c r="HI23" s="380"/>
      <c r="HJ23" s="380"/>
      <c r="HK23" s="380"/>
      <c r="HL23" s="380"/>
      <c r="HM23" s="380"/>
      <c r="HN23" s="380"/>
      <c r="HO23" s="380"/>
      <c r="HP23" s="380"/>
      <c r="HQ23" s="380"/>
      <c r="HR23" s="380"/>
      <c r="HS23" s="380"/>
      <c r="HT23" s="380"/>
      <c r="HU23" s="380"/>
      <c r="HV23" s="380"/>
      <c r="HW23" s="380"/>
      <c r="HX23" s="380"/>
      <c r="HY23" s="380"/>
      <c r="HZ23" s="380"/>
      <c r="IA23" s="380"/>
      <c r="IB23" s="380"/>
      <c r="IC23" s="380"/>
      <c r="ID23" s="380"/>
      <c r="IE23" s="380"/>
      <c r="IF23" s="380"/>
      <c r="IG23" s="380"/>
      <c r="IH23" s="380"/>
      <c r="II23" s="380"/>
      <c r="IJ23" s="380"/>
      <c r="IK23" s="380"/>
      <c r="IL23" s="380"/>
      <c r="IM23" s="380"/>
      <c r="IN23" s="380"/>
      <c r="IO23" s="380"/>
      <c r="IP23" s="380"/>
      <c r="IQ23" s="380"/>
      <c r="IR23" s="380"/>
      <c r="IS23" s="380"/>
      <c r="IT23" s="380"/>
      <c r="IU23" s="380"/>
      <c r="IV23" s="380"/>
      <c r="IW23" s="380"/>
      <c r="IX23" s="380"/>
      <c r="IY23" s="380"/>
      <c r="IZ23" s="380"/>
      <c r="JA23" s="380"/>
      <c r="JB23" s="380"/>
      <c r="JC23" s="380"/>
      <c r="JD23" s="380"/>
      <c r="JE23" s="380"/>
      <c r="JF23" s="380"/>
      <c r="JG23" s="380"/>
      <c r="JH23" s="380"/>
      <c r="JI23" s="499"/>
      <c r="JJ23" s="499"/>
      <c r="JK23" s="499"/>
      <c r="JL23" s="499"/>
      <c r="JM23" s="499"/>
      <c r="JN23" s="380"/>
      <c r="JO23" s="380"/>
      <c r="JP23" s="380"/>
      <c r="JQ23" s="380"/>
      <c r="JR23" s="380"/>
      <c r="JS23" s="380"/>
      <c r="JT23" s="380"/>
      <c r="JU23" s="380"/>
      <c r="JV23" s="380"/>
      <c r="JW23" s="380"/>
      <c r="JX23" s="380"/>
      <c r="JY23" s="380"/>
      <c r="JZ23" s="380"/>
      <c r="KA23" s="380"/>
      <c r="KB23" s="380"/>
      <c r="KC23" s="380"/>
      <c r="KD23" s="380"/>
      <c r="KE23" s="380"/>
      <c r="KF23" s="380"/>
      <c r="KG23" s="380"/>
      <c r="KH23" s="380"/>
      <c r="KI23" s="380"/>
      <c r="KJ23" s="380"/>
      <c r="KK23" s="380"/>
      <c r="KL23" s="380"/>
      <c r="KM23" s="380"/>
      <c r="KN23" s="380"/>
      <c r="KO23" s="380"/>
      <c r="KP23" s="380"/>
      <c r="KQ23" s="380"/>
      <c r="KR23" s="380"/>
      <c r="KS23" s="380"/>
      <c r="KT23" s="380"/>
      <c r="KU23" s="380"/>
      <c r="KV23" s="380"/>
      <c r="KW23" s="380"/>
      <c r="KX23" s="380"/>
      <c r="KY23" s="380"/>
      <c r="KZ23" s="380"/>
      <c r="LA23" s="380"/>
      <c r="LB23" s="380"/>
      <c r="LC23" s="380"/>
      <c r="LD23" s="380"/>
      <c r="LE23" s="380"/>
      <c r="LF23" s="380"/>
      <c r="LG23" s="380"/>
      <c r="LH23" s="380"/>
      <c r="LI23" s="380"/>
      <c r="LJ23" s="380"/>
      <c r="LK23" s="380"/>
      <c r="LL23" s="380"/>
      <c r="LM23" s="380"/>
      <c r="LN23" s="380"/>
      <c r="LO23" s="380"/>
      <c r="LP23" s="380"/>
      <c r="LQ23" s="380"/>
      <c r="LR23" s="380"/>
      <c r="LS23" s="380"/>
      <c r="LT23" s="380"/>
      <c r="LU23" s="380"/>
      <c r="LV23" s="380"/>
      <c r="LW23" s="380"/>
      <c r="LX23" s="380"/>
      <c r="LY23" s="380"/>
      <c r="LZ23" s="380"/>
      <c r="MA23" s="380"/>
      <c r="MB23" s="380"/>
      <c r="MC23" s="380"/>
      <c r="MD23" s="380"/>
      <c r="ME23" s="380"/>
      <c r="MF23" s="380"/>
      <c r="MG23" s="380"/>
      <c r="MH23" s="380"/>
      <c r="MI23" s="380"/>
      <c r="MJ23" s="380"/>
      <c r="MK23" s="380"/>
      <c r="ML23" s="380"/>
      <c r="MM23" s="380"/>
      <c r="MN23" s="380"/>
      <c r="MO23" s="380"/>
      <c r="MP23" s="380"/>
      <c r="MQ23" s="380"/>
      <c r="MR23" s="380"/>
      <c r="MS23" s="380"/>
      <c r="MT23" s="380"/>
      <c r="MU23" s="380"/>
      <c r="MV23" s="380"/>
      <c r="MW23" s="380"/>
      <c r="MX23" s="380"/>
      <c r="MY23" s="380"/>
      <c r="MZ23" s="380"/>
      <c r="NA23" s="380"/>
      <c r="NB23" s="380"/>
      <c r="NC23" s="380"/>
      <c r="ND23" s="380"/>
      <c r="NE23" s="380"/>
      <c r="NF23" s="380"/>
      <c r="NG23" s="380"/>
      <c r="NH23" s="380"/>
      <c r="NI23" s="380"/>
      <c r="NJ23" s="380"/>
      <c r="NK23" s="380"/>
      <c r="NL23" s="380"/>
      <c r="NM23" s="380"/>
      <c r="NN23" s="380"/>
      <c r="NO23" s="380"/>
      <c r="NP23" s="380"/>
      <c r="NQ23" s="380"/>
      <c r="NR23" s="380"/>
      <c r="NS23" s="380"/>
      <c r="NT23" s="380"/>
      <c r="NU23" s="380"/>
      <c r="NV23" s="380"/>
      <c r="NW23" s="380"/>
      <c r="NX23" s="380"/>
      <c r="NY23" s="380"/>
      <c r="NZ23" s="380"/>
      <c r="OA23" s="380"/>
      <c r="OB23" s="380"/>
      <c r="OC23" s="380"/>
      <c r="OD23" s="380"/>
      <c r="OE23" s="380"/>
      <c r="OF23" s="380"/>
      <c r="OG23" s="380"/>
      <c r="OH23" s="380"/>
      <c r="OI23" s="380"/>
      <c r="OJ23" s="380"/>
      <c r="OK23" s="380"/>
      <c r="OL23" s="380"/>
      <c r="OM23" s="380"/>
      <c r="ON23" s="380"/>
      <c r="OO23" s="380"/>
      <c r="OP23" s="380"/>
      <c r="PQ23" s="380"/>
      <c r="PR23" s="380"/>
      <c r="PS23" s="380"/>
      <c r="PT23" s="380"/>
      <c r="PU23" s="380"/>
      <c r="PV23" s="380"/>
      <c r="PW23" s="380"/>
      <c r="PX23" s="380"/>
      <c r="PY23" s="380"/>
      <c r="PZ23" s="380"/>
      <c r="QA23" s="380"/>
      <c r="QB23" s="380"/>
      <c r="QC23" s="380"/>
      <c r="QD23" s="380"/>
      <c r="QE23" s="380"/>
      <c r="QF23" s="380"/>
      <c r="QG23" s="380"/>
      <c r="QH23" s="380"/>
      <c r="QI23" s="380"/>
      <c r="QJ23" s="380"/>
      <c r="QK23" s="380"/>
      <c r="QL23" s="380"/>
      <c r="QM23" s="380"/>
      <c r="QN23" s="380"/>
      <c r="QO23" s="380"/>
      <c r="QP23" s="380"/>
      <c r="QQ23" s="380"/>
      <c r="QR23" s="380"/>
      <c r="QS23" s="380"/>
      <c r="QT23" s="380"/>
      <c r="QU23" s="380"/>
      <c r="QV23" s="380"/>
      <c r="QW23" s="380"/>
      <c r="QX23" s="380"/>
      <c r="QY23" s="380"/>
      <c r="QZ23" s="380"/>
      <c r="RA23" s="380"/>
      <c r="RB23" s="380"/>
      <c r="RC23" s="380"/>
      <c r="RD23" s="380"/>
      <c r="RE23" s="380"/>
      <c r="RF23" s="380"/>
      <c r="RG23" s="380"/>
      <c r="RH23" s="380"/>
      <c r="RI23" s="380"/>
      <c r="RJ23" s="380"/>
      <c r="RK23" s="380"/>
      <c r="RL23" s="380"/>
      <c r="RM23" s="380"/>
      <c r="RN23" s="380"/>
      <c r="RO23" s="380"/>
      <c r="RP23" s="380"/>
      <c r="RQ23" s="380"/>
      <c r="RR23" s="380"/>
      <c r="RS23" s="380"/>
      <c r="RT23" s="380"/>
      <c r="RU23" s="380"/>
      <c r="RV23" s="380"/>
      <c r="RW23" s="380"/>
      <c r="RX23" s="380"/>
      <c r="RY23" s="380"/>
      <c r="RZ23" s="380"/>
      <c r="SA23" s="380"/>
      <c r="SB23" s="380"/>
      <c r="SC23" s="380"/>
      <c r="SD23" s="380"/>
      <c r="SE23" s="380"/>
      <c r="SF23" s="380"/>
      <c r="SG23" s="380"/>
      <c r="SH23" s="380"/>
      <c r="SI23" s="380"/>
      <c r="SJ23" s="380"/>
      <c r="SK23" s="380"/>
      <c r="SL23" s="380"/>
      <c r="SM23" s="380"/>
      <c r="SN23" s="380"/>
      <c r="SO23" s="380"/>
      <c r="SP23" s="380"/>
      <c r="SQ23" s="380"/>
      <c r="SR23" s="380"/>
      <c r="SS23" s="380"/>
      <c r="ST23" s="380"/>
      <c r="SU23" s="380"/>
      <c r="SV23" s="380"/>
      <c r="SW23" s="380"/>
      <c r="SX23" s="380"/>
      <c r="SY23" s="380"/>
      <c r="SZ23" s="380"/>
      <c r="TA23" s="380"/>
      <c r="TB23" s="380"/>
      <c r="TC23" s="380"/>
      <c r="TD23" s="380"/>
      <c r="TE23" s="380"/>
      <c r="TF23" s="380"/>
      <c r="TG23" s="380"/>
      <c r="TH23" s="380"/>
      <c r="TI23" s="380"/>
      <c r="TJ23" s="380"/>
      <c r="TK23" s="380"/>
      <c r="TL23" s="380"/>
      <c r="TM23" s="380"/>
      <c r="TN23" s="380"/>
      <c r="TO23" s="380"/>
      <c r="TP23" s="380"/>
      <c r="TQ23" s="380"/>
      <c r="TR23" s="380"/>
      <c r="TS23" s="380"/>
      <c r="TT23" s="380"/>
      <c r="TU23" s="380"/>
      <c r="TV23" s="380"/>
      <c r="TW23" s="380"/>
      <c r="TX23" s="380"/>
      <c r="TY23" s="380"/>
      <c r="UB23" s="380"/>
      <c r="UC23" s="380"/>
      <c r="UD23" s="380"/>
      <c r="UE23" s="380"/>
      <c r="UF23" s="380"/>
      <c r="UG23" s="380"/>
      <c r="UH23" s="380"/>
      <c r="UI23" s="380"/>
      <c r="UJ23" s="380"/>
      <c r="UK23" s="380"/>
      <c r="UL23" s="380"/>
      <c r="UM23" s="380"/>
      <c r="UN23" s="380"/>
      <c r="UO23" s="380"/>
      <c r="UP23" s="380"/>
      <c r="UQ23" s="380"/>
      <c r="UR23" s="380"/>
      <c r="US23" s="380"/>
      <c r="UT23" s="380"/>
      <c r="UU23" s="380"/>
      <c r="UV23" s="380"/>
      <c r="UW23" s="380"/>
      <c r="UX23" s="380"/>
      <c r="UY23" s="380"/>
      <c r="UZ23" s="380"/>
      <c r="VA23" s="380"/>
      <c r="VB23" s="380"/>
      <c r="VC23" s="380"/>
      <c r="VD23" s="380"/>
      <c r="VE23" s="380"/>
      <c r="VF23" s="380"/>
      <c r="VG23" s="380"/>
      <c r="VH23" s="380"/>
      <c r="VI23" s="380"/>
      <c r="VJ23" s="380"/>
      <c r="VK23" s="380"/>
      <c r="VL23" s="380"/>
      <c r="VN23" s="380"/>
      <c r="VO23" s="380"/>
      <c r="VP23" s="380"/>
      <c r="VQ23" s="380"/>
      <c r="VR23" s="380"/>
      <c r="VS23" s="380"/>
      <c r="VT23" s="380"/>
      <c r="VU23" s="380"/>
      <c r="VV23" s="380"/>
      <c r="VW23" s="380"/>
      <c r="VX23" s="380"/>
      <c r="VY23" s="380"/>
      <c r="VZ23" s="380"/>
      <c r="WA23" s="380"/>
      <c r="WB23" s="380"/>
      <c r="WC23" s="380"/>
      <c r="WD23" s="380"/>
      <c r="WE23" s="380"/>
      <c r="WF23" s="380"/>
      <c r="WG23" s="380"/>
      <c r="WH23" s="380"/>
      <c r="WI23" s="380"/>
      <c r="WJ23" s="380"/>
      <c r="WK23" s="380"/>
      <c r="WL23" s="380"/>
      <c r="WM23" s="380"/>
      <c r="WN23" s="380"/>
      <c r="WO23" s="380"/>
      <c r="WP23" s="380"/>
      <c r="WQ23" s="380"/>
      <c r="WR23" s="380"/>
      <c r="WS23" s="380"/>
      <c r="WT23" s="380"/>
      <c r="WU23" s="380"/>
      <c r="WV23" s="380"/>
      <c r="WW23" s="380"/>
      <c r="WX23" s="380"/>
      <c r="WY23" s="380"/>
      <c r="WZ23" s="380"/>
      <c r="XA23" s="380"/>
      <c r="XB23" s="380"/>
      <c r="XC23" s="380"/>
      <c r="XD23" s="380"/>
      <c r="XE23" s="380"/>
      <c r="XF23" s="380"/>
      <c r="XG23" s="380"/>
      <c r="XH23" s="380"/>
      <c r="XI23" s="380"/>
      <c r="XJ23" s="380"/>
      <c r="XK23" s="380"/>
      <c r="XL23" s="380"/>
      <c r="XM23" s="380"/>
      <c r="XN23" s="380"/>
      <c r="XO23" s="380"/>
      <c r="XP23" s="380"/>
      <c r="XQ23" s="380"/>
      <c r="XR23" s="380"/>
      <c r="XS23" s="380"/>
      <c r="XT23" s="380"/>
      <c r="XU23" s="380"/>
      <c r="XV23" s="380"/>
      <c r="XW23" s="380"/>
      <c r="XX23" s="380"/>
      <c r="XY23" s="380"/>
      <c r="XZ23" s="380"/>
      <c r="YA23" s="380"/>
      <c r="YB23" s="380"/>
      <c r="YC23" s="380"/>
      <c r="YD23" s="380"/>
      <c r="YE23" s="380"/>
      <c r="YF23" s="380"/>
      <c r="YG23" s="380"/>
      <c r="YH23" s="380"/>
      <c r="YI23" s="380"/>
      <c r="YJ23" s="380"/>
      <c r="YK23" s="380"/>
      <c r="YL23" s="380"/>
      <c r="YM23" s="380"/>
      <c r="YN23" s="380"/>
      <c r="YO23" s="380"/>
      <c r="YP23" s="380"/>
      <c r="YQ23" s="380"/>
      <c r="YR23" s="380"/>
      <c r="YS23" s="380"/>
      <c r="YT23" s="380"/>
      <c r="YU23" s="380"/>
      <c r="YV23" s="380"/>
      <c r="YW23" s="380"/>
      <c r="YX23" s="380"/>
      <c r="YY23" s="380"/>
      <c r="YZ23" s="380"/>
      <c r="ZA23" s="380"/>
      <c r="ZB23" s="380"/>
      <c r="ZC23" s="380"/>
      <c r="ZD23" s="380"/>
      <c r="ZE23" s="380"/>
    </row>
    <row r="24" hidden="1">
      <c r="A24" s="539" t="s">
        <v>334</v>
      </c>
      <c r="B24" s="380"/>
      <c r="C24" s="380"/>
      <c r="D24" s="380"/>
      <c r="E24" s="380"/>
      <c r="F24" s="380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0"/>
      <c r="AF24" s="380"/>
      <c r="AG24" s="380"/>
      <c r="AH24" s="380"/>
      <c r="AI24" s="380"/>
      <c r="AJ24" s="380"/>
      <c r="AK24" s="380"/>
      <c r="AL24" s="380"/>
      <c r="AM24" s="380"/>
      <c r="AN24" s="380"/>
      <c r="AO24" s="380"/>
      <c r="AP24" s="380"/>
      <c r="AQ24" s="380"/>
      <c r="AR24" s="380"/>
      <c r="AS24" s="380"/>
      <c r="AT24" s="380"/>
      <c r="AU24" s="380"/>
      <c r="AV24" s="380"/>
      <c r="AW24" s="380"/>
      <c r="AX24" s="380"/>
      <c r="AY24" s="380"/>
      <c r="AZ24" s="380"/>
      <c r="BA24" s="380"/>
      <c r="BB24" s="380"/>
      <c r="BC24" s="380"/>
      <c r="BD24" s="380"/>
      <c r="BE24" s="380"/>
      <c r="BF24" s="380"/>
      <c r="BG24" s="380"/>
      <c r="BH24" s="380"/>
      <c r="BI24" s="380"/>
      <c r="BJ24" s="380"/>
      <c r="BK24" s="380"/>
      <c r="BL24" s="380"/>
      <c r="BM24" s="380"/>
      <c r="BN24" s="380"/>
      <c r="BO24" s="380"/>
      <c r="BP24" s="380"/>
      <c r="BQ24" s="380"/>
      <c r="BR24" s="380"/>
      <c r="BS24" s="380"/>
      <c r="BT24" s="380"/>
      <c r="BU24" s="380"/>
      <c r="BV24" s="380"/>
      <c r="BW24" s="380"/>
      <c r="BX24" s="380"/>
      <c r="BY24" s="380"/>
      <c r="BZ24" s="380"/>
      <c r="CA24" s="380"/>
      <c r="CB24" s="380"/>
      <c r="CC24" s="380"/>
      <c r="CD24" s="380"/>
      <c r="CE24" s="380"/>
      <c r="CF24" s="380"/>
      <c r="CG24" s="380"/>
      <c r="CH24" s="380"/>
      <c r="CI24" s="380"/>
      <c r="CJ24" s="380"/>
      <c r="CK24" s="380"/>
      <c r="CL24" s="380"/>
      <c r="CM24" s="380"/>
      <c r="CN24" s="380"/>
      <c r="CO24" s="380"/>
      <c r="CP24" s="380"/>
      <c r="CQ24" s="380"/>
      <c r="CR24" s="380"/>
      <c r="CS24" s="380"/>
      <c r="CT24" s="380"/>
      <c r="CU24" s="380"/>
      <c r="CV24" s="380"/>
      <c r="CW24" s="380"/>
      <c r="CX24" s="499"/>
      <c r="CY24" s="499"/>
      <c r="CZ24" s="499"/>
      <c r="DA24" s="499"/>
      <c r="DB24" s="380"/>
      <c r="DC24" s="380"/>
      <c r="DD24" s="380"/>
      <c r="DE24" s="380"/>
      <c r="DF24" s="380"/>
      <c r="DG24" s="380"/>
      <c r="DH24" s="380"/>
      <c r="DI24" s="380"/>
      <c r="DJ24" s="380"/>
      <c r="DK24" s="380"/>
      <c r="DL24" s="380"/>
      <c r="DM24" s="380"/>
      <c r="DN24" s="380"/>
      <c r="DO24" s="380"/>
      <c r="DP24" s="380"/>
      <c r="DQ24" s="380"/>
      <c r="DR24" s="380"/>
      <c r="DS24" s="380"/>
      <c r="DT24" s="380"/>
      <c r="DU24" s="380"/>
      <c r="DV24" s="380"/>
      <c r="DW24" s="380"/>
      <c r="DX24" s="380"/>
      <c r="DY24" s="380"/>
      <c r="DZ24" s="380"/>
      <c r="EA24" s="380"/>
      <c r="EB24" s="380"/>
      <c r="EC24" s="380"/>
      <c r="ED24" s="380"/>
      <c r="EE24" s="380"/>
      <c r="EF24" s="380"/>
      <c r="EG24" s="380"/>
      <c r="EH24" s="380"/>
      <c r="EI24" s="380"/>
      <c r="EJ24" s="380"/>
      <c r="EK24" s="380"/>
      <c r="EL24" s="380"/>
      <c r="EM24" s="380"/>
      <c r="EN24" s="380"/>
      <c r="EO24" s="380"/>
      <c r="EP24" s="380"/>
      <c r="EQ24" s="380"/>
      <c r="ER24" s="380"/>
      <c r="ES24" s="380"/>
      <c r="ET24" s="380"/>
      <c r="EU24" s="380"/>
      <c r="EV24" s="380"/>
      <c r="EW24" s="380"/>
      <c r="EX24" s="380"/>
      <c r="EY24" s="380"/>
      <c r="EZ24" s="380"/>
      <c r="FA24" s="380"/>
      <c r="FB24" s="380"/>
      <c r="FC24" s="380"/>
      <c r="FD24" s="380"/>
      <c r="FE24" s="380"/>
      <c r="FF24" s="380"/>
      <c r="FG24" s="380"/>
      <c r="FH24" s="380"/>
      <c r="FI24" s="380"/>
      <c r="FJ24" s="380"/>
      <c r="FK24" s="380"/>
      <c r="FL24" s="380"/>
      <c r="FM24" s="380"/>
      <c r="FN24" s="380"/>
      <c r="FO24" s="380"/>
      <c r="FP24" s="380"/>
      <c r="FQ24" s="380"/>
      <c r="FR24" s="380"/>
      <c r="FS24" s="380"/>
      <c r="FT24" s="380"/>
      <c r="FU24" s="380"/>
      <c r="FV24" s="380"/>
      <c r="FW24" s="380"/>
      <c r="FX24" s="380"/>
      <c r="FY24" s="380"/>
      <c r="FZ24" s="380"/>
      <c r="GA24" s="536"/>
      <c r="GB24" s="536"/>
      <c r="GC24" s="536"/>
      <c r="GD24" s="380"/>
      <c r="GE24" s="380"/>
      <c r="GF24" s="380"/>
      <c r="GG24" s="380"/>
      <c r="GH24" s="380"/>
      <c r="GI24" s="380"/>
      <c r="GJ24" s="380"/>
      <c r="GK24" s="380"/>
      <c r="GL24" s="380"/>
      <c r="GM24" s="380"/>
      <c r="GN24" s="380"/>
      <c r="GO24" s="380"/>
      <c r="GP24" s="380"/>
      <c r="GQ24" s="380"/>
      <c r="GR24" s="380"/>
      <c r="GS24" s="380"/>
      <c r="GT24" s="380"/>
      <c r="GU24" s="380"/>
      <c r="GV24" s="380"/>
      <c r="GW24" s="380"/>
      <c r="GX24" s="380"/>
      <c r="GY24" s="380"/>
      <c r="GZ24" s="536"/>
      <c r="HA24" s="536"/>
      <c r="HB24" s="536"/>
      <c r="HC24" s="380"/>
      <c r="HD24" s="380"/>
      <c r="HE24" s="380"/>
      <c r="HF24" s="380"/>
      <c r="HG24" s="380"/>
      <c r="HH24" s="380"/>
      <c r="HI24" s="380"/>
      <c r="HJ24" s="380"/>
      <c r="HK24" s="380"/>
      <c r="HL24" s="380"/>
      <c r="HM24" s="380"/>
      <c r="HN24" s="380"/>
      <c r="HO24" s="380"/>
      <c r="HP24" s="380"/>
      <c r="HQ24" s="380"/>
      <c r="HR24" s="380"/>
      <c r="HS24" s="380"/>
      <c r="HT24" s="380"/>
      <c r="HU24" s="380"/>
      <c r="HV24" s="380"/>
      <c r="HW24" s="380"/>
      <c r="HX24" s="380"/>
      <c r="HY24" s="380"/>
      <c r="HZ24" s="380"/>
      <c r="IA24" s="536"/>
      <c r="IB24" s="536"/>
      <c r="IC24" s="536"/>
      <c r="ID24" s="380"/>
      <c r="IE24" s="380"/>
      <c r="IF24" s="380"/>
      <c r="IG24" s="380"/>
      <c r="IH24" s="380"/>
      <c r="II24" s="380"/>
      <c r="IJ24" s="380"/>
      <c r="IK24" s="380"/>
      <c r="IL24" s="380"/>
      <c r="IM24" s="380"/>
      <c r="IN24" s="380"/>
      <c r="IO24" s="380"/>
      <c r="IP24" s="380"/>
      <c r="IQ24" s="380"/>
      <c r="IR24" s="380"/>
      <c r="IS24" s="380"/>
      <c r="IT24" s="380"/>
      <c r="IU24" s="380"/>
      <c r="IV24" s="380"/>
      <c r="IW24" s="380"/>
      <c r="IX24" s="380"/>
      <c r="IY24" s="380"/>
      <c r="IZ24" s="380"/>
      <c r="JA24" s="380"/>
      <c r="JB24" s="380"/>
      <c r="JC24" s="380"/>
      <c r="JD24" s="380"/>
      <c r="JE24" s="380"/>
      <c r="JF24" s="380"/>
      <c r="JG24" s="380"/>
      <c r="JH24" s="380"/>
      <c r="JI24" s="380"/>
      <c r="JJ24" s="380"/>
      <c r="JK24" s="380"/>
      <c r="JL24" s="380"/>
      <c r="JM24" s="380"/>
      <c r="JN24" s="380"/>
      <c r="JO24" s="380"/>
      <c r="JP24" s="380"/>
      <c r="JQ24" s="380"/>
      <c r="JR24" s="380"/>
      <c r="JS24" s="380"/>
      <c r="JT24" s="380"/>
      <c r="JU24" s="380"/>
      <c r="JV24" s="380"/>
      <c r="JW24" s="380"/>
      <c r="JX24" s="380"/>
      <c r="JY24" s="380"/>
      <c r="JZ24" s="380"/>
      <c r="KA24" s="380"/>
      <c r="KB24" s="380"/>
      <c r="KC24" s="380"/>
      <c r="KD24" s="380"/>
      <c r="KE24" s="380"/>
      <c r="KF24" s="380"/>
      <c r="KG24" s="380"/>
      <c r="KH24" s="380"/>
      <c r="KI24" s="380"/>
      <c r="KJ24" s="380"/>
      <c r="KK24" s="380"/>
      <c r="KL24" s="380"/>
      <c r="KM24" s="380"/>
      <c r="KN24" s="380"/>
      <c r="KO24" s="380"/>
      <c r="KP24" s="380"/>
      <c r="KQ24" s="380"/>
      <c r="KR24" s="380"/>
      <c r="KS24" s="380"/>
      <c r="KT24" s="380"/>
      <c r="KU24" s="380"/>
      <c r="KV24" s="380"/>
      <c r="KW24" s="380"/>
      <c r="KX24" s="380"/>
      <c r="KY24" s="380"/>
      <c r="KZ24" s="380"/>
      <c r="LA24" s="380"/>
      <c r="LB24" s="380"/>
      <c r="LC24" s="380"/>
      <c r="LD24" s="380"/>
      <c r="LE24" s="380"/>
      <c r="LF24" s="380"/>
      <c r="LG24" s="380"/>
      <c r="LH24" s="380"/>
      <c r="LI24" s="380"/>
      <c r="LJ24" s="380"/>
      <c r="LK24" s="380"/>
      <c r="LL24" s="380"/>
      <c r="LM24" s="380"/>
      <c r="LN24" s="380"/>
      <c r="LO24" s="380"/>
      <c r="LP24" s="380"/>
      <c r="LQ24" s="380"/>
      <c r="LR24" s="380"/>
      <c r="LS24" s="380"/>
      <c r="LT24" s="380"/>
      <c r="LU24" s="380"/>
      <c r="LV24" s="380"/>
      <c r="LW24" s="380"/>
      <c r="LX24" s="380"/>
      <c r="LY24" s="380"/>
      <c r="LZ24" s="380"/>
      <c r="MA24" s="380"/>
      <c r="MB24" s="380"/>
      <c r="MC24" s="380"/>
      <c r="MD24" s="380"/>
      <c r="ME24" s="380"/>
      <c r="MF24" s="380"/>
      <c r="MG24" s="380"/>
      <c r="MH24" s="380"/>
      <c r="MI24" s="380"/>
      <c r="MJ24" s="380"/>
      <c r="MK24" s="380"/>
      <c r="ML24" s="380"/>
      <c r="MM24" s="380"/>
      <c r="MN24" s="380"/>
      <c r="MO24" s="380"/>
      <c r="MP24" s="380"/>
      <c r="MQ24" s="380"/>
      <c r="MR24" s="380"/>
      <c r="MS24" s="380"/>
      <c r="MT24" s="380"/>
      <c r="MU24" s="380"/>
      <c r="MV24" s="380"/>
      <c r="MW24" s="380"/>
      <c r="MX24" s="380"/>
      <c r="MY24" s="380"/>
      <c r="MZ24" s="380"/>
      <c r="NA24" s="380"/>
      <c r="NB24" s="380"/>
      <c r="NC24" s="380"/>
      <c r="ND24" s="380"/>
      <c r="NE24" s="380"/>
      <c r="NF24" s="380"/>
      <c r="NG24" s="380"/>
      <c r="NH24" s="380"/>
      <c r="NI24" s="380"/>
      <c r="NJ24" s="380"/>
      <c r="NK24" s="380"/>
      <c r="NL24" s="380"/>
      <c r="NM24" s="380"/>
      <c r="NN24" s="380"/>
      <c r="NO24" s="380"/>
      <c r="NP24" s="380"/>
      <c r="NQ24" s="380"/>
      <c r="NR24" s="380"/>
      <c r="NS24" s="380"/>
      <c r="NT24" s="380"/>
      <c r="NU24" s="380"/>
      <c r="NV24" s="380"/>
      <c r="NW24" s="380"/>
      <c r="NX24" s="380"/>
      <c r="NY24" s="380"/>
      <c r="NZ24" s="380"/>
      <c r="OA24" s="380"/>
      <c r="OB24" s="380"/>
      <c r="OC24" s="380"/>
      <c r="OD24" s="380"/>
      <c r="OE24" s="380"/>
      <c r="OF24" s="380"/>
      <c r="OG24" s="380"/>
      <c r="OH24" s="380"/>
      <c r="OI24" s="380"/>
      <c r="OJ24" s="380"/>
      <c r="OK24" s="380"/>
      <c r="OL24" s="380"/>
      <c r="OM24" s="380"/>
      <c r="ON24" s="380"/>
      <c r="OO24" s="380"/>
      <c r="OP24" s="380"/>
      <c r="PQ24" s="380"/>
      <c r="PR24" s="380"/>
      <c r="PS24" s="380"/>
      <c r="PT24" s="380"/>
      <c r="PU24" s="380"/>
      <c r="PV24" s="380"/>
      <c r="PW24" s="380"/>
      <c r="PX24" s="380"/>
      <c r="PY24" s="380"/>
      <c r="PZ24" s="380"/>
      <c r="QA24" s="380"/>
      <c r="QB24" s="380"/>
      <c r="QC24" s="380"/>
      <c r="QD24" s="380"/>
      <c r="QE24" s="380"/>
      <c r="QF24" s="380"/>
      <c r="QG24" s="380"/>
      <c r="QH24" s="380"/>
      <c r="QI24" s="380"/>
      <c r="QJ24" s="380"/>
      <c r="QK24" s="380"/>
      <c r="QL24" s="380"/>
      <c r="QM24" s="380"/>
      <c r="QN24" s="380"/>
      <c r="QO24" s="380"/>
      <c r="QP24" s="380"/>
      <c r="QQ24" s="380"/>
      <c r="QR24" s="380"/>
      <c r="QS24" s="380"/>
      <c r="QT24" s="380"/>
      <c r="QU24" s="380"/>
      <c r="QV24" s="380"/>
      <c r="QW24" s="380"/>
      <c r="QX24" s="380"/>
      <c r="QY24" s="380"/>
      <c r="QZ24" s="380"/>
      <c r="RA24" s="380"/>
      <c r="RB24" s="380"/>
      <c r="RC24" s="380"/>
      <c r="RD24" s="380"/>
      <c r="RE24" s="380"/>
      <c r="RF24" s="380"/>
      <c r="RG24" s="380"/>
      <c r="RH24" s="380"/>
      <c r="RI24" s="380"/>
      <c r="RJ24" s="380"/>
      <c r="RK24" s="380"/>
      <c r="RL24" s="380"/>
      <c r="RM24" s="380"/>
      <c r="RN24" s="380"/>
      <c r="RO24" s="380"/>
      <c r="RP24" s="380"/>
      <c r="RQ24" s="380"/>
      <c r="RR24" s="380"/>
      <c r="RS24" s="380"/>
      <c r="RT24" s="380"/>
      <c r="RU24" s="380"/>
      <c r="RV24" s="380"/>
      <c r="RW24" s="380"/>
      <c r="RX24" s="380"/>
      <c r="RY24" s="380"/>
      <c r="RZ24" s="380"/>
      <c r="SA24" s="380"/>
      <c r="SB24" s="380"/>
      <c r="SC24" s="380"/>
      <c r="SD24" s="380"/>
      <c r="SE24" s="380"/>
      <c r="SF24" s="380"/>
      <c r="SG24" s="380"/>
      <c r="SH24" s="380"/>
      <c r="SI24" s="380"/>
      <c r="SJ24" s="380"/>
      <c r="SK24" s="380"/>
      <c r="SL24" s="380"/>
      <c r="SM24" s="380"/>
      <c r="SN24" s="380"/>
      <c r="SO24" s="380"/>
      <c r="SP24" s="380"/>
      <c r="SQ24" s="380"/>
      <c r="SR24" s="380"/>
      <c r="SS24" s="380"/>
      <c r="ST24" s="380"/>
      <c r="SU24" s="380"/>
      <c r="SV24" s="380"/>
      <c r="SW24" s="380"/>
      <c r="SX24" s="380"/>
      <c r="SY24" s="380"/>
      <c r="SZ24" s="380"/>
      <c r="TA24" s="380"/>
      <c r="TB24" s="380"/>
      <c r="TC24" s="380"/>
      <c r="TD24" s="380"/>
      <c r="TE24" s="380"/>
      <c r="TF24" s="380"/>
      <c r="TG24" s="380"/>
      <c r="TH24" s="380"/>
      <c r="TI24" s="380"/>
      <c r="TJ24" s="380"/>
      <c r="TK24" s="380"/>
      <c r="TL24" s="380"/>
      <c r="TM24" s="380"/>
      <c r="TN24" s="380"/>
      <c r="TO24" s="380"/>
      <c r="TP24" s="380"/>
      <c r="TQ24" s="380"/>
      <c r="TR24" s="380"/>
      <c r="TS24" s="380"/>
      <c r="TT24" s="380"/>
      <c r="TU24" s="380"/>
      <c r="TV24" s="380"/>
      <c r="TW24" s="380"/>
      <c r="TX24" s="380"/>
      <c r="TY24" s="380"/>
      <c r="TZ24" s="380"/>
      <c r="UA24" s="380"/>
      <c r="UB24" s="380"/>
      <c r="UC24" s="380"/>
      <c r="UD24" s="380"/>
      <c r="UE24" s="380"/>
      <c r="UF24" s="380"/>
      <c r="UG24" s="380"/>
      <c r="UH24" s="380"/>
      <c r="UI24" s="380"/>
      <c r="UJ24" s="380"/>
      <c r="UK24" s="380"/>
      <c r="UL24" s="380"/>
      <c r="UM24" s="380"/>
      <c r="UN24" s="380"/>
      <c r="UO24" s="380"/>
      <c r="UP24" s="380"/>
      <c r="UQ24" s="380"/>
      <c r="UR24" s="380"/>
      <c r="US24" s="380"/>
      <c r="UT24" s="380"/>
      <c r="UU24" s="380"/>
      <c r="UV24" s="380"/>
      <c r="UW24" s="380"/>
      <c r="UX24" s="380"/>
      <c r="UY24" s="380"/>
      <c r="UZ24" s="380"/>
      <c r="VA24" s="380"/>
      <c r="VB24" s="380"/>
      <c r="VC24" s="380"/>
      <c r="VD24" s="380"/>
      <c r="VE24" s="380"/>
      <c r="VF24" s="380"/>
      <c r="VG24" s="380"/>
      <c r="VH24" s="380"/>
      <c r="VI24" s="380"/>
      <c r="VJ24" s="380"/>
      <c r="VK24" s="380"/>
      <c r="VL24" s="380"/>
      <c r="VM24" s="380"/>
      <c r="VN24" s="380"/>
      <c r="VO24" s="380"/>
      <c r="VP24" s="380"/>
      <c r="VQ24" s="380"/>
      <c r="VR24" s="380"/>
      <c r="VS24" s="380"/>
      <c r="VT24" s="380"/>
      <c r="VU24" s="380"/>
      <c r="VV24" s="380"/>
      <c r="VW24" s="380"/>
      <c r="VX24" s="380"/>
      <c r="VY24" s="380"/>
      <c r="VZ24" s="380"/>
      <c r="WA24" s="380"/>
      <c r="WB24" s="380"/>
      <c r="WC24" s="380"/>
      <c r="WD24" s="380"/>
      <c r="WE24" s="380"/>
      <c r="WF24" s="380"/>
      <c r="WG24" s="380"/>
      <c r="WH24" s="380"/>
      <c r="WI24" s="380"/>
      <c r="WJ24" s="380"/>
      <c r="WK24" s="380"/>
      <c r="WL24" s="380"/>
      <c r="WM24" s="380"/>
      <c r="WN24" s="380"/>
      <c r="WO24" s="380"/>
      <c r="WP24" s="380"/>
      <c r="WQ24" s="380"/>
      <c r="WR24" s="380"/>
      <c r="WS24" s="380"/>
      <c r="WT24" s="380"/>
      <c r="WU24" s="380"/>
      <c r="WV24" s="380"/>
      <c r="WW24" s="380"/>
      <c r="WX24" s="380"/>
      <c r="WY24" s="380"/>
      <c r="WZ24" s="380"/>
      <c r="XA24" s="380"/>
      <c r="XB24" s="380"/>
      <c r="XC24" s="380"/>
      <c r="XD24" s="380"/>
      <c r="XE24" s="380"/>
      <c r="XF24" s="380"/>
      <c r="XG24" s="380"/>
      <c r="XH24" s="380"/>
      <c r="XI24" s="380"/>
      <c r="XJ24" s="380"/>
      <c r="XK24" s="380"/>
      <c r="XL24" s="380"/>
      <c r="XM24" s="380"/>
      <c r="XN24" s="380"/>
      <c r="XO24" s="380"/>
      <c r="XP24" s="380"/>
      <c r="XQ24" s="380"/>
      <c r="XR24" s="380"/>
      <c r="XS24" s="380"/>
      <c r="XT24" s="380"/>
      <c r="XU24" s="380"/>
      <c r="XV24" s="380"/>
      <c r="XW24" s="380"/>
      <c r="XX24" s="380"/>
      <c r="XY24" s="380"/>
      <c r="XZ24" s="380"/>
      <c r="YA24" s="380"/>
      <c r="YB24" s="380"/>
      <c r="YC24" s="380"/>
      <c r="YD24" s="380"/>
      <c r="YE24" s="380"/>
      <c r="YF24" s="380"/>
      <c r="YG24" s="380"/>
      <c r="YH24" s="380"/>
      <c r="YI24" s="380"/>
      <c r="YJ24" s="380"/>
      <c r="YK24" s="380"/>
      <c r="YL24" s="380"/>
      <c r="YM24" s="380"/>
      <c r="YN24" s="380"/>
      <c r="YO24" s="380"/>
      <c r="YP24" s="380"/>
      <c r="YQ24" s="380"/>
      <c r="YR24" s="380"/>
      <c r="YS24" s="380"/>
      <c r="YT24" s="380"/>
      <c r="YU24" s="380"/>
      <c r="YV24" s="380"/>
      <c r="YW24" s="380"/>
      <c r="YX24" s="380"/>
      <c r="YY24" s="380"/>
      <c r="YZ24" s="380"/>
      <c r="ZA24" s="380"/>
      <c r="ZB24" s="380"/>
      <c r="ZC24" s="380"/>
      <c r="ZD24" s="380"/>
      <c r="ZE24" s="380"/>
    </row>
    <row r="25" hidden="1">
      <c r="A25" s="540" t="s">
        <v>335</v>
      </c>
      <c r="B25" s="380"/>
      <c r="C25" s="380"/>
      <c r="D25" s="380"/>
      <c r="E25" s="380"/>
      <c r="F25" s="380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0"/>
      <c r="AF25" s="380"/>
      <c r="AG25" s="380"/>
      <c r="AH25" s="380"/>
      <c r="AI25" s="380"/>
      <c r="AJ25" s="380"/>
      <c r="AK25" s="380"/>
      <c r="AL25" s="380"/>
      <c r="AM25" s="380"/>
      <c r="AN25" s="380"/>
      <c r="AO25" s="380"/>
      <c r="AP25" s="380"/>
      <c r="AQ25" s="380"/>
      <c r="AR25" s="380"/>
      <c r="AS25" s="380"/>
      <c r="AT25" s="380"/>
      <c r="AU25" s="380"/>
      <c r="AV25" s="380"/>
      <c r="AW25" s="380"/>
      <c r="AX25" s="380"/>
      <c r="AY25" s="380"/>
      <c r="AZ25" s="380"/>
      <c r="BA25" s="380"/>
      <c r="BB25" s="380"/>
      <c r="BC25" s="380"/>
      <c r="BD25" s="380"/>
      <c r="BE25" s="380"/>
      <c r="BF25" s="380"/>
      <c r="BG25" s="380"/>
      <c r="BH25" s="380"/>
      <c r="BI25" s="380"/>
      <c r="BJ25" s="380"/>
      <c r="BK25" s="380"/>
      <c r="BL25" s="380"/>
      <c r="BM25" s="380"/>
      <c r="BN25" s="380"/>
      <c r="BO25" s="380"/>
      <c r="BP25" s="380"/>
      <c r="BQ25" s="380"/>
      <c r="BR25" s="380"/>
      <c r="BS25" s="380"/>
      <c r="BT25" s="380"/>
      <c r="BU25" s="380"/>
      <c r="BV25" s="380"/>
      <c r="BW25" s="380"/>
      <c r="BX25" s="380"/>
      <c r="BY25" s="380"/>
      <c r="BZ25" s="380"/>
      <c r="CA25" s="380"/>
      <c r="CB25" s="380"/>
      <c r="CC25" s="380"/>
      <c r="CD25" s="380"/>
      <c r="CE25" s="380"/>
      <c r="CF25" s="380"/>
      <c r="CG25" s="380"/>
      <c r="CH25" s="380"/>
      <c r="CI25" s="380"/>
      <c r="CJ25" s="380"/>
      <c r="CK25" s="380"/>
      <c r="CL25" s="380"/>
      <c r="CM25" s="380"/>
      <c r="CN25" s="380"/>
      <c r="CO25" s="380"/>
      <c r="CP25" s="380"/>
      <c r="CQ25" s="380"/>
      <c r="CR25" s="380"/>
      <c r="CS25" s="380"/>
      <c r="CT25" s="380"/>
      <c r="CU25" s="380"/>
      <c r="CV25" s="380"/>
      <c r="CW25" s="380"/>
      <c r="CX25" s="499"/>
      <c r="CY25" s="499"/>
      <c r="CZ25" s="499"/>
      <c r="DA25" s="499"/>
      <c r="DB25" s="380"/>
      <c r="DC25" s="380"/>
      <c r="DD25" s="380"/>
      <c r="DE25" s="380"/>
      <c r="DF25" s="380"/>
      <c r="DG25" s="380"/>
      <c r="DH25" s="380"/>
      <c r="DI25" s="380"/>
      <c r="DJ25" s="380"/>
      <c r="DK25" s="380"/>
      <c r="DL25" s="380"/>
      <c r="DM25" s="380"/>
      <c r="DN25" s="380"/>
      <c r="DO25" s="380"/>
      <c r="DP25" s="380"/>
      <c r="DQ25" s="380"/>
      <c r="DR25" s="380"/>
      <c r="DS25" s="380"/>
      <c r="DT25" s="380"/>
      <c r="DU25" s="380"/>
      <c r="DV25" s="380"/>
      <c r="DW25" s="380"/>
      <c r="DX25" s="380"/>
      <c r="DY25" s="380"/>
      <c r="DZ25" s="380"/>
      <c r="EA25" s="380"/>
      <c r="EB25" s="380"/>
      <c r="EC25" s="380"/>
      <c r="ED25" s="380"/>
      <c r="EE25" s="380"/>
      <c r="EF25" s="380"/>
      <c r="EG25" s="380"/>
      <c r="EH25" s="380"/>
      <c r="EI25" s="380"/>
      <c r="EJ25" s="380"/>
      <c r="EK25" s="380"/>
      <c r="EL25" s="380"/>
      <c r="EM25" s="380"/>
      <c r="EN25" s="380"/>
      <c r="EO25" s="380"/>
      <c r="EP25" s="380"/>
      <c r="EQ25" s="380"/>
      <c r="ER25" s="380"/>
      <c r="ES25" s="380"/>
      <c r="ET25" s="380"/>
      <c r="EU25" s="380"/>
      <c r="EV25" s="380"/>
      <c r="EW25" s="380"/>
      <c r="EX25" s="380"/>
      <c r="EY25" s="380"/>
      <c r="EZ25" s="380"/>
      <c r="FA25" s="380"/>
      <c r="FB25" s="380"/>
      <c r="FC25" s="380"/>
      <c r="FD25" s="380"/>
      <c r="FE25" s="380"/>
      <c r="FF25" s="380"/>
      <c r="FG25" s="380"/>
      <c r="FH25" s="380"/>
      <c r="FI25" s="380"/>
      <c r="FJ25" s="380"/>
      <c r="FK25" s="380"/>
      <c r="FL25" s="380"/>
      <c r="FM25" s="380"/>
      <c r="FN25" s="380"/>
      <c r="FO25" s="380"/>
      <c r="FP25" s="380"/>
      <c r="FQ25" s="380"/>
      <c r="FR25" s="380"/>
      <c r="FS25" s="380"/>
      <c r="FT25" s="380"/>
      <c r="FU25" s="380"/>
      <c r="FV25" s="380"/>
      <c r="FW25" s="380"/>
      <c r="FX25" s="380"/>
      <c r="FY25" s="380"/>
      <c r="FZ25" s="380"/>
      <c r="GA25" s="536"/>
      <c r="GB25" s="536"/>
      <c r="GC25" s="536"/>
      <c r="GD25" s="380"/>
      <c r="GE25" s="380"/>
      <c r="GF25" s="380"/>
      <c r="GG25" s="380"/>
      <c r="GH25" s="380"/>
      <c r="GI25" s="380"/>
      <c r="GJ25" s="380"/>
      <c r="GK25" s="380"/>
      <c r="GL25" s="380"/>
      <c r="GM25" s="380"/>
      <c r="GN25" s="380"/>
      <c r="GO25" s="380"/>
      <c r="GP25" s="380"/>
      <c r="GQ25" s="380"/>
      <c r="GR25" s="380"/>
      <c r="GS25" s="380"/>
      <c r="GT25" s="380"/>
      <c r="GU25" s="380"/>
      <c r="GV25" s="380"/>
      <c r="GW25" s="380"/>
      <c r="GX25" s="380"/>
      <c r="GY25" s="380"/>
      <c r="GZ25" s="536"/>
      <c r="HA25" s="536"/>
      <c r="HB25" s="536"/>
      <c r="HC25" s="380"/>
      <c r="HD25" s="380"/>
      <c r="HE25" s="380"/>
      <c r="HF25" s="380"/>
      <c r="HG25" s="380"/>
      <c r="HH25" s="380"/>
      <c r="HI25" s="380"/>
      <c r="HJ25" s="380"/>
      <c r="HK25" s="380"/>
      <c r="HL25" s="380"/>
      <c r="HM25" s="380"/>
      <c r="HN25" s="380"/>
      <c r="HO25" s="380"/>
      <c r="HP25" s="380"/>
      <c r="HQ25" s="380"/>
      <c r="HR25" s="380"/>
      <c r="HS25" s="380"/>
      <c r="HT25" s="380"/>
      <c r="HU25" s="380"/>
      <c r="HV25" s="380"/>
      <c r="HW25" s="380"/>
      <c r="HX25" s="380"/>
      <c r="HY25" s="380"/>
      <c r="HZ25" s="380"/>
      <c r="IA25" s="536"/>
      <c r="IB25" s="536"/>
      <c r="IC25" s="536"/>
      <c r="ID25" s="380"/>
      <c r="IE25" s="380"/>
      <c r="IF25" s="380"/>
      <c r="IG25" s="380"/>
      <c r="IH25" s="380"/>
      <c r="II25" s="380"/>
      <c r="IJ25" s="380"/>
      <c r="IK25" s="380"/>
      <c r="IL25" s="380"/>
      <c r="IM25" s="380"/>
      <c r="IN25" s="380"/>
      <c r="IO25" s="380"/>
      <c r="IP25" s="380"/>
      <c r="IQ25" s="380"/>
      <c r="IR25" s="380"/>
      <c r="IS25" s="380"/>
      <c r="IT25" s="380"/>
      <c r="IU25" s="380"/>
      <c r="IV25" s="380"/>
      <c r="IW25" s="380"/>
      <c r="IX25" s="380"/>
      <c r="IY25" s="380"/>
      <c r="IZ25" s="380"/>
      <c r="JA25" s="380"/>
      <c r="JB25" s="380"/>
      <c r="JC25" s="380"/>
      <c r="JD25" s="380"/>
      <c r="JE25" s="380"/>
      <c r="JF25" s="380"/>
      <c r="JG25" s="380"/>
      <c r="JH25" s="380"/>
      <c r="JI25" s="380"/>
      <c r="JJ25" s="380"/>
      <c r="JK25" s="380"/>
      <c r="JL25" s="380"/>
      <c r="JM25" s="380"/>
      <c r="JN25" s="380"/>
      <c r="JO25" s="380"/>
      <c r="JP25" s="380"/>
      <c r="JQ25" s="380"/>
      <c r="JR25" s="380"/>
      <c r="JS25" s="380"/>
      <c r="JT25" s="380"/>
      <c r="JU25" s="380"/>
      <c r="JV25" s="380"/>
      <c r="JW25" s="380"/>
      <c r="JX25" s="380"/>
      <c r="JY25" s="380"/>
      <c r="JZ25" s="380"/>
      <c r="KA25" s="380"/>
      <c r="KB25" s="380"/>
      <c r="KC25" s="380"/>
      <c r="KD25" s="380"/>
      <c r="KE25" s="380"/>
      <c r="KF25" s="380"/>
      <c r="KG25" s="380"/>
      <c r="KH25" s="380"/>
      <c r="KI25" s="380"/>
      <c r="KJ25" s="380"/>
      <c r="KK25" s="380"/>
      <c r="KL25" s="380"/>
      <c r="KM25" s="380"/>
      <c r="KN25" s="380"/>
      <c r="KO25" s="380"/>
      <c r="KP25" s="380"/>
      <c r="KQ25" s="380"/>
      <c r="KR25" s="380"/>
      <c r="KS25" s="380"/>
      <c r="KT25" s="380"/>
      <c r="KU25" s="380"/>
      <c r="KV25" s="380"/>
      <c r="KW25" s="380"/>
      <c r="KX25" s="380"/>
      <c r="KY25" s="380"/>
      <c r="KZ25" s="380"/>
      <c r="LA25" s="380"/>
      <c r="LB25" s="380"/>
      <c r="LC25" s="380"/>
      <c r="LD25" s="380"/>
      <c r="LE25" s="380"/>
      <c r="LF25" s="380"/>
      <c r="LG25" s="380"/>
      <c r="LH25" s="380"/>
      <c r="LI25" s="380"/>
      <c r="LJ25" s="380"/>
      <c r="LK25" s="380"/>
      <c r="LL25" s="380"/>
      <c r="LM25" s="380"/>
      <c r="LN25" s="380"/>
      <c r="LO25" s="380"/>
      <c r="LP25" s="380"/>
      <c r="LQ25" s="380"/>
      <c r="LR25" s="380"/>
      <c r="LS25" s="380"/>
      <c r="LT25" s="380"/>
      <c r="LU25" s="380"/>
      <c r="LV25" s="380"/>
      <c r="LW25" s="380"/>
      <c r="LX25" s="380"/>
      <c r="LY25" s="380"/>
      <c r="LZ25" s="380"/>
      <c r="MA25" s="380"/>
      <c r="MB25" s="380"/>
      <c r="MC25" s="380"/>
      <c r="MD25" s="380"/>
      <c r="ME25" s="380"/>
      <c r="MF25" s="380"/>
      <c r="MG25" s="380"/>
      <c r="MH25" s="380"/>
      <c r="MI25" s="380"/>
      <c r="MJ25" s="380"/>
      <c r="MK25" s="380"/>
      <c r="ML25" s="380"/>
      <c r="MM25" s="380"/>
      <c r="MN25" s="380"/>
      <c r="MO25" s="380"/>
      <c r="MP25" s="380"/>
      <c r="MQ25" s="380"/>
      <c r="MR25" s="380"/>
      <c r="MS25" s="380"/>
      <c r="MT25" s="380"/>
      <c r="MU25" s="380"/>
      <c r="MV25" s="380"/>
      <c r="MW25" s="380"/>
      <c r="MX25" s="380"/>
      <c r="MY25" s="380"/>
      <c r="MZ25" s="380"/>
      <c r="NA25" s="380"/>
      <c r="NB25" s="380"/>
      <c r="NC25" s="380"/>
      <c r="ND25" s="380"/>
      <c r="NE25" s="380"/>
      <c r="NF25" s="380"/>
      <c r="NG25" s="380"/>
      <c r="NH25" s="380"/>
      <c r="NI25" s="380"/>
      <c r="NJ25" s="380"/>
      <c r="NK25" s="380"/>
      <c r="NL25" s="380"/>
      <c r="NM25" s="380"/>
      <c r="NN25" s="380"/>
      <c r="NO25" s="380"/>
      <c r="NP25" s="380"/>
      <c r="NQ25" s="380"/>
      <c r="NR25" s="380"/>
      <c r="NS25" s="380"/>
      <c r="NT25" s="380"/>
      <c r="NU25" s="380"/>
      <c r="NV25" s="380"/>
      <c r="NW25" s="380"/>
      <c r="NX25" s="380"/>
      <c r="NY25" s="380"/>
      <c r="NZ25" s="380"/>
      <c r="OA25" s="380"/>
      <c r="OB25" s="380"/>
      <c r="OC25" s="380"/>
      <c r="OD25" s="380"/>
      <c r="OE25" s="380"/>
      <c r="OF25" s="380"/>
      <c r="OG25" s="380"/>
      <c r="OH25" s="380"/>
      <c r="OI25" s="380"/>
      <c r="OJ25" s="380"/>
      <c r="OK25" s="380"/>
      <c r="OL25" s="380"/>
      <c r="OM25" s="380"/>
      <c r="ON25" s="380"/>
      <c r="OO25" s="380"/>
      <c r="OP25" s="380"/>
      <c r="PQ25" s="380"/>
      <c r="PR25" s="380"/>
      <c r="PS25" s="380"/>
      <c r="PT25" s="380"/>
      <c r="PU25" s="380"/>
      <c r="PV25" s="380"/>
      <c r="PW25" s="380"/>
      <c r="PX25" s="380"/>
      <c r="PY25" s="380"/>
      <c r="PZ25" s="380"/>
      <c r="QA25" s="380"/>
      <c r="QB25" s="380"/>
      <c r="QC25" s="380"/>
      <c r="QD25" s="380"/>
      <c r="QE25" s="380"/>
      <c r="QF25" s="380"/>
      <c r="QG25" s="380"/>
      <c r="QH25" s="380"/>
      <c r="QI25" s="380"/>
      <c r="QJ25" s="380"/>
      <c r="QK25" s="380"/>
      <c r="QL25" s="380"/>
      <c r="QM25" s="380"/>
      <c r="QN25" s="380"/>
      <c r="QO25" s="380"/>
      <c r="QP25" s="380"/>
      <c r="QQ25" s="380"/>
      <c r="QR25" s="380"/>
      <c r="QS25" s="380"/>
      <c r="QT25" s="380"/>
      <c r="QU25" s="380"/>
      <c r="QV25" s="380"/>
      <c r="QW25" s="380"/>
      <c r="QX25" s="380"/>
      <c r="QY25" s="380"/>
      <c r="QZ25" s="380"/>
      <c r="RA25" s="380"/>
      <c r="RB25" s="380"/>
      <c r="RC25" s="380"/>
      <c r="RD25" s="380"/>
      <c r="RE25" s="380"/>
      <c r="RF25" s="380"/>
      <c r="RG25" s="380"/>
      <c r="RH25" s="380"/>
      <c r="RI25" s="380"/>
      <c r="RJ25" s="380"/>
      <c r="RK25" s="380"/>
      <c r="RL25" s="380"/>
      <c r="RM25" s="380"/>
      <c r="RN25" s="380"/>
      <c r="RO25" s="380"/>
      <c r="RP25" s="380"/>
      <c r="RQ25" s="380"/>
      <c r="RR25" s="380"/>
      <c r="RS25" s="380"/>
      <c r="RT25" s="380"/>
      <c r="RU25" s="380"/>
      <c r="RV25" s="380"/>
      <c r="RW25" s="380"/>
      <c r="RX25" s="380"/>
      <c r="RY25" s="380"/>
      <c r="RZ25" s="380"/>
      <c r="SA25" s="380"/>
      <c r="SB25" s="380"/>
      <c r="SC25" s="380"/>
      <c r="SD25" s="380"/>
      <c r="SE25" s="380"/>
      <c r="SF25" s="380"/>
      <c r="SG25" s="380"/>
      <c r="SH25" s="380"/>
      <c r="SI25" s="380"/>
      <c r="SJ25" s="380"/>
      <c r="SK25" s="380"/>
      <c r="SL25" s="380"/>
      <c r="SM25" s="380"/>
      <c r="SN25" s="380"/>
      <c r="SO25" s="380"/>
      <c r="SP25" s="380"/>
      <c r="SQ25" s="380"/>
      <c r="SR25" s="380"/>
      <c r="SS25" s="380"/>
      <c r="ST25" s="380"/>
      <c r="SU25" s="380"/>
      <c r="SV25" s="380"/>
      <c r="SW25" s="380"/>
      <c r="SX25" s="380"/>
      <c r="SY25" s="380"/>
      <c r="SZ25" s="380"/>
      <c r="TA25" s="380"/>
      <c r="TB25" s="380"/>
      <c r="TC25" s="380"/>
      <c r="TD25" s="380"/>
      <c r="TE25" s="380"/>
      <c r="TF25" s="380"/>
      <c r="TG25" s="380"/>
      <c r="TH25" s="380"/>
      <c r="TI25" s="380"/>
      <c r="TJ25" s="380"/>
      <c r="TK25" s="380"/>
      <c r="TL25" s="380"/>
      <c r="TM25" s="380"/>
      <c r="TN25" s="380"/>
      <c r="TO25" s="380"/>
      <c r="TP25" s="380"/>
      <c r="TQ25" s="380"/>
      <c r="TR25" s="380"/>
      <c r="TS25" s="380"/>
      <c r="TT25" s="380"/>
      <c r="TU25" s="380"/>
      <c r="TV25" s="380"/>
      <c r="TW25" s="380"/>
      <c r="TX25" s="380"/>
      <c r="TY25" s="380"/>
      <c r="TZ25" s="380"/>
      <c r="UA25" s="380"/>
      <c r="UB25" s="380"/>
      <c r="UC25" s="380"/>
      <c r="UD25" s="380"/>
      <c r="UE25" s="380"/>
      <c r="UF25" s="380"/>
      <c r="UG25" s="380"/>
      <c r="UH25" s="380"/>
      <c r="UI25" s="380"/>
      <c r="UJ25" s="380"/>
      <c r="UK25" s="380"/>
      <c r="UL25" s="380"/>
      <c r="UM25" s="380"/>
      <c r="UN25" s="380"/>
      <c r="UO25" s="380"/>
      <c r="UP25" s="380"/>
      <c r="UQ25" s="380"/>
      <c r="UR25" s="380"/>
      <c r="US25" s="380"/>
      <c r="UT25" s="380"/>
      <c r="UU25" s="380"/>
      <c r="UV25" s="380"/>
      <c r="UW25" s="380"/>
      <c r="UX25" s="380"/>
      <c r="UY25" s="380"/>
      <c r="UZ25" s="380"/>
      <c r="VA25" s="380"/>
      <c r="VB25" s="380"/>
      <c r="VC25" s="380"/>
      <c r="VD25" s="380"/>
      <c r="VE25" s="380"/>
      <c r="VF25" s="380"/>
      <c r="VG25" s="380"/>
      <c r="VH25" s="380"/>
      <c r="VI25" s="380"/>
      <c r="VJ25" s="380"/>
      <c r="VK25" s="380"/>
      <c r="VL25" s="380"/>
      <c r="VM25" s="380"/>
      <c r="VN25" s="380"/>
      <c r="VO25" s="380"/>
      <c r="VP25" s="380"/>
      <c r="VQ25" s="380"/>
      <c r="VR25" s="380"/>
      <c r="VS25" s="380"/>
      <c r="VT25" s="380"/>
      <c r="VU25" s="380"/>
      <c r="VV25" s="380"/>
      <c r="VW25" s="380"/>
      <c r="VX25" s="380"/>
      <c r="VY25" s="380"/>
      <c r="VZ25" s="380"/>
      <c r="WA25" s="380"/>
      <c r="WB25" s="380"/>
      <c r="WC25" s="380"/>
      <c r="WD25" s="380"/>
      <c r="WE25" s="380"/>
      <c r="WF25" s="380"/>
      <c r="WG25" s="380"/>
      <c r="WH25" s="380"/>
      <c r="WI25" s="380"/>
      <c r="WJ25" s="380"/>
      <c r="WK25" s="380"/>
      <c r="WL25" s="380"/>
      <c r="WM25" s="380"/>
      <c r="WN25" s="380"/>
      <c r="WO25" s="380"/>
      <c r="WP25" s="380"/>
      <c r="WQ25" s="380"/>
      <c r="WR25" s="380"/>
      <c r="WS25" s="380"/>
      <c r="WT25" s="380"/>
      <c r="WU25" s="380"/>
      <c r="WV25" s="380"/>
      <c r="WW25" s="380"/>
      <c r="WX25" s="380"/>
      <c r="WY25" s="380"/>
      <c r="WZ25" s="380"/>
      <c r="XA25" s="380"/>
      <c r="XB25" s="380"/>
      <c r="XC25" s="380"/>
      <c r="XD25" s="380"/>
      <c r="XE25" s="380"/>
      <c r="XF25" s="380"/>
      <c r="XG25" s="380"/>
      <c r="XH25" s="380"/>
      <c r="XI25" s="380"/>
      <c r="XJ25" s="380"/>
      <c r="XK25" s="380"/>
      <c r="XL25" s="380"/>
      <c r="XM25" s="380"/>
      <c r="XN25" s="380"/>
      <c r="XO25" s="380"/>
      <c r="XP25" s="380"/>
      <c r="XQ25" s="380"/>
      <c r="XR25" s="380"/>
      <c r="XS25" s="380"/>
      <c r="XT25" s="380"/>
      <c r="XU25" s="380"/>
      <c r="XV25" s="380"/>
      <c r="XW25" s="380"/>
      <c r="XX25" s="380"/>
      <c r="XY25" s="380"/>
      <c r="XZ25" s="380"/>
      <c r="YA25" s="380"/>
      <c r="YB25" s="380"/>
      <c r="YC25" s="380"/>
      <c r="YD25" s="380"/>
      <c r="YE25" s="380"/>
      <c r="YF25" s="380"/>
      <c r="YG25" s="380"/>
      <c r="YH25" s="380"/>
      <c r="YI25" s="380"/>
      <c r="YJ25" s="380"/>
      <c r="YK25" s="380"/>
      <c r="YL25" s="380"/>
      <c r="YM25" s="380"/>
      <c r="YN25" s="380"/>
      <c r="YO25" s="380"/>
      <c r="YP25" s="380"/>
      <c r="YQ25" s="380"/>
      <c r="YR25" s="380"/>
      <c r="YS25" s="380"/>
      <c r="YT25" s="380"/>
      <c r="YU25" s="380"/>
      <c r="YV25" s="380"/>
      <c r="YW25" s="380"/>
      <c r="YX25" s="380"/>
      <c r="YY25" s="380"/>
      <c r="YZ25" s="380"/>
      <c r="ZA25" s="380"/>
      <c r="ZB25" s="380"/>
      <c r="ZC25" s="380"/>
      <c r="ZD25" s="380"/>
      <c r="ZE25" s="380"/>
    </row>
    <row r="26" hidden="1">
      <c r="A26" s="541" t="s">
        <v>336</v>
      </c>
      <c r="B26" s="380"/>
      <c r="C26" s="380"/>
      <c r="D26" s="380"/>
      <c r="E26" s="380"/>
      <c r="F26" s="380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499"/>
      <c r="AD26" s="499"/>
      <c r="AE26" s="499"/>
      <c r="AF26" s="380"/>
      <c r="AG26" s="499"/>
      <c r="AH26" s="499"/>
      <c r="AI26" s="380"/>
      <c r="AJ26" s="380"/>
      <c r="AK26" s="380"/>
      <c r="AL26" s="380"/>
      <c r="AM26" s="380"/>
      <c r="AN26" s="380"/>
      <c r="AO26" s="380"/>
      <c r="AP26" s="380"/>
      <c r="AQ26" s="380"/>
      <c r="AR26" s="380"/>
      <c r="AS26" s="380"/>
      <c r="AT26" s="380"/>
      <c r="AU26" s="380"/>
      <c r="AV26" s="380"/>
      <c r="AW26" s="380"/>
      <c r="AX26" s="380"/>
      <c r="AY26" s="380"/>
      <c r="AZ26" s="380"/>
      <c r="BA26" s="380"/>
      <c r="BB26" s="380"/>
      <c r="BC26" s="380"/>
      <c r="BD26" s="380"/>
      <c r="BE26" s="380"/>
      <c r="BF26" s="380"/>
      <c r="BG26" s="380"/>
      <c r="BH26" s="380"/>
      <c r="BI26" s="380"/>
      <c r="BJ26" s="380"/>
      <c r="BK26" s="380"/>
      <c r="BL26" s="380"/>
      <c r="BM26" s="380"/>
      <c r="BN26" s="380"/>
      <c r="BO26" s="380"/>
      <c r="BP26" s="380"/>
      <c r="BQ26" s="380"/>
      <c r="BR26" s="380"/>
      <c r="BS26" s="380"/>
      <c r="BT26" s="380"/>
      <c r="BU26" s="380"/>
      <c r="BV26" s="380"/>
      <c r="BW26" s="380"/>
      <c r="BX26" s="380"/>
      <c r="BY26" s="380"/>
      <c r="BZ26" s="380"/>
      <c r="CA26" s="380"/>
      <c r="CB26" s="380"/>
      <c r="CC26" s="380"/>
      <c r="CD26" s="380"/>
      <c r="CE26" s="380"/>
      <c r="CF26" s="380"/>
      <c r="CG26" s="380"/>
      <c r="CH26" s="380"/>
      <c r="CI26" s="380"/>
      <c r="CJ26" s="380"/>
      <c r="CK26" s="380"/>
      <c r="CL26" s="380"/>
      <c r="CM26" s="380"/>
      <c r="CN26" s="380"/>
      <c r="CO26" s="380"/>
      <c r="CP26" s="380"/>
      <c r="CQ26" s="380"/>
      <c r="CR26" s="380"/>
      <c r="CS26" s="380"/>
      <c r="CT26" s="380"/>
      <c r="CU26" s="380"/>
      <c r="CV26" s="380"/>
      <c r="CW26" s="380"/>
      <c r="CX26" s="380"/>
      <c r="CY26" s="380"/>
      <c r="CZ26" s="380"/>
      <c r="DA26" s="380"/>
      <c r="DB26" s="380"/>
      <c r="DC26" s="380"/>
      <c r="DD26" s="380"/>
      <c r="DE26" s="380"/>
      <c r="DF26" s="380"/>
      <c r="DG26" s="380"/>
      <c r="DH26" s="380"/>
      <c r="DI26" s="380"/>
      <c r="DJ26" s="380"/>
      <c r="DK26" s="380"/>
      <c r="DL26" s="380"/>
      <c r="DM26" s="380"/>
      <c r="DN26" s="380"/>
      <c r="DO26" s="380"/>
      <c r="DP26" s="380"/>
      <c r="DQ26" s="380"/>
      <c r="DR26" s="380"/>
      <c r="DS26" s="380"/>
      <c r="DT26" s="380"/>
      <c r="DU26" s="380"/>
      <c r="DV26" s="380"/>
      <c r="DW26" s="380"/>
      <c r="DX26" s="380"/>
      <c r="DY26" s="380"/>
      <c r="DZ26" s="380"/>
      <c r="EA26" s="380"/>
      <c r="EB26" s="380"/>
      <c r="EC26" s="380"/>
      <c r="ED26" s="380"/>
      <c r="EE26" s="380"/>
      <c r="EF26" s="380"/>
      <c r="EG26" s="380"/>
      <c r="EH26" s="380"/>
      <c r="EI26" s="380"/>
      <c r="EJ26" s="380"/>
      <c r="EK26" s="380"/>
      <c r="EL26" s="380"/>
      <c r="EM26" s="380"/>
      <c r="EN26" s="380"/>
      <c r="EO26" s="380"/>
      <c r="EP26" s="380"/>
      <c r="EQ26" s="380"/>
      <c r="ER26" s="380"/>
      <c r="ES26" s="380"/>
      <c r="ET26" s="380"/>
      <c r="EU26" s="380"/>
      <c r="EV26" s="380"/>
      <c r="EW26" s="380"/>
      <c r="EX26" s="380"/>
      <c r="EY26" s="380"/>
      <c r="EZ26" s="380"/>
      <c r="FA26" s="380"/>
      <c r="FB26" s="380"/>
      <c r="FC26" s="380"/>
      <c r="FD26" s="380"/>
      <c r="FE26" s="380"/>
      <c r="FF26" s="380"/>
      <c r="FG26" s="380"/>
      <c r="FH26" s="380"/>
      <c r="FI26" s="380"/>
      <c r="FJ26" s="380"/>
      <c r="FK26" s="380"/>
      <c r="FL26" s="380"/>
      <c r="FM26" s="380"/>
      <c r="FN26" s="380"/>
      <c r="FO26" s="380"/>
      <c r="FP26" s="380"/>
      <c r="FQ26" s="380"/>
      <c r="FR26" s="380"/>
      <c r="FS26" s="380"/>
      <c r="FT26" s="380"/>
      <c r="FU26" s="380"/>
      <c r="FV26" s="380"/>
      <c r="FW26" s="380"/>
      <c r="FX26" s="380"/>
      <c r="FY26" s="380"/>
      <c r="FZ26" s="380"/>
      <c r="GA26" s="380"/>
      <c r="GB26" s="380"/>
      <c r="GC26" s="380"/>
      <c r="GD26" s="380"/>
      <c r="GE26" s="380"/>
      <c r="GF26" s="380"/>
      <c r="GG26" s="380"/>
      <c r="GH26" s="380"/>
      <c r="GI26" s="380"/>
      <c r="GJ26" s="380"/>
      <c r="GK26" s="380"/>
      <c r="GL26" s="380"/>
      <c r="GM26" s="380"/>
      <c r="GN26" s="380"/>
      <c r="GO26" s="380"/>
      <c r="GP26" s="380"/>
      <c r="GQ26" s="380"/>
      <c r="GR26" s="380"/>
      <c r="GS26" s="380"/>
      <c r="GT26" s="380"/>
      <c r="GU26" s="380"/>
      <c r="GV26" s="380"/>
      <c r="GW26" s="380"/>
      <c r="GX26" s="380"/>
      <c r="GY26" s="380"/>
      <c r="GZ26" s="536"/>
      <c r="HA26" s="536"/>
      <c r="HB26" s="536"/>
      <c r="HC26" s="380"/>
      <c r="HD26" s="380"/>
      <c r="HE26" s="380"/>
      <c r="HF26" s="380"/>
      <c r="HG26" s="380"/>
      <c r="HH26" s="380"/>
      <c r="HI26" s="380"/>
      <c r="HJ26" s="380"/>
      <c r="HK26" s="380"/>
      <c r="HL26" s="380"/>
      <c r="HM26" s="380"/>
      <c r="HN26" s="380"/>
      <c r="HO26" s="380"/>
      <c r="HP26" s="380"/>
      <c r="HQ26" s="380"/>
      <c r="HR26" s="380"/>
      <c r="HS26" s="380"/>
      <c r="HT26" s="380"/>
      <c r="HU26" s="380"/>
      <c r="HV26" s="380"/>
      <c r="HW26" s="380"/>
      <c r="HX26" s="380"/>
      <c r="HY26" s="380"/>
      <c r="HZ26" s="380"/>
      <c r="IA26" s="536"/>
      <c r="IB26" s="536"/>
      <c r="IC26" s="536"/>
      <c r="ID26" s="380"/>
      <c r="IE26" s="380"/>
      <c r="IF26" s="380"/>
      <c r="IG26" s="380"/>
      <c r="IH26" s="380"/>
      <c r="II26" s="380"/>
      <c r="IJ26" s="380"/>
      <c r="IK26" s="380"/>
      <c r="IL26" s="380"/>
      <c r="IM26" s="380"/>
      <c r="IN26" s="380"/>
      <c r="IO26" s="380"/>
      <c r="IP26" s="380"/>
      <c r="IQ26" s="380"/>
      <c r="IR26" s="380"/>
      <c r="IS26" s="380"/>
      <c r="IT26" s="380"/>
      <c r="IU26" s="380"/>
      <c r="IV26" s="380"/>
      <c r="IW26" s="380"/>
      <c r="IX26" s="380"/>
      <c r="IY26" s="380"/>
      <c r="IZ26" s="380"/>
      <c r="JA26" s="380"/>
      <c r="JB26" s="380"/>
      <c r="JC26" s="380"/>
      <c r="JD26" s="380"/>
      <c r="JE26" s="380"/>
      <c r="JF26" s="380"/>
      <c r="JG26" s="380"/>
      <c r="JH26" s="380"/>
      <c r="JI26" s="380"/>
      <c r="JJ26" s="380"/>
      <c r="JK26" s="380"/>
      <c r="JL26" s="380"/>
      <c r="JM26" s="380"/>
      <c r="JN26" s="380"/>
      <c r="JO26" s="380"/>
      <c r="JP26" s="380"/>
      <c r="JQ26" s="380"/>
      <c r="JR26" s="380"/>
      <c r="JS26" s="380"/>
      <c r="JT26" s="380"/>
      <c r="JU26" s="380"/>
      <c r="JV26" s="380"/>
      <c r="JW26" s="380"/>
      <c r="JX26" s="380"/>
      <c r="JY26" s="380"/>
      <c r="JZ26" s="380"/>
      <c r="KA26" s="380"/>
      <c r="KB26" s="380"/>
      <c r="KC26" s="380"/>
      <c r="KD26" s="380"/>
      <c r="KE26" s="380"/>
      <c r="KF26" s="380"/>
      <c r="KG26" s="380"/>
      <c r="KH26" s="380"/>
      <c r="KI26" s="380"/>
      <c r="KJ26" s="380"/>
      <c r="KK26" s="380"/>
      <c r="KL26" s="380"/>
      <c r="KM26" s="380"/>
      <c r="KN26" s="380"/>
      <c r="KO26" s="380"/>
      <c r="KP26" s="380"/>
      <c r="KQ26" s="380"/>
      <c r="KR26" s="380"/>
      <c r="KS26" s="380"/>
      <c r="KT26" s="380"/>
      <c r="KU26" s="380"/>
      <c r="KV26" s="380"/>
      <c r="KW26" s="380"/>
      <c r="KX26" s="380"/>
      <c r="KY26" s="380"/>
      <c r="KZ26" s="380"/>
      <c r="LA26" s="380"/>
      <c r="LB26" s="380"/>
      <c r="LC26" s="380"/>
      <c r="LD26" s="380"/>
      <c r="LE26" s="380"/>
      <c r="LF26" s="380"/>
      <c r="LG26" s="380"/>
      <c r="LH26" s="380"/>
      <c r="LI26" s="380"/>
      <c r="LJ26" s="380"/>
      <c r="LK26" s="380"/>
      <c r="LL26" s="380"/>
      <c r="LM26" s="380"/>
      <c r="LN26" s="380"/>
      <c r="LO26" s="380"/>
      <c r="LP26" s="380"/>
      <c r="LQ26" s="380"/>
      <c r="LR26" s="380"/>
      <c r="LS26" s="380"/>
      <c r="LT26" s="380"/>
      <c r="LU26" s="380"/>
      <c r="LV26" s="380"/>
      <c r="LW26" s="380"/>
      <c r="LX26" s="380"/>
      <c r="LY26" s="380"/>
      <c r="LZ26" s="380"/>
      <c r="MA26" s="380"/>
      <c r="MB26" s="380"/>
      <c r="MC26" s="380"/>
      <c r="MD26" s="380"/>
      <c r="ME26" s="380"/>
      <c r="MF26" s="380"/>
      <c r="MG26" s="380"/>
      <c r="MH26" s="380"/>
      <c r="MI26" s="380"/>
      <c r="MJ26" s="380"/>
      <c r="MK26" s="380"/>
      <c r="ML26" s="380"/>
      <c r="MM26" s="380"/>
      <c r="MN26" s="380"/>
      <c r="MO26" s="380"/>
      <c r="MP26" s="380"/>
      <c r="MQ26" s="380"/>
      <c r="MR26" s="380"/>
      <c r="MS26" s="380"/>
      <c r="MT26" s="380"/>
      <c r="MU26" s="380"/>
      <c r="MV26" s="380"/>
      <c r="MW26" s="380"/>
      <c r="MX26" s="380"/>
      <c r="MY26" s="380"/>
      <c r="MZ26" s="380"/>
      <c r="NA26" s="380"/>
      <c r="NB26" s="380"/>
      <c r="NC26" s="380"/>
      <c r="ND26" s="380"/>
      <c r="NE26" s="380"/>
      <c r="NF26" s="380"/>
      <c r="NG26" s="380"/>
      <c r="NH26" s="380"/>
      <c r="NI26" s="380"/>
      <c r="NJ26" s="380"/>
      <c r="NK26" s="380"/>
      <c r="NL26" s="380"/>
      <c r="NM26" s="380"/>
      <c r="NN26" s="380"/>
      <c r="NO26" s="380"/>
      <c r="NP26" s="380"/>
      <c r="NQ26" s="380"/>
      <c r="NR26" s="380"/>
      <c r="NS26" s="380"/>
      <c r="NT26" s="380"/>
      <c r="NU26" s="380"/>
      <c r="NV26" s="380"/>
      <c r="NW26" s="380"/>
      <c r="NX26" s="380"/>
      <c r="NY26" s="380"/>
      <c r="NZ26" s="380"/>
      <c r="OA26" s="380"/>
      <c r="OB26" s="380"/>
      <c r="OC26" s="380"/>
      <c r="OD26" s="380"/>
      <c r="OE26" s="380"/>
      <c r="OF26" s="380"/>
      <c r="OG26" s="380"/>
      <c r="OH26" s="380"/>
      <c r="OI26" s="380"/>
      <c r="OJ26" s="380"/>
      <c r="OK26" s="380"/>
      <c r="OL26" s="380"/>
      <c r="OM26" s="380"/>
      <c r="ON26" s="380"/>
      <c r="OO26" s="380"/>
      <c r="OP26" s="380"/>
      <c r="PQ26" s="380"/>
      <c r="PR26" s="380"/>
      <c r="PS26" s="380"/>
      <c r="PT26" s="380"/>
      <c r="PU26" s="380"/>
      <c r="PV26" s="380"/>
      <c r="PW26" s="380"/>
      <c r="PX26" s="380"/>
      <c r="PY26" s="380"/>
      <c r="PZ26" s="380"/>
      <c r="QA26" s="380"/>
      <c r="QB26" s="380"/>
      <c r="QC26" s="380"/>
      <c r="QD26" s="380"/>
      <c r="QE26" s="380"/>
      <c r="QF26" s="380"/>
      <c r="QG26" s="380"/>
      <c r="QH26" s="380"/>
      <c r="QI26" s="380"/>
      <c r="QJ26" s="380"/>
      <c r="QK26" s="380"/>
      <c r="QL26" s="380"/>
      <c r="QM26" s="380"/>
      <c r="QN26" s="380"/>
      <c r="QO26" s="380"/>
      <c r="QP26" s="380"/>
      <c r="QQ26" s="380"/>
      <c r="QR26" s="380"/>
      <c r="QS26" s="380"/>
      <c r="QT26" s="380"/>
      <c r="QU26" s="380"/>
      <c r="QV26" s="380"/>
      <c r="QW26" s="380"/>
      <c r="QX26" s="380"/>
      <c r="QY26" s="380"/>
      <c r="QZ26" s="380"/>
      <c r="RA26" s="380"/>
      <c r="RB26" s="380"/>
      <c r="RC26" s="380"/>
      <c r="RD26" s="380"/>
      <c r="RE26" s="380"/>
      <c r="RF26" s="380"/>
      <c r="RG26" s="380"/>
      <c r="RH26" s="380"/>
      <c r="RI26" s="380"/>
      <c r="RJ26" s="380"/>
      <c r="RK26" s="380"/>
      <c r="RL26" s="380"/>
      <c r="RM26" s="380"/>
      <c r="RN26" s="380"/>
      <c r="RO26" s="380"/>
      <c r="RP26" s="380"/>
      <c r="RQ26" s="380"/>
      <c r="RR26" s="380"/>
      <c r="RS26" s="380"/>
      <c r="RT26" s="380"/>
      <c r="RU26" s="380"/>
      <c r="RV26" s="380"/>
      <c r="RW26" s="380"/>
      <c r="RX26" s="380"/>
      <c r="RY26" s="380"/>
      <c r="RZ26" s="380"/>
      <c r="SA26" s="380"/>
      <c r="SB26" s="380"/>
      <c r="SC26" s="380"/>
      <c r="SD26" s="380"/>
      <c r="SE26" s="380"/>
      <c r="SF26" s="380"/>
      <c r="SG26" s="380"/>
      <c r="SH26" s="380"/>
      <c r="SI26" s="380"/>
      <c r="SJ26" s="380"/>
      <c r="SK26" s="380"/>
      <c r="SL26" s="380"/>
      <c r="SM26" s="380"/>
      <c r="SN26" s="380"/>
      <c r="SO26" s="380"/>
      <c r="SP26" s="380"/>
      <c r="SQ26" s="380"/>
      <c r="SR26" s="380"/>
      <c r="SS26" s="380"/>
      <c r="ST26" s="380"/>
      <c r="SU26" s="380"/>
      <c r="SV26" s="380"/>
      <c r="SW26" s="380"/>
      <c r="SX26" s="380"/>
      <c r="SY26" s="380"/>
      <c r="SZ26" s="380"/>
      <c r="TA26" s="380"/>
      <c r="TB26" s="380"/>
      <c r="TC26" s="380"/>
      <c r="TD26" s="380"/>
      <c r="TE26" s="380"/>
      <c r="TF26" s="380"/>
      <c r="TG26" s="380"/>
      <c r="TH26" s="380"/>
      <c r="TI26" s="380"/>
      <c r="TJ26" s="380"/>
      <c r="TK26" s="380"/>
      <c r="TL26" s="380"/>
      <c r="TM26" s="380"/>
      <c r="TN26" s="380"/>
      <c r="TO26" s="380"/>
      <c r="TP26" s="380"/>
      <c r="TQ26" s="380"/>
      <c r="TR26" s="380"/>
      <c r="TS26" s="380"/>
      <c r="TT26" s="380"/>
      <c r="TU26" s="380"/>
      <c r="TV26" s="380"/>
      <c r="TW26" s="380"/>
      <c r="TX26" s="380"/>
      <c r="TY26" s="380"/>
      <c r="TZ26" s="380"/>
      <c r="UA26" s="380"/>
      <c r="UB26" s="380"/>
      <c r="UC26" s="380"/>
      <c r="UD26" s="380"/>
      <c r="UE26" s="380"/>
      <c r="UF26" s="380"/>
      <c r="UG26" s="380"/>
      <c r="UH26" s="380"/>
      <c r="UI26" s="380"/>
      <c r="UJ26" s="380"/>
      <c r="UK26" s="380"/>
      <c r="UL26" s="380"/>
      <c r="UM26" s="380"/>
      <c r="UN26" s="380"/>
      <c r="UO26" s="380"/>
      <c r="UP26" s="380"/>
      <c r="UQ26" s="380"/>
      <c r="UR26" s="380"/>
      <c r="US26" s="380"/>
      <c r="UT26" s="380"/>
      <c r="UU26" s="380"/>
      <c r="UV26" s="380"/>
      <c r="UW26" s="380"/>
      <c r="UX26" s="380"/>
      <c r="UY26" s="380"/>
      <c r="UZ26" s="380"/>
      <c r="VA26" s="380"/>
      <c r="VB26" s="380"/>
      <c r="VC26" s="380"/>
      <c r="VD26" s="380"/>
      <c r="VE26" s="380"/>
      <c r="VF26" s="380"/>
      <c r="VG26" s="380"/>
      <c r="VH26" s="380"/>
      <c r="VI26" s="380"/>
      <c r="VJ26" s="380"/>
      <c r="VK26" s="380"/>
      <c r="VL26" s="380"/>
      <c r="VM26" s="380"/>
      <c r="VN26" s="380"/>
      <c r="VO26" s="380"/>
      <c r="VP26" s="380"/>
      <c r="VQ26" s="380"/>
      <c r="VR26" s="380"/>
      <c r="VS26" s="380"/>
      <c r="VT26" s="380"/>
      <c r="VU26" s="380"/>
      <c r="VV26" s="380"/>
      <c r="VW26" s="380"/>
      <c r="VX26" s="380"/>
      <c r="VY26" s="380"/>
      <c r="VZ26" s="380"/>
      <c r="WA26" s="380"/>
      <c r="WB26" s="380"/>
      <c r="WC26" s="380"/>
      <c r="WD26" s="380"/>
      <c r="WE26" s="380"/>
      <c r="WF26" s="380"/>
      <c r="WG26" s="380"/>
      <c r="WH26" s="380"/>
      <c r="WI26" s="380"/>
      <c r="WJ26" s="380"/>
      <c r="WK26" s="380"/>
      <c r="WL26" s="380"/>
      <c r="WM26" s="380"/>
      <c r="WN26" s="380"/>
      <c r="WO26" s="380"/>
      <c r="WP26" s="380"/>
      <c r="WQ26" s="380"/>
      <c r="WR26" s="380"/>
      <c r="WS26" s="380"/>
      <c r="WT26" s="380"/>
      <c r="WU26" s="380"/>
      <c r="WV26" s="380"/>
      <c r="WW26" s="380"/>
      <c r="WX26" s="380"/>
      <c r="WY26" s="380"/>
      <c r="WZ26" s="380"/>
      <c r="XA26" s="380"/>
      <c r="XB26" s="380"/>
      <c r="XC26" s="380"/>
      <c r="XD26" s="380"/>
      <c r="XE26" s="380"/>
      <c r="XF26" s="380"/>
      <c r="XG26" s="380"/>
      <c r="XH26" s="380"/>
      <c r="XI26" s="380"/>
      <c r="XJ26" s="380"/>
      <c r="XK26" s="380"/>
      <c r="XL26" s="380"/>
      <c r="XM26" s="380"/>
      <c r="XN26" s="380"/>
      <c r="XO26" s="380"/>
      <c r="XP26" s="380"/>
      <c r="XQ26" s="380"/>
      <c r="XR26" s="380"/>
      <c r="XS26" s="380"/>
      <c r="XT26" s="380"/>
      <c r="XU26" s="380"/>
      <c r="XV26" s="380"/>
      <c r="XW26" s="380"/>
      <c r="XX26" s="380"/>
      <c r="XY26" s="380"/>
      <c r="XZ26" s="380"/>
      <c r="YA26" s="380"/>
      <c r="YB26" s="380"/>
      <c r="YC26" s="380"/>
      <c r="YD26" s="380"/>
      <c r="YE26" s="380"/>
      <c r="YF26" s="380"/>
      <c r="YG26" s="380"/>
      <c r="YH26" s="380"/>
      <c r="YI26" s="380"/>
      <c r="YJ26" s="380"/>
      <c r="YK26" s="380"/>
      <c r="YL26" s="380"/>
      <c r="YM26" s="380"/>
      <c r="YN26" s="380"/>
      <c r="YO26" s="380"/>
      <c r="YP26" s="380"/>
      <c r="YQ26" s="380"/>
      <c r="YR26" s="380"/>
      <c r="YS26" s="380"/>
      <c r="YT26" s="380"/>
      <c r="YU26" s="380"/>
      <c r="YV26" s="380"/>
      <c r="YW26" s="380"/>
      <c r="YX26" s="380"/>
      <c r="YY26" s="380"/>
      <c r="YZ26" s="380"/>
      <c r="ZA26" s="380"/>
      <c r="ZB26" s="380"/>
      <c r="ZC26" s="380"/>
      <c r="ZD26" s="380"/>
      <c r="ZE26" s="380"/>
    </row>
    <row r="27" hidden="1">
      <c r="A27" s="539" t="s">
        <v>337</v>
      </c>
      <c r="B27" s="380"/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499"/>
      <c r="AD27" s="499"/>
      <c r="AE27" s="499"/>
      <c r="AF27" s="380"/>
      <c r="AG27" s="499"/>
      <c r="AH27" s="499"/>
      <c r="AI27" s="380"/>
      <c r="AJ27" s="380"/>
      <c r="AK27" s="380"/>
      <c r="AL27" s="380"/>
      <c r="AM27" s="380"/>
      <c r="AN27" s="380"/>
      <c r="AO27" s="380"/>
      <c r="AP27" s="380"/>
      <c r="AQ27" s="380"/>
      <c r="AR27" s="380"/>
      <c r="AS27" s="380"/>
      <c r="AT27" s="380"/>
      <c r="AU27" s="380"/>
      <c r="AV27" s="380"/>
      <c r="AW27" s="380"/>
      <c r="AX27" s="380"/>
      <c r="AY27" s="380"/>
      <c r="AZ27" s="380"/>
      <c r="BA27" s="380"/>
      <c r="BB27" s="380"/>
      <c r="BC27" s="380"/>
      <c r="BD27" s="380"/>
      <c r="BE27" s="380"/>
      <c r="BF27" s="380"/>
      <c r="BG27" s="380"/>
      <c r="BH27" s="380"/>
      <c r="BI27" s="380"/>
      <c r="BJ27" s="380"/>
      <c r="BK27" s="380"/>
      <c r="BL27" s="380"/>
      <c r="BM27" s="380"/>
      <c r="BN27" s="380"/>
      <c r="BO27" s="380"/>
      <c r="BP27" s="380"/>
      <c r="BQ27" s="380"/>
      <c r="BR27" s="380"/>
      <c r="BS27" s="380"/>
      <c r="BT27" s="380"/>
      <c r="BU27" s="380"/>
      <c r="BV27" s="380"/>
      <c r="BW27" s="380"/>
      <c r="BX27" s="380"/>
      <c r="BY27" s="380"/>
      <c r="BZ27" s="380"/>
      <c r="CA27" s="380"/>
      <c r="CB27" s="380"/>
      <c r="CC27" s="380"/>
      <c r="CD27" s="380"/>
      <c r="CE27" s="380"/>
      <c r="CF27" s="380"/>
      <c r="CG27" s="380"/>
      <c r="CH27" s="380"/>
      <c r="CI27" s="380"/>
      <c r="CJ27" s="380"/>
      <c r="CK27" s="380"/>
      <c r="CL27" s="380"/>
      <c r="CM27" s="380"/>
      <c r="CN27" s="380"/>
      <c r="CO27" s="380"/>
      <c r="CP27" s="380"/>
      <c r="CQ27" s="380"/>
      <c r="CR27" s="380"/>
      <c r="CS27" s="380"/>
      <c r="CT27" s="380"/>
      <c r="CU27" s="380"/>
      <c r="CV27" s="380"/>
      <c r="CW27" s="380"/>
      <c r="CX27" s="499"/>
      <c r="CY27" s="499"/>
      <c r="CZ27" s="499"/>
      <c r="DA27" s="499"/>
      <c r="DB27" s="380"/>
      <c r="DC27" s="380"/>
      <c r="DD27" s="380"/>
      <c r="DE27" s="380"/>
      <c r="DF27" s="380"/>
      <c r="DG27" s="380"/>
      <c r="DH27" s="380"/>
      <c r="DI27" s="380"/>
      <c r="DJ27" s="380"/>
      <c r="DK27" s="380"/>
      <c r="DL27" s="380"/>
      <c r="DM27" s="380"/>
      <c r="DN27" s="380"/>
      <c r="DO27" s="380"/>
      <c r="DP27" s="380"/>
      <c r="DQ27" s="380"/>
      <c r="DR27" s="380"/>
      <c r="DS27" s="380"/>
      <c r="DT27" s="380"/>
      <c r="DU27" s="380"/>
      <c r="DV27" s="380"/>
      <c r="DW27" s="380"/>
      <c r="DX27" s="380"/>
      <c r="DY27" s="380"/>
      <c r="DZ27" s="380"/>
      <c r="EA27" s="380"/>
      <c r="EB27" s="380"/>
      <c r="EC27" s="380"/>
      <c r="ED27" s="380"/>
      <c r="EE27" s="380"/>
      <c r="EF27" s="380"/>
      <c r="EG27" s="380"/>
      <c r="EH27" s="380"/>
      <c r="EI27" s="380"/>
      <c r="EJ27" s="380"/>
      <c r="EK27" s="380"/>
      <c r="EL27" s="380"/>
      <c r="EM27" s="380"/>
      <c r="EN27" s="380"/>
      <c r="EO27" s="380"/>
      <c r="EP27" s="380"/>
      <c r="EQ27" s="380"/>
      <c r="ER27" s="380"/>
      <c r="ES27" s="380"/>
      <c r="ET27" s="380"/>
      <c r="EU27" s="380"/>
      <c r="EV27" s="380"/>
      <c r="EW27" s="380"/>
      <c r="EX27" s="380"/>
      <c r="EY27" s="380"/>
      <c r="EZ27" s="380"/>
      <c r="FA27" s="380"/>
      <c r="FB27" s="380"/>
      <c r="FC27" s="380"/>
      <c r="FD27" s="380"/>
      <c r="FE27" s="380"/>
      <c r="FF27" s="380"/>
      <c r="FG27" s="380"/>
      <c r="FH27" s="380"/>
      <c r="FI27" s="380"/>
      <c r="FJ27" s="380"/>
      <c r="FK27" s="380"/>
      <c r="FL27" s="380"/>
      <c r="FM27" s="380"/>
      <c r="FN27" s="380"/>
      <c r="FO27" s="380"/>
      <c r="FP27" s="380"/>
      <c r="FQ27" s="380"/>
      <c r="FR27" s="380"/>
      <c r="FS27" s="380"/>
      <c r="FT27" s="380"/>
      <c r="FU27" s="380"/>
      <c r="FV27" s="380"/>
      <c r="FW27" s="380"/>
      <c r="FX27" s="380"/>
      <c r="FY27" s="380"/>
      <c r="FZ27" s="380"/>
      <c r="GA27" s="380"/>
      <c r="GB27" s="380"/>
      <c r="GC27" s="380"/>
      <c r="GD27" s="380"/>
      <c r="GE27" s="380"/>
      <c r="GF27" s="380"/>
      <c r="GG27" s="380"/>
      <c r="GH27" s="380"/>
      <c r="GI27" s="380"/>
      <c r="GJ27" s="380"/>
      <c r="GK27" s="380"/>
      <c r="GL27" s="380"/>
      <c r="GM27" s="380"/>
      <c r="GN27" s="380"/>
      <c r="GO27" s="380"/>
      <c r="GP27" s="380"/>
      <c r="GQ27" s="380"/>
      <c r="GR27" s="380"/>
      <c r="GS27" s="380"/>
      <c r="GT27" s="380"/>
      <c r="GU27" s="380"/>
      <c r="GV27" s="380"/>
      <c r="GW27" s="380"/>
      <c r="GX27" s="380"/>
      <c r="GY27" s="380"/>
      <c r="GZ27" s="536"/>
      <c r="HA27" s="536"/>
      <c r="HB27" s="536"/>
      <c r="HC27" s="380"/>
      <c r="HD27" s="380"/>
      <c r="HE27" s="380"/>
      <c r="HF27" s="380"/>
      <c r="HG27" s="380"/>
      <c r="HH27" s="380"/>
      <c r="HI27" s="380"/>
      <c r="HJ27" s="380"/>
      <c r="HK27" s="380"/>
      <c r="HL27" s="380"/>
      <c r="HM27" s="380"/>
      <c r="HN27" s="380"/>
      <c r="HO27" s="380"/>
      <c r="HP27" s="380"/>
      <c r="HQ27" s="380"/>
      <c r="HR27" s="380"/>
      <c r="HS27" s="380"/>
      <c r="HT27" s="380"/>
      <c r="HU27" s="380"/>
      <c r="HV27" s="380"/>
      <c r="HW27" s="380"/>
      <c r="HX27" s="380"/>
      <c r="HY27" s="380"/>
      <c r="HZ27" s="380"/>
      <c r="IA27" s="536"/>
      <c r="IB27" s="536"/>
      <c r="IC27" s="536"/>
      <c r="ID27" s="380"/>
      <c r="IE27" s="380"/>
      <c r="IF27" s="380"/>
      <c r="IG27" s="380"/>
      <c r="IH27" s="380"/>
      <c r="II27" s="380"/>
      <c r="IJ27" s="380"/>
      <c r="IK27" s="380"/>
      <c r="IL27" s="380"/>
      <c r="IM27" s="380"/>
      <c r="IN27" s="380"/>
      <c r="IO27" s="380"/>
      <c r="IP27" s="380"/>
      <c r="IQ27" s="380"/>
      <c r="IR27" s="380"/>
      <c r="IS27" s="380"/>
      <c r="IT27" s="380"/>
      <c r="IU27" s="380"/>
      <c r="IV27" s="380"/>
      <c r="IW27" s="380"/>
      <c r="IX27" s="380"/>
      <c r="IY27" s="380"/>
      <c r="IZ27" s="380"/>
      <c r="JA27" s="380"/>
      <c r="JB27" s="380"/>
      <c r="JC27" s="380"/>
      <c r="JD27" s="380"/>
      <c r="JE27" s="380"/>
      <c r="JF27" s="380"/>
      <c r="JG27" s="380"/>
      <c r="JH27" s="380"/>
      <c r="JI27" s="380"/>
      <c r="JJ27" s="380"/>
      <c r="JK27" s="380"/>
      <c r="JL27" s="380"/>
      <c r="JM27" s="380"/>
      <c r="JN27" s="380"/>
      <c r="JO27" s="380"/>
      <c r="JP27" s="380"/>
      <c r="JQ27" s="380"/>
      <c r="JR27" s="380"/>
      <c r="JS27" s="380"/>
      <c r="JT27" s="380"/>
      <c r="JU27" s="380"/>
      <c r="JV27" s="380"/>
      <c r="JW27" s="380"/>
      <c r="JX27" s="380"/>
      <c r="JY27" s="380"/>
      <c r="JZ27" s="380"/>
      <c r="KA27" s="380"/>
      <c r="KB27" s="380"/>
      <c r="KC27" s="380"/>
      <c r="KD27" s="380"/>
      <c r="KE27" s="380"/>
      <c r="KF27" s="380"/>
      <c r="KG27" s="380"/>
      <c r="KH27" s="380"/>
      <c r="KI27" s="380"/>
      <c r="KJ27" s="380"/>
      <c r="KK27" s="380"/>
      <c r="KL27" s="380"/>
      <c r="KM27" s="380"/>
      <c r="KN27" s="380"/>
      <c r="KO27" s="380"/>
      <c r="KP27" s="380"/>
      <c r="KQ27" s="380"/>
      <c r="KR27" s="380"/>
      <c r="KS27" s="380"/>
      <c r="KT27" s="380"/>
      <c r="KU27" s="380"/>
      <c r="KV27" s="380"/>
      <c r="KW27" s="380"/>
      <c r="KX27" s="380"/>
      <c r="KY27" s="380"/>
      <c r="KZ27" s="380"/>
      <c r="LA27" s="380"/>
      <c r="LB27" s="380"/>
      <c r="LC27" s="380"/>
      <c r="LD27" s="380"/>
      <c r="LE27" s="380"/>
      <c r="LF27" s="380"/>
      <c r="LG27" s="380"/>
      <c r="LH27" s="380"/>
      <c r="LI27" s="380"/>
      <c r="LJ27" s="380"/>
      <c r="LK27" s="380"/>
      <c r="LL27" s="380"/>
      <c r="LM27" s="380"/>
      <c r="LN27" s="380"/>
      <c r="LO27" s="380"/>
      <c r="LP27" s="380"/>
      <c r="LQ27" s="380"/>
      <c r="LR27" s="380"/>
      <c r="LS27" s="380"/>
      <c r="LT27" s="380"/>
      <c r="LU27" s="380"/>
      <c r="LV27" s="380"/>
      <c r="LW27" s="380"/>
      <c r="LX27" s="380"/>
      <c r="LY27" s="380"/>
      <c r="LZ27" s="380"/>
      <c r="MA27" s="380"/>
      <c r="MB27" s="380"/>
      <c r="MC27" s="380"/>
      <c r="MD27" s="380"/>
      <c r="ME27" s="380"/>
      <c r="MF27" s="380"/>
      <c r="MG27" s="380"/>
      <c r="MH27" s="380"/>
      <c r="MI27" s="380"/>
      <c r="MJ27" s="380"/>
      <c r="MK27" s="380"/>
      <c r="ML27" s="380"/>
      <c r="MM27" s="380"/>
      <c r="MN27" s="380"/>
      <c r="MO27" s="380"/>
      <c r="MP27" s="380"/>
      <c r="MQ27" s="380"/>
      <c r="MR27" s="380"/>
      <c r="MS27" s="380"/>
      <c r="MT27" s="380"/>
      <c r="MU27" s="380"/>
      <c r="MV27" s="380"/>
      <c r="MW27" s="380"/>
      <c r="MX27" s="380"/>
      <c r="MY27" s="380"/>
      <c r="MZ27" s="380"/>
      <c r="NA27" s="380"/>
      <c r="NB27" s="380"/>
      <c r="NC27" s="380"/>
      <c r="ND27" s="380"/>
      <c r="NE27" s="380"/>
      <c r="NF27" s="380"/>
      <c r="NG27" s="380"/>
      <c r="NH27" s="380"/>
      <c r="NI27" s="380"/>
      <c r="NJ27" s="380"/>
      <c r="NK27" s="380"/>
      <c r="NL27" s="380"/>
      <c r="NM27" s="380"/>
      <c r="NN27" s="380"/>
      <c r="NO27" s="380"/>
      <c r="NP27" s="380"/>
      <c r="NQ27" s="380"/>
      <c r="NR27" s="380"/>
      <c r="NS27" s="380"/>
      <c r="NT27" s="380"/>
      <c r="NU27" s="380"/>
      <c r="NV27" s="380"/>
      <c r="NW27" s="380"/>
      <c r="NX27" s="380"/>
      <c r="NY27" s="380"/>
      <c r="NZ27" s="380"/>
      <c r="OA27" s="380"/>
      <c r="OB27" s="380"/>
      <c r="OC27" s="380"/>
      <c r="OD27" s="380"/>
      <c r="OE27" s="380"/>
      <c r="OF27" s="380"/>
      <c r="OG27" s="380"/>
      <c r="OH27" s="380"/>
      <c r="OI27" s="380"/>
      <c r="OJ27" s="380"/>
      <c r="OK27" s="380"/>
      <c r="OL27" s="380"/>
      <c r="OM27" s="380"/>
      <c r="ON27" s="380"/>
      <c r="OO27" s="380"/>
      <c r="OP27" s="380"/>
      <c r="PQ27" s="380"/>
      <c r="PR27" s="380"/>
      <c r="PS27" s="380"/>
      <c r="PT27" s="380"/>
      <c r="PU27" s="380"/>
      <c r="PV27" s="380"/>
      <c r="PW27" s="380"/>
      <c r="PX27" s="380"/>
      <c r="PY27" s="380"/>
      <c r="PZ27" s="380"/>
      <c r="QA27" s="380"/>
      <c r="QB27" s="380"/>
      <c r="QC27" s="380"/>
      <c r="QD27" s="380"/>
      <c r="QE27" s="380"/>
      <c r="QF27" s="380"/>
      <c r="QG27" s="380"/>
      <c r="QH27" s="380"/>
      <c r="QI27" s="380"/>
      <c r="QJ27" s="380"/>
      <c r="QK27" s="380"/>
      <c r="QL27" s="380"/>
      <c r="QM27" s="380"/>
      <c r="QN27" s="380"/>
      <c r="QO27" s="380"/>
      <c r="QP27" s="380"/>
      <c r="QQ27" s="380"/>
      <c r="QR27" s="380"/>
      <c r="QS27" s="380"/>
      <c r="QT27" s="380"/>
      <c r="QU27" s="380"/>
      <c r="QV27" s="380"/>
      <c r="QW27" s="380"/>
      <c r="QX27" s="380"/>
      <c r="QY27" s="380"/>
      <c r="QZ27" s="380"/>
      <c r="RA27" s="380"/>
      <c r="RB27" s="380"/>
      <c r="RC27" s="380"/>
      <c r="RD27" s="380"/>
      <c r="RE27" s="380"/>
      <c r="RF27" s="380"/>
      <c r="RG27" s="380"/>
      <c r="RH27" s="380"/>
      <c r="RI27" s="380"/>
      <c r="RJ27" s="380"/>
      <c r="RK27" s="380"/>
      <c r="RL27" s="380"/>
      <c r="RM27" s="380"/>
      <c r="RN27" s="380"/>
      <c r="RO27" s="380"/>
      <c r="RP27" s="380"/>
      <c r="RQ27" s="380"/>
      <c r="RR27" s="380"/>
      <c r="RS27" s="380"/>
      <c r="RT27" s="380"/>
      <c r="RU27" s="380"/>
      <c r="RV27" s="380"/>
      <c r="RW27" s="380"/>
      <c r="RX27" s="380"/>
      <c r="RY27" s="380"/>
      <c r="RZ27" s="380"/>
      <c r="SA27" s="380"/>
      <c r="SB27" s="380"/>
      <c r="SC27" s="380"/>
      <c r="SD27" s="380"/>
      <c r="SE27" s="380"/>
      <c r="SF27" s="380"/>
      <c r="SG27" s="380"/>
      <c r="SH27" s="380"/>
      <c r="SI27" s="380"/>
      <c r="SJ27" s="380"/>
      <c r="SK27" s="380"/>
      <c r="SL27" s="380"/>
      <c r="SM27" s="380"/>
      <c r="SN27" s="380"/>
      <c r="SO27" s="380"/>
      <c r="SP27" s="380"/>
      <c r="SQ27" s="380"/>
      <c r="SR27" s="380"/>
      <c r="SS27" s="380"/>
      <c r="ST27" s="380"/>
      <c r="SU27" s="380"/>
      <c r="SV27" s="380"/>
      <c r="SW27" s="380"/>
      <c r="SX27" s="380"/>
      <c r="SY27" s="380"/>
      <c r="SZ27" s="380"/>
      <c r="TA27" s="380"/>
      <c r="TB27" s="380"/>
      <c r="TC27" s="380"/>
      <c r="TD27" s="380"/>
      <c r="TE27" s="380"/>
      <c r="TF27" s="380"/>
      <c r="TG27" s="380"/>
      <c r="TH27" s="380"/>
      <c r="TI27" s="380"/>
      <c r="TJ27" s="380"/>
      <c r="TK27" s="380"/>
      <c r="TL27" s="380"/>
      <c r="TM27" s="380"/>
      <c r="TN27" s="380"/>
      <c r="TO27" s="380"/>
      <c r="TP27" s="380"/>
      <c r="TQ27" s="380"/>
      <c r="TR27" s="380"/>
      <c r="TS27" s="380"/>
      <c r="TT27" s="380"/>
      <c r="TU27" s="380"/>
      <c r="TV27" s="380"/>
      <c r="TW27" s="380"/>
      <c r="TX27" s="380"/>
      <c r="TY27" s="380"/>
      <c r="TZ27" s="380"/>
      <c r="UA27" s="380"/>
      <c r="UB27" s="380"/>
      <c r="UC27" s="380"/>
      <c r="UD27" s="380"/>
      <c r="UE27" s="380"/>
      <c r="UF27" s="380"/>
      <c r="UG27" s="380"/>
      <c r="UH27" s="380"/>
      <c r="UI27" s="380"/>
      <c r="UJ27" s="380"/>
      <c r="UK27" s="380"/>
      <c r="UL27" s="380"/>
      <c r="UM27" s="380"/>
      <c r="UN27" s="380"/>
      <c r="UO27" s="380"/>
      <c r="UP27" s="380"/>
      <c r="UQ27" s="380"/>
      <c r="UR27" s="380"/>
      <c r="US27" s="380"/>
      <c r="UT27" s="380"/>
      <c r="UU27" s="380"/>
      <c r="UV27" s="380"/>
      <c r="UW27" s="380"/>
      <c r="UX27" s="380"/>
      <c r="UY27" s="380"/>
      <c r="UZ27" s="380"/>
      <c r="VA27" s="380"/>
      <c r="VB27" s="380"/>
      <c r="VC27" s="380"/>
      <c r="VD27" s="380"/>
      <c r="VE27" s="380"/>
      <c r="VF27" s="380"/>
      <c r="VG27" s="380"/>
      <c r="VH27" s="380"/>
      <c r="VI27" s="380"/>
      <c r="VJ27" s="380"/>
      <c r="VK27" s="380"/>
      <c r="VL27" s="380"/>
      <c r="VM27" s="380"/>
      <c r="VN27" s="380"/>
      <c r="VO27" s="380"/>
      <c r="VP27" s="380"/>
      <c r="VQ27" s="380"/>
      <c r="VR27" s="380"/>
      <c r="VS27" s="380"/>
      <c r="VT27" s="380"/>
      <c r="VU27" s="380"/>
      <c r="VV27" s="380"/>
      <c r="VW27" s="380"/>
      <c r="VX27" s="380"/>
      <c r="VY27" s="380"/>
      <c r="VZ27" s="380"/>
      <c r="WA27" s="380"/>
      <c r="WB27" s="380"/>
      <c r="WC27" s="380"/>
      <c r="WD27" s="380"/>
      <c r="WE27" s="380"/>
      <c r="WF27" s="380"/>
      <c r="WG27" s="380"/>
      <c r="WH27" s="380"/>
      <c r="WI27" s="380"/>
      <c r="WJ27" s="380"/>
      <c r="WK27" s="380"/>
      <c r="WL27" s="380"/>
      <c r="WM27" s="380"/>
      <c r="WN27" s="380"/>
      <c r="WO27" s="380"/>
      <c r="WP27" s="380"/>
      <c r="WQ27" s="380"/>
      <c r="WR27" s="380"/>
      <c r="WS27" s="380"/>
      <c r="WT27" s="380"/>
      <c r="WU27" s="380"/>
      <c r="WV27" s="380"/>
      <c r="WW27" s="380"/>
      <c r="WX27" s="380"/>
      <c r="WY27" s="380"/>
      <c r="WZ27" s="380"/>
      <c r="XA27" s="380"/>
      <c r="XB27" s="380"/>
      <c r="XC27" s="380"/>
      <c r="XD27" s="380"/>
      <c r="XE27" s="380"/>
      <c r="XF27" s="380"/>
      <c r="XG27" s="380"/>
      <c r="XH27" s="380"/>
      <c r="XI27" s="380"/>
      <c r="XJ27" s="380"/>
      <c r="XK27" s="380"/>
      <c r="XL27" s="380"/>
      <c r="XM27" s="380"/>
      <c r="XN27" s="380"/>
      <c r="XO27" s="380"/>
      <c r="XP27" s="380"/>
      <c r="XQ27" s="380"/>
      <c r="XR27" s="380"/>
      <c r="XS27" s="380"/>
      <c r="XT27" s="380"/>
      <c r="XU27" s="380"/>
      <c r="XV27" s="380"/>
      <c r="XW27" s="380"/>
      <c r="XX27" s="380"/>
      <c r="XY27" s="380"/>
      <c r="XZ27" s="380"/>
      <c r="YA27" s="380"/>
      <c r="YB27" s="380"/>
      <c r="YC27" s="380"/>
      <c r="YD27" s="380"/>
      <c r="YE27" s="380"/>
      <c r="YF27" s="380"/>
      <c r="YG27" s="380"/>
      <c r="YH27" s="380"/>
      <c r="YI27" s="380"/>
      <c r="YJ27" s="380"/>
      <c r="YK27" s="380"/>
      <c r="YL27" s="380"/>
      <c r="YM27" s="380"/>
      <c r="YN27" s="380"/>
      <c r="YO27" s="380"/>
      <c r="YP27" s="380"/>
      <c r="YQ27" s="380"/>
      <c r="YR27" s="380"/>
      <c r="YS27" s="380"/>
      <c r="YT27" s="380"/>
      <c r="YU27" s="380"/>
      <c r="YV27" s="380"/>
      <c r="YW27" s="380"/>
      <c r="YX27" s="380"/>
      <c r="YY27" s="380"/>
      <c r="YZ27" s="380"/>
      <c r="ZA27" s="380"/>
      <c r="ZB27" s="380"/>
      <c r="ZC27" s="380"/>
      <c r="ZD27" s="380"/>
      <c r="ZE27" s="380"/>
    </row>
    <row r="28">
      <c r="B28" s="380"/>
      <c r="C28" s="380"/>
      <c r="D28" s="380"/>
      <c r="E28" s="380"/>
      <c r="F28" s="380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0"/>
      <c r="AF28" s="380"/>
      <c r="AG28" s="380"/>
      <c r="AH28" s="380"/>
      <c r="AI28" s="380"/>
      <c r="AJ28" s="380"/>
      <c r="AK28" s="380"/>
      <c r="AL28" s="380"/>
      <c r="AM28" s="380"/>
      <c r="AN28" s="380"/>
      <c r="AO28" s="380"/>
      <c r="AP28" s="380"/>
      <c r="AQ28" s="380"/>
      <c r="AR28" s="380"/>
      <c r="AS28" s="380"/>
      <c r="AT28" s="380"/>
      <c r="AU28" s="380"/>
      <c r="AV28" s="380"/>
      <c r="AW28" s="380"/>
      <c r="AX28" s="380"/>
      <c r="AY28" s="380"/>
      <c r="AZ28" s="380"/>
      <c r="BA28" s="380"/>
      <c r="BB28" s="380"/>
      <c r="BC28" s="380"/>
      <c r="BD28" s="380"/>
      <c r="BE28" s="380"/>
      <c r="BF28" s="380"/>
      <c r="BG28" s="380"/>
      <c r="BH28" s="380"/>
      <c r="BI28" s="380"/>
      <c r="BJ28" s="380"/>
      <c r="BK28" s="380"/>
      <c r="BL28" s="380"/>
      <c r="BM28" s="380"/>
      <c r="BN28" s="380"/>
      <c r="BO28" s="380"/>
      <c r="BP28" s="380"/>
      <c r="BQ28" s="380"/>
      <c r="BR28" s="380"/>
      <c r="BS28" s="380"/>
      <c r="BT28" s="380"/>
      <c r="BU28" s="380"/>
      <c r="BV28" s="380"/>
      <c r="BW28" s="380"/>
      <c r="BX28" s="380"/>
      <c r="BY28" s="380"/>
      <c r="BZ28" s="380"/>
      <c r="CA28" s="380"/>
      <c r="CB28" s="380"/>
      <c r="CC28" s="380"/>
      <c r="CD28" s="380"/>
      <c r="CE28" s="380"/>
      <c r="CF28" s="380"/>
      <c r="CG28" s="380"/>
      <c r="CH28" s="380"/>
      <c r="CI28" s="380"/>
      <c r="CJ28" s="380"/>
      <c r="CK28" s="380"/>
      <c r="CL28" s="380"/>
      <c r="CM28" s="380"/>
      <c r="CN28" s="380"/>
      <c r="CO28" s="380"/>
      <c r="CP28" s="380"/>
      <c r="CQ28" s="380"/>
      <c r="CR28" s="380"/>
      <c r="CS28" s="380"/>
      <c r="CT28" s="380"/>
      <c r="CU28" s="380"/>
      <c r="CV28" s="380"/>
      <c r="CW28" s="380"/>
      <c r="CX28" s="380"/>
      <c r="CY28" s="380"/>
      <c r="CZ28" s="499"/>
      <c r="DA28" s="499"/>
      <c r="DB28" s="380"/>
      <c r="DC28" s="380"/>
      <c r="DD28" s="380"/>
      <c r="DE28" s="380"/>
      <c r="DF28" s="380"/>
      <c r="DG28" s="380"/>
      <c r="DH28" s="380"/>
      <c r="DI28" s="380"/>
      <c r="DJ28" s="380"/>
      <c r="DK28" s="380"/>
      <c r="DL28" s="380"/>
      <c r="DM28" s="380"/>
      <c r="DN28" s="380"/>
      <c r="DO28" s="380"/>
      <c r="DP28" s="380"/>
      <c r="DQ28" s="380"/>
      <c r="DR28" s="380"/>
      <c r="DS28" s="380"/>
      <c r="DT28" s="380"/>
      <c r="DU28" s="380"/>
      <c r="DV28" s="380"/>
      <c r="DW28" s="380"/>
      <c r="DX28" s="380"/>
      <c r="DY28" s="380"/>
      <c r="DZ28" s="380"/>
      <c r="EA28" s="380"/>
      <c r="EB28" s="380"/>
      <c r="EC28" s="380"/>
      <c r="ED28" s="380"/>
      <c r="EE28" s="380"/>
      <c r="EF28" s="380"/>
      <c r="EG28" s="380"/>
      <c r="EH28" s="380"/>
      <c r="EI28" s="380"/>
      <c r="EJ28" s="380"/>
      <c r="EK28" s="380"/>
      <c r="EL28" s="380"/>
      <c r="EM28" s="380"/>
      <c r="EN28" s="380"/>
      <c r="EO28" s="380"/>
      <c r="EP28" s="380"/>
      <c r="EQ28" s="380"/>
      <c r="ER28" s="380"/>
      <c r="ES28" s="380"/>
      <c r="ET28" s="380"/>
      <c r="EU28" s="380"/>
      <c r="EV28" s="380"/>
      <c r="EW28" s="380"/>
      <c r="EX28" s="380"/>
      <c r="EY28" s="380"/>
      <c r="EZ28" s="380"/>
      <c r="FA28" s="380"/>
      <c r="FB28" s="380"/>
      <c r="FC28" s="380"/>
      <c r="FD28" s="380"/>
      <c r="FE28" s="380"/>
      <c r="FF28" s="380"/>
      <c r="FG28" s="380"/>
      <c r="FH28" s="380"/>
      <c r="FI28" s="380"/>
      <c r="FJ28" s="380"/>
      <c r="FK28" s="380"/>
      <c r="FL28" s="380"/>
      <c r="FM28" s="380"/>
      <c r="FN28" s="380"/>
      <c r="FO28" s="380"/>
      <c r="FP28" s="380"/>
      <c r="FQ28" s="380"/>
      <c r="FR28" s="380"/>
      <c r="FS28" s="380"/>
      <c r="FT28" s="380"/>
      <c r="FU28" s="380"/>
      <c r="FV28" s="380"/>
      <c r="FW28" s="380"/>
      <c r="FX28" s="380"/>
      <c r="FY28" s="380"/>
      <c r="FZ28" s="380"/>
      <c r="GA28" s="536"/>
      <c r="GB28" s="536"/>
      <c r="GC28" s="536"/>
      <c r="GD28" s="380"/>
      <c r="GE28" s="380"/>
      <c r="GF28" s="380"/>
      <c r="GG28" s="380"/>
      <c r="GH28" s="380"/>
      <c r="GI28" s="380"/>
      <c r="GJ28" s="380"/>
      <c r="GK28" s="380"/>
      <c r="GL28" s="380"/>
      <c r="GM28" s="380"/>
      <c r="GN28" s="380"/>
      <c r="GO28" s="380"/>
      <c r="GP28" s="380"/>
      <c r="GQ28" s="380"/>
      <c r="GR28" s="380"/>
      <c r="GS28" s="380"/>
      <c r="GT28" s="380"/>
      <c r="GU28" s="380"/>
      <c r="GV28" s="380"/>
      <c r="GW28" s="380"/>
      <c r="GX28" s="380"/>
      <c r="GY28" s="380"/>
      <c r="GZ28" s="536"/>
      <c r="HA28" s="536"/>
      <c r="HB28" s="536"/>
      <c r="HC28" s="380"/>
      <c r="HD28" s="380"/>
      <c r="HE28" s="380"/>
      <c r="HF28" s="380"/>
      <c r="HG28" s="380"/>
      <c r="HH28" s="380"/>
      <c r="HI28" s="380"/>
      <c r="HJ28" s="380"/>
      <c r="HK28" s="380"/>
      <c r="HL28" s="380"/>
      <c r="HM28" s="380"/>
      <c r="HN28" s="380"/>
      <c r="HO28" s="380"/>
      <c r="HP28" s="380"/>
      <c r="HQ28" s="380"/>
      <c r="HR28" s="380"/>
      <c r="HS28" s="380"/>
      <c r="HT28" s="380"/>
      <c r="HU28" s="380"/>
      <c r="HV28" s="380"/>
      <c r="HW28" s="380"/>
      <c r="HX28" s="380"/>
      <c r="HY28" s="380"/>
      <c r="HZ28" s="380"/>
      <c r="IA28" s="536"/>
      <c r="IB28" s="536"/>
      <c r="IC28" s="536"/>
      <c r="ID28" s="380"/>
      <c r="IE28" s="380"/>
      <c r="IF28" s="380"/>
      <c r="IG28" s="380"/>
      <c r="IH28" s="380"/>
      <c r="II28" s="380"/>
      <c r="IJ28" s="380"/>
      <c r="IK28" s="380"/>
      <c r="IL28" s="380"/>
      <c r="IM28" s="380"/>
      <c r="IN28" s="380"/>
      <c r="IO28" s="380"/>
      <c r="IP28" s="380"/>
      <c r="IQ28" s="380"/>
      <c r="IR28" s="380"/>
      <c r="IS28" s="380"/>
      <c r="IT28" s="380"/>
      <c r="IU28" s="380"/>
      <c r="IV28" s="380"/>
      <c r="IW28" s="380"/>
      <c r="IX28" s="380"/>
      <c r="IY28" s="380"/>
      <c r="IZ28" s="380"/>
      <c r="JA28" s="380"/>
      <c r="JB28" s="380"/>
      <c r="JC28" s="380"/>
      <c r="JD28" s="380"/>
      <c r="JE28" s="380"/>
      <c r="JF28" s="380"/>
      <c r="JG28" s="380"/>
      <c r="JH28" s="380"/>
      <c r="JI28" s="380"/>
      <c r="JJ28" s="380"/>
      <c r="JK28" s="380"/>
      <c r="JL28" s="380"/>
      <c r="JM28" s="380"/>
      <c r="JN28" s="380"/>
      <c r="JO28" s="380"/>
      <c r="JP28" s="380"/>
      <c r="JQ28" s="380"/>
      <c r="JR28" s="380"/>
      <c r="JS28" s="380"/>
      <c r="JT28" s="380"/>
      <c r="JU28" s="380"/>
      <c r="JV28" s="380"/>
      <c r="JW28" s="380"/>
      <c r="JX28" s="380"/>
      <c r="JY28" s="380"/>
      <c r="JZ28" s="380"/>
      <c r="KA28" s="380"/>
      <c r="KB28" s="380"/>
      <c r="KC28" s="380"/>
      <c r="KD28" s="380"/>
      <c r="KE28" s="380"/>
      <c r="KF28" s="380"/>
      <c r="KG28" s="380"/>
      <c r="KH28" s="380"/>
      <c r="KI28" s="380"/>
      <c r="KJ28" s="380"/>
      <c r="KK28" s="380"/>
      <c r="KL28" s="380"/>
      <c r="KM28" s="380"/>
      <c r="KN28" s="380"/>
      <c r="KO28" s="380"/>
      <c r="KP28" s="380"/>
      <c r="KQ28" s="380"/>
      <c r="KR28" s="380"/>
      <c r="KS28" s="380"/>
      <c r="KT28" s="380"/>
      <c r="KU28" s="380"/>
      <c r="KV28" s="380"/>
      <c r="KW28" s="380"/>
      <c r="KX28" s="380"/>
      <c r="KY28" s="380"/>
      <c r="KZ28" s="380"/>
      <c r="LA28" s="380"/>
      <c r="LB28" s="380"/>
      <c r="LC28" s="380"/>
      <c r="LD28" s="380"/>
      <c r="LE28" s="380"/>
      <c r="LF28" s="380"/>
      <c r="LG28" s="380"/>
      <c r="LH28" s="380"/>
      <c r="LI28" s="380"/>
      <c r="LJ28" s="380"/>
      <c r="LK28" s="380"/>
      <c r="LL28" s="380"/>
      <c r="LM28" s="380"/>
      <c r="LN28" s="380"/>
      <c r="LO28" s="380"/>
      <c r="LP28" s="380"/>
      <c r="LQ28" s="380"/>
      <c r="LR28" s="380"/>
      <c r="LS28" s="380"/>
      <c r="LT28" s="380"/>
      <c r="LU28" s="380"/>
      <c r="LV28" s="380"/>
      <c r="LW28" s="380"/>
      <c r="LX28" s="380"/>
      <c r="LY28" s="380"/>
      <c r="LZ28" s="380"/>
      <c r="MA28" s="380"/>
      <c r="MB28" s="380"/>
      <c r="MC28" s="380"/>
      <c r="MD28" s="380"/>
      <c r="ME28" s="380"/>
      <c r="MF28" s="380"/>
      <c r="MG28" s="380"/>
      <c r="MH28" s="380"/>
      <c r="MI28" s="380"/>
      <c r="MJ28" s="380"/>
      <c r="MK28" s="380"/>
      <c r="ML28" s="380"/>
      <c r="MM28" s="380"/>
      <c r="MN28" s="380"/>
      <c r="MO28" s="380"/>
      <c r="MP28" s="380"/>
      <c r="MQ28" s="380"/>
      <c r="MR28" s="380"/>
      <c r="MS28" s="380"/>
      <c r="MT28" s="380"/>
      <c r="MU28" s="380"/>
      <c r="MV28" s="380"/>
      <c r="MW28" s="380"/>
      <c r="MX28" s="380"/>
      <c r="MY28" s="380"/>
      <c r="MZ28" s="380"/>
      <c r="NA28" s="380"/>
      <c r="NB28" s="380"/>
      <c r="NC28" s="380"/>
      <c r="ND28" s="380"/>
      <c r="NE28" s="380"/>
      <c r="NF28" s="380"/>
      <c r="NG28" s="380"/>
      <c r="NH28" s="380"/>
      <c r="NI28" s="380"/>
      <c r="NJ28" s="380"/>
      <c r="NK28" s="380"/>
      <c r="NL28" s="380"/>
      <c r="NM28" s="380"/>
      <c r="NN28" s="380"/>
      <c r="NO28" s="380"/>
      <c r="NP28" s="380"/>
      <c r="NQ28" s="380"/>
      <c r="NR28" s="380"/>
      <c r="NS28" s="380"/>
      <c r="NT28" s="380"/>
      <c r="NU28" s="380"/>
      <c r="NV28" s="380"/>
      <c r="NW28" s="380"/>
      <c r="NX28" s="380"/>
      <c r="NY28" s="380"/>
      <c r="NZ28" s="380"/>
      <c r="OA28" s="380"/>
      <c r="OB28" s="380"/>
      <c r="OC28" s="380"/>
      <c r="OD28" s="380"/>
      <c r="OE28" s="380"/>
      <c r="OF28" s="380"/>
      <c r="OG28" s="380"/>
      <c r="OH28" s="380"/>
      <c r="OI28" s="380"/>
      <c r="OJ28" s="380"/>
      <c r="OK28" s="380"/>
      <c r="OL28" s="380"/>
      <c r="OM28" s="380"/>
      <c r="ON28" s="380"/>
      <c r="OO28" s="380"/>
      <c r="OP28" s="380"/>
      <c r="PQ28" s="380"/>
      <c r="PR28" s="380"/>
      <c r="PS28" s="380"/>
      <c r="PT28" s="380"/>
      <c r="PU28" s="380"/>
      <c r="PV28" s="380"/>
      <c r="PW28" s="380"/>
      <c r="PX28" s="380"/>
      <c r="PY28" s="380"/>
      <c r="PZ28" s="380"/>
      <c r="QA28" s="380"/>
      <c r="QB28" s="380"/>
      <c r="QC28" s="380"/>
      <c r="QD28" s="380"/>
      <c r="QE28" s="380"/>
      <c r="QF28" s="380"/>
      <c r="QG28" s="380"/>
      <c r="QH28" s="380"/>
      <c r="QI28" s="380"/>
      <c r="QJ28" s="380"/>
      <c r="QK28" s="380"/>
      <c r="QL28" s="380"/>
      <c r="QM28" s="380"/>
      <c r="QN28" s="380"/>
      <c r="QO28" s="380"/>
      <c r="QP28" s="380"/>
      <c r="QQ28" s="380"/>
      <c r="QR28" s="380"/>
      <c r="QS28" s="380"/>
      <c r="QT28" s="380"/>
      <c r="QU28" s="380"/>
      <c r="QV28" s="380"/>
      <c r="QW28" s="380"/>
      <c r="QX28" s="380"/>
      <c r="QY28" s="380"/>
      <c r="QZ28" s="380"/>
      <c r="RA28" s="380"/>
      <c r="RB28" s="380"/>
      <c r="RC28" s="380"/>
      <c r="RD28" s="380"/>
      <c r="RE28" s="380"/>
      <c r="RF28" s="380"/>
      <c r="RG28" s="380"/>
      <c r="RH28" s="380"/>
      <c r="RI28" s="380"/>
      <c r="RJ28" s="380"/>
      <c r="RK28" s="380"/>
      <c r="RL28" s="380"/>
      <c r="RM28" s="380"/>
      <c r="RN28" s="380"/>
      <c r="RO28" s="380"/>
      <c r="RP28" s="380"/>
      <c r="RQ28" s="380"/>
      <c r="RR28" s="380"/>
      <c r="RS28" s="380"/>
      <c r="RT28" s="380"/>
      <c r="RU28" s="380"/>
      <c r="RV28" s="380"/>
      <c r="RW28" s="380"/>
      <c r="RX28" s="380"/>
      <c r="RY28" s="380"/>
      <c r="RZ28" s="380"/>
      <c r="SA28" s="380"/>
      <c r="SB28" s="380"/>
      <c r="SC28" s="380"/>
      <c r="SD28" s="380"/>
      <c r="SE28" s="380"/>
      <c r="SF28" s="380"/>
      <c r="SG28" s="380"/>
      <c r="SH28" s="380"/>
      <c r="SI28" s="380"/>
      <c r="SJ28" s="380"/>
      <c r="SK28" s="380"/>
      <c r="SL28" s="380"/>
      <c r="SM28" s="380"/>
      <c r="SN28" s="380"/>
      <c r="SO28" s="380"/>
      <c r="SP28" s="380"/>
      <c r="SQ28" s="380"/>
      <c r="SR28" s="380"/>
      <c r="SS28" s="380"/>
      <c r="ST28" s="380"/>
      <c r="SU28" s="380"/>
      <c r="SV28" s="380"/>
      <c r="SW28" s="380"/>
      <c r="SX28" s="380"/>
      <c r="SY28" s="380"/>
      <c r="SZ28" s="380"/>
      <c r="TA28" s="380"/>
      <c r="TB28" s="380"/>
      <c r="TC28" s="380"/>
      <c r="TD28" s="380"/>
      <c r="TE28" s="380"/>
      <c r="TF28" s="380"/>
      <c r="TG28" s="380"/>
      <c r="TH28" s="380"/>
      <c r="TI28" s="380"/>
      <c r="TJ28" s="380"/>
      <c r="TK28" s="380"/>
      <c r="TL28" s="380"/>
      <c r="TM28" s="380"/>
      <c r="TN28" s="380"/>
      <c r="TO28" s="380"/>
      <c r="TP28" s="380"/>
      <c r="TQ28" s="380"/>
      <c r="TR28" s="380"/>
      <c r="TS28" s="380"/>
      <c r="TT28" s="380"/>
      <c r="TU28" s="380"/>
      <c r="TV28" s="380"/>
      <c r="TW28" s="380"/>
      <c r="TX28" s="380"/>
      <c r="TY28" s="380"/>
      <c r="TZ28" s="380"/>
      <c r="UA28" s="380"/>
      <c r="UB28" s="380"/>
      <c r="UC28" s="380"/>
      <c r="UD28" s="380"/>
      <c r="UE28" s="380"/>
      <c r="UF28" s="380"/>
      <c r="UG28" s="380"/>
      <c r="UH28" s="380"/>
      <c r="UI28" s="380"/>
      <c r="UJ28" s="380"/>
      <c r="UK28" s="380"/>
      <c r="UL28" s="380"/>
      <c r="UM28" s="380"/>
      <c r="UN28" s="380"/>
      <c r="UO28" s="380"/>
      <c r="UP28" s="380"/>
      <c r="UQ28" s="380"/>
      <c r="UR28" s="380"/>
      <c r="US28" s="380"/>
      <c r="UT28" s="380"/>
      <c r="UU28" s="380"/>
      <c r="UV28" s="380"/>
      <c r="UW28" s="380"/>
      <c r="UX28" s="380"/>
      <c r="UY28" s="380"/>
      <c r="UZ28" s="380"/>
      <c r="VA28" s="380"/>
      <c r="VB28" s="380"/>
      <c r="VC28" s="380"/>
      <c r="VD28" s="380"/>
      <c r="VE28" s="380"/>
      <c r="VF28" s="380"/>
      <c r="VG28" s="380"/>
      <c r="VH28" s="380"/>
      <c r="VI28" s="380"/>
      <c r="VJ28" s="380"/>
      <c r="VK28" s="380"/>
      <c r="VL28" s="380"/>
      <c r="VM28" s="380"/>
      <c r="VN28" s="380"/>
      <c r="VO28" s="380"/>
      <c r="VP28" s="380"/>
      <c r="VQ28" s="380"/>
      <c r="VR28" s="380"/>
      <c r="VS28" s="380"/>
      <c r="VT28" s="380"/>
      <c r="VU28" s="380"/>
      <c r="VV28" s="380"/>
      <c r="VW28" s="380"/>
      <c r="VX28" s="380"/>
      <c r="VY28" s="380"/>
      <c r="VZ28" s="380"/>
      <c r="WA28" s="380"/>
      <c r="WB28" s="380"/>
      <c r="WC28" s="380"/>
      <c r="WD28" s="380"/>
      <c r="WE28" s="380"/>
      <c r="WF28" s="380"/>
      <c r="WG28" s="380"/>
      <c r="WH28" s="380"/>
      <c r="WI28" s="380"/>
      <c r="WJ28" s="380"/>
      <c r="WK28" s="380"/>
      <c r="WL28" s="380"/>
      <c r="WM28" s="380"/>
      <c r="WN28" s="380"/>
      <c r="WO28" s="380"/>
      <c r="WP28" s="380"/>
      <c r="WQ28" s="380"/>
      <c r="WR28" s="380"/>
      <c r="WS28" s="380"/>
      <c r="WT28" s="380"/>
      <c r="WU28" s="380"/>
      <c r="WV28" s="380"/>
      <c r="WW28" s="380"/>
      <c r="WX28" s="380"/>
      <c r="WY28" s="380"/>
      <c r="WZ28" s="380"/>
      <c r="XA28" s="380"/>
      <c r="XB28" s="380"/>
      <c r="XC28" s="380"/>
      <c r="XD28" s="380"/>
      <c r="XE28" s="380"/>
      <c r="XF28" s="380"/>
      <c r="XG28" s="380"/>
      <c r="XH28" s="380"/>
      <c r="XI28" s="380"/>
      <c r="XJ28" s="380"/>
      <c r="XK28" s="380"/>
      <c r="XL28" s="380"/>
      <c r="XM28" s="380"/>
      <c r="XN28" s="380"/>
      <c r="XO28" s="380"/>
      <c r="XP28" s="380"/>
      <c r="XQ28" s="380"/>
      <c r="XR28" s="380"/>
      <c r="XS28" s="380"/>
      <c r="XT28" s="380"/>
      <c r="XU28" s="380"/>
      <c r="XV28" s="380"/>
      <c r="XW28" s="380"/>
      <c r="XX28" s="380"/>
      <c r="XY28" s="380"/>
      <c r="XZ28" s="380"/>
      <c r="YA28" s="380"/>
      <c r="YB28" s="380"/>
      <c r="YC28" s="380"/>
      <c r="YD28" s="380"/>
      <c r="YE28" s="380"/>
      <c r="YF28" s="380"/>
      <c r="YG28" s="380"/>
      <c r="YH28" s="380"/>
      <c r="YI28" s="380"/>
      <c r="YJ28" s="380"/>
      <c r="YK28" s="380"/>
      <c r="YL28" s="380"/>
      <c r="YM28" s="380"/>
      <c r="YN28" s="380"/>
      <c r="YO28" s="380"/>
      <c r="YP28" s="380"/>
      <c r="YQ28" s="380"/>
      <c r="YR28" s="380"/>
      <c r="YS28" s="380"/>
      <c r="YT28" s="380"/>
      <c r="YU28" s="380"/>
      <c r="YV28" s="380"/>
      <c r="YW28" s="380"/>
      <c r="YX28" s="380"/>
      <c r="YY28" s="380"/>
      <c r="YZ28" s="380"/>
      <c r="ZA28" s="380"/>
      <c r="ZB28" s="380"/>
      <c r="ZC28" s="380"/>
      <c r="ZD28" s="380"/>
      <c r="ZE28" s="380"/>
    </row>
    <row r="29">
      <c r="A29" s="380"/>
      <c r="B29" s="380"/>
      <c r="C29" s="380"/>
      <c r="D29" s="380"/>
      <c r="E29" s="380"/>
      <c r="F29" s="380"/>
      <c r="G29" s="380"/>
      <c r="H29" s="380"/>
      <c r="I29" s="380"/>
      <c r="J29" s="380"/>
      <c r="K29" s="380"/>
      <c r="L29" s="380"/>
      <c r="M29" s="380"/>
      <c r="N29" s="380"/>
      <c r="O29" s="380"/>
      <c r="P29" s="380"/>
      <c r="Q29" s="380"/>
      <c r="R29" s="380"/>
      <c r="S29" s="380"/>
      <c r="T29" s="380"/>
      <c r="U29" s="380"/>
      <c r="V29" s="380"/>
      <c r="W29" s="380"/>
      <c r="X29" s="380"/>
      <c r="Y29" s="380"/>
      <c r="Z29" s="380"/>
      <c r="AA29" s="380"/>
      <c r="AB29" s="380"/>
      <c r="AC29" s="380"/>
      <c r="AD29" s="380"/>
      <c r="AE29" s="380"/>
      <c r="AF29" s="380"/>
      <c r="AG29" s="380"/>
      <c r="AH29" s="380"/>
      <c r="AI29" s="380"/>
      <c r="AJ29" s="380"/>
      <c r="AK29" s="380"/>
      <c r="AL29" s="380"/>
      <c r="AM29" s="380"/>
      <c r="AN29" s="380"/>
      <c r="AO29" s="380"/>
      <c r="AP29" s="380"/>
      <c r="AQ29" s="380"/>
      <c r="AR29" s="380"/>
      <c r="AS29" s="380"/>
      <c r="AT29" s="380"/>
      <c r="AU29" s="380"/>
      <c r="AV29" s="380"/>
      <c r="AW29" s="380"/>
      <c r="AX29" s="380"/>
      <c r="AY29" s="380"/>
      <c r="AZ29" s="380"/>
      <c r="BA29" s="380"/>
      <c r="BB29" s="380"/>
      <c r="BC29" s="380"/>
      <c r="BD29" s="380"/>
      <c r="BE29" s="380"/>
      <c r="BF29" s="380"/>
      <c r="BG29" s="380"/>
      <c r="BH29" s="380"/>
      <c r="BI29" s="380"/>
      <c r="BJ29" s="380"/>
      <c r="BK29" s="380"/>
      <c r="BL29" s="380"/>
      <c r="BM29" s="380"/>
      <c r="BN29" s="380"/>
      <c r="BO29" s="380"/>
      <c r="BP29" s="380"/>
      <c r="BQ29" s="380"/>
      <c r="BR29" s="380"/>
      <c r="BS29" s="380"/>
      <c r="BT29" s="380"/>
      <c r="BU29" s="380"/>
      <c r="BV29" s="380"/>
      <c r="BW29" s="380"/>
      <c r="BX29" s="380"/>
      <c r="BY29" s="380"/>
      <c r="BZ29" s="380"/>
      <c r="CA29" s="380"/>
      <c r="CB29" s="380"/>
      <c r="CC29" s="380"/>
      <c r="CD29" s="380"/>
      <c r="CE29" s="380"/>
      <c r="CF29" s="380"/>
      <c r="CG29" s="380"/>
      <c r="CH29" s="380"/>
      <c r="CI29" s="380"/>
      <c r="CJ29" s="380"/>
      <c r="CK29" s="380"/>
      <c r="CL29" s="380"/>
      <c r="CM29" s="380"/>
      <c r="CN29" s="380"/>
      <c r="CO29" s="380"/>
      <c r="CP29" s="380"/>
      <c r="CQ29" s="380"/>
      <c r="CR29" s="380"/>
      <c r="CS29" s="380"/>
      <c r="CT29" s="380"/>
      <c r="CU29" s="380"/>
      <c r="CV29" s="380"/>
      <c r="CW29" s="380"/>
      <c r="CX29" s="380"/>
      <c r="CY29" s="380"/>
      <c r="CZ29" s="499"/>
      <c r="DA29" s="499"/>
      <c r="DB29" s="380"/>
      <c r="DC29" s="380"/>
      <c r="DD29" s="380"/>
      <c r="DE29" s="380"/>
      <c r="DF29" s="380"/>
      <c r="DG29" s="380"/>
      <c r="DH29" s="380"/>
      <c r="DI29" s="380"/>
      <c r="DJ29" s="380"/>
      <c r="DK29" s="380"/>
      <c r="DL29" s="380"/>
      <c r="DM29" s="380"/>
      <c r="DN29" s="380"/>
      <c r="DO29" s="380"/>
      <c r="DP29" s="380"/>
      <c r="DQ29" s="380"/>
      <c r="DR29" s="380"/>
      <c r="DS29" s="380"/>
      <c r="DT29" s="380"/>
      <c r="DU29" s="380"/>
      <c r="DV29" s="380"/>
      <c r="DW29" s="380"/>
      <c r="DX29" s="380"/>
      <c r="DY29" s="380"/>
      <c r="DZ29" s="380"/>
      <c r="EA29" s="380"/>
      <c r="EB29" s="380"/>
      <c r="EC29" s="380"/>
      <c r="ED29" s="380"/>
      <c r="EE29" s="380"/>
      <c r="EF29" s="380"/>
      <c r="EG29" s="380"/>
      <c r="EH29" s="380"/>
      <c r="EI29" s="380"/>
      <c r="EJ29" s="380"/>
      <c r="EK29" s="380"/>
      <c r="EL29" s="380"/>
      <c r="EM29" s="380"/>
      <c r="EN29" s="380"/>
      <c r="EO29" s="380"/>
      <c r="EP29" s="380"/>
      <c r="EQ29" s="380"/>
      <c r="ER29" s="380"/>
      <c r="ES29" s="380"/>
      <c r="ET29" s="380"/>
      <c r="EU29" s="380"/>
      <c r="EV29" s="380"/>
      <c r="EW29" s="380"/>
      <c r="EX29" s="380"/>
      <c r="EY29" s="380"/>
      <c r="EZ29" s="380"/>
      <c r="FA29" s="380"/>
      <c r="FB29" s="380"/>
      <c r="FC29" s="380"/>
      <c r="FD29" s="380"/>
      <c r="FE29" s="380"/>
      <c r="FF29" s="380"/>
      <c r="FG29" s="380"/>
      <c r="FH29" s="380"/>
      <c r="FI29" s="380"/>
      <c r="FJ29" s="380"/>
      <c r="FK29" s="380"/>
      <c r="FL29" s="380"/>
      <c r="FM29" s="380"/>
      <c r="FN29" s="380"/>
      <c r="FO29" s="380"/>
      <c r="FP29" s="380"/>
      <c r="FQ29" s="380"/>
      <c r="FR29" s="380"/>
      <c r="FS29" s="380"/>
      <c r="FT29" s="380"/>
      <c r="FU29" s="380"/>
      <c r="FV29" s="380"/>
      <c r="FW29" s="380"/>
      <c r="FX29" s="380"/>
      <c r="FY29" s="380"/>
      <c r="FZ29" s="380"/>
      <c r="GA29" s="536"/>
      <c r="GB29" s="536"/>
      <c r="GC29" s="536"/>
      <c r="GD29" s="380"/>
      <c r="GE29" s="380"/>
      <c r="GF29" s="380"/>
      <c r="GG29" s="380"/>
      <c r="GH29" s="380"/>
      <c r="GI29" s="380"/>
      <c r="GJ29" s="380"/>
      <c r="GK29" s="380"/>
      <c r="GL29" s="380"/>
      <c r="GM29" s="380"/>
      <c r="GN29" s="380"/>
      <c r="GO29" s="380"/>
      <c r="GP29" s="380"/>
      <c r="GQ29" s="380"/>
      <c r="GR29" s="380"/>
      <c r="GS29" s="380"/>
      <c r="GT29" s="380"/>
      <c r="GU29" s="380"/>
      <c r="GV29" s="380"/>
      <c r="GW29" s="380"/>
      <c r="GX29" s="380"/>
      <c r="GY29" s="380"/>
      <c r="GZ29" s="536"/>
      <c r="HA29" s="536"/>
      <c r="HB29" s="536"/>
      <c r="HC29" s="380"/>
      <c r="HD29" s="380"/>
      <c r="HE29" s="380"/>
      <c r="HF29" s="380"/>
      <c r="HG29" s="380"/>
      <c r="HH29" s="380"/>
      <c r="HI29" s="380"/>
      <c r="HJ29" s="380"/>
      <c r="HK29" s="380"/>
      <c r="HL29" s="380"/>
      <c r="HM29" s="380"/>
      <c r="HN29" s="380"/>
      <c r="HO29" s="380"/>
      <c r="HP29" s="380"/>
      <c r="HQ29" s="380"/>
      <c r="HR29" s="380"/>
      <c r="HS29" s="380"/>
      <c r="HT29" s="380"/>
      <c r="HU29" s="380"/>
      <c r="HV29" s="380"/>
      <c r="HW29" s="380"/>
      <c r="HX29" s="380"/>
      <c r="HY29" s="380"/>
      <c r="HZ29" s="380"/>
      <c r="IA29" s="536"/>
      <c r="IB29" s="536"/>
      <c r="IC29" s="536"/>
      <c r="ID29" s="380"/>
      <c r="IE29" s="380"/>
      <c r="IF29" s="380"/>
      <c r="IG29" s="380"/>
      <c r="IH29" s="380"/>
      <c r="II29" s="380"/>
      <c r="IJ29" s="380"/>
      <c r="IK29" s="380"/>
      <c r="IL29" s="380"/>
      <c r="IM29" s="380"/>
      <c r="IN29" s="380"/>
      <c r="IO29" s="380"/>
      <c r="IP29" s="380"/>
      <c r="IQ29" s="380"/>
      <c r="IR29" s="380"/>
      <c r="IS29" s="380"/>
      <c r="IT29" s="380"/>
      <c r="IU29" s="380"/>
      <c r="IV29" s="380"/>
      <c r="IW29" s="380"/>
      <c r="IX29" s="380"/>
      <c r="IY29" s="380"/>
      <c r="IZ29" s="380"/>
      <c r="JA29" s="380"/>
      <c r="JB29" s="380"/>
      <c r="JC29" s="380"/>
      <c r="JD29" s="380"/>
      <c r="JE29" s="380"/>
      <c r="JF29" s="380"/>
      <c r="JG29" s="380"/>
      <c r="JH29" s="380"/>
      <c r="JI29" s="380"/>
      <c r="JJ29" s="380"/>
      <c r="JK29" s="380"/>
      <c r="JL29" s="380"/>
      <c r="JM29" s="380"/>
      <c r="JN29" s="380"/>
      <c r="JO29" s="380"/>
      <c r="JP29" s="380"/>
      <c r="JQ29" s="380"/>
      <c r="JR29" s="380"/>
      <c r="JS29" s="380"/>
      <c r="JT29" s="380"/>
      <c r="JU29" s="380"/>
      <c r="JV29" s="380"/>
      <c r="JW29" s="380"/>
      <c r="JX29" s="380"/>
      <c r="JY29" s="380"/>
      <c r="JZ29" s="380"/>
      <c r="KA29" s="380"/>
      <c r="KB29" s="380"/>
      <c r="KC29" s="380"/>
      <c r="KD29" s="380"/>
      <c r="KE29" s="380"/>
      <c r="KF29" s="380"/>
      <c r="KG29" s="380"/>
      <c r="KH29" s="380"/>
      <c r="KI29" s="380"/>
      <c r="KJ29" s="380"/>
      <c r="KK29" s="380"/>
      <c r="KL29" s="380"/>
      <c r="KM29" s="380"/>
      <c r="KN29" s="380"/>
      <c r="KO29" s="380"/>
      <c r="KP29" s="380"/>
      <c r="KQ29" s="380"/>
      <c r="KR29" s="380"/>
      <c r="KS29" s="380"/>
      <c r="KT29" s="380"/>
      <c r="KU29" s="380"/>
      <c r="KV29" s="380"/>
      <c r="KW29" s="380"/>
      <c r="KX29" s="380"/>
      <c r="KY29" s="380"/>
      <c r="KZ29" s="380"/>
      <c r="LA29" s="380"/>
      <c r="LB29" s="380"/>
      <c r="LC29" s="380"/>
      <c r="LD29" s="380"/>
      <c r="LE29" s="380"/>
      <c r="LF29" s="380"/>
      <c r="LG29" s="380"/>
      <c r="LH29" s="380"/>
      <c r="LI29" s="380"/>
      <c r="LJ29" s="380"/>
      <c r="LK29" s="380"/>
      <c r="LL29" s="380"/>
      <c r="LM29" s="380"/>
      <c r="LN29" s="380"/>
      <c r="LO29" s="380"/>
      <c r="LP29" s="380"/>
      <c r="LQ29" s="380"/>
      <c r="LR29" s="380"/>
      <c r="LS29" s="380"/>
      <c r="LT29" s="380"/>
      <c r="LU29" s="380"/>
      <c r="LV29" s="380"/>
      <c r="LW29" s="380"/>
      <c r="LX29" s="380"/>
      <c r="LY29" s="380"/>
      <c r="LZ29" s="380"/>
      <c r="MA29" s="380"/>
      <c r="MB29" s="380"/>
      <c r="MC29" s="380"/>
      <c r="MD29" s="380"/>
      <c r="ME29" s="380"/>
      <c r="MF29" s="380"/>
      <c r="MG29" s="380"/>
      <c r="MH29" s="380"/>
      <c r="MI29" s="380"/>
      <c r="MJ29" s="380"/>
      <c r="MK29" s="380"/>
      <c r="ML29" s="380"/>
      <c r="MM29" s="380"/>
      <c r="MN29" s="380"/>
      <c r="MO29" s="380"/>
      <c r="MP29" s="380"/>
      <c r="MQ29" s="380"/>
      <c r="MR29" s="380"/>
      <c r="MS29" s="380"/>
      <c r="MT29" s="380"/>
      <c r="MU29" s="380"/>
      <c r="MV29" s="380"/>
      <c r="MW29" s="380"/>
      <c r="MX29" s="380"/>
      <c r="MY29" s="380"/>
      <c r="MZ29" s="380"/>
      <c r="NA29" s="380"/>
      <c r="NB29" s="380"/>
      <c r="NC29" s="380"/>
      <c r="ND29" s="380"/>
      <c r="NE29" s="380"/>
      <c r="NF29" s="380"/>
      <c r="NG29" s="380"/>
      <c r="NH29" s="380"/>
      <c r="NI29" s="380"/>
      <c r="NJ29" s="380"/>
      <c r="NK29" s="380"/>
      <c r="NL29" s="380"/>
      <c r="NM29" s="380"/>
      <c r="NN29" s="380"/>
      <c r="NO29" s="380"/>
      <c r="NP29" s="380"/>
      <c r="NQ29" s="380"/>
      <c r="NR29" s="380"/>
      <c r="NS29" s="380"/>
      <c r="NT29" s="380"/>
      <c r="NU29" s="380"/>
      <c r="NV29" s="380"/>
      <c r="NW29" s="380"/>
      <c r="NX29" s="380"/>
      <c r="NY29" s="380"/>
      <c r="NZ29" s="380"/>
      <c r="OA29" s="380"/>
      <c r="OB29" s="380"/>
      <c r="OC29" s="380"/>
      <c r="OD29" s="380"/>
      <c r="OE29" s="380"/>
      <c r="OF29" s="380"/>
      <c r="OG29" s="380"/>
      <c r="OH29" s="380"/>
      <c r="OI29" s="380"/>
      <c r="OJ29" s="380"/>
      <c r="OK29" s="380"/>
      <c r="OL29" s="380"/>
      <c r="OM29" s="380"/>
      <c r="ON29" s="380"/>
      <c r="OO29" s="380"/>
      <c r="OP29" s="380"/>
      <c r="PQ29" s="380"/>
      <c r="PR29" s="380"/>
      <c r="PS29" s="380"/>
      <c r="PT29" s="380"/>
      <c r="PU29" s="380"/>
      <c r="PV29" s="380"/>
      <c r="PW29" s="380"/>
      <c r="PX29" s="380"/>
      <c r="PY29" s="380"/>
      <c r="PZ29" s="380"/>
      <c r="QA29" s="380"/>
      <c r="QB29" s="380"/>
      <c r="QC29" s="380"/>
      <c r="QD29" s="380"/>
      <c r="QE29" s="380"/>
      <c r="QF29" s="380"/>
      <c r="QG29" s="380"/>
      <c r="QH29" s="380"/>
      <c r="QI29" s="380"/>
      <c r="QJ29" s="380"/>
      <c r="QK29" s="380"/>
      <c r="QL29" s="380"/>
      <c r="QM29" s="380"/>
      <c r="QN29" s="380"/>
      <c r="QO29" s="380"/>
      <c r="QP29" s="380"/>
      <c r="QQ29" s="380"/>
      <c r="QR29" s="380"/>
      <c r="QS29" s="380"/>
      <c r="QT29" s="380"/>
      <c r="QU29" s="380"/>
      <c r="QV29" s="380"/>
      <c r="QW29" s="380"/>
      <c r="QX29" s="380"/>
      <c r="QY29" s="380"/>
      <c r="QZ29" s="380"/>
      <c r="RA29" s="380"/>
      <c r="RB29" s="380"/>
      <c r="RC29" s="380"/>
      <c r="RD29" s="380"/>
      <c r="RE29" s="380"/>
      <c r="RF29" s="380"/>
      <c r="RG29" s="380"/>
      <c r="RH29" s="380"/>
      <c r="RI29" s="380"/>
      <c r="RJ29" s="380"/>
      <c r="RK29" s="380"/>
      <c r="RL29" s="380"/>
      <c r="RM29" s="380"/>
      <c r="RN29" s="380"/>
      <c r="RO29" s="380"/>
      <c r="RP29" s="380"/>
      <c r="RQ29" s="380"/>
      <c r="RR29" s="380"/>
      <c r="RS29" s="380"/>
      <c r="RT29" s="380"/>
      <c r="RU29" s="380"/>
      <c r="RV29" s="380"/>
      <c r="RW29" s="380"/>
      <c r="RX29" s="380"/>
      <c r="RY29" s="380"/>
      <c r="RZ29" s="380"/>
      <c r="SA29" s="380"/>
      <c r="SB29" s="380"/>
      <c r="SC29" s="380"/>
      <c r="SD29" s="380"/>
      <c r="SE29" s="380"/>
      <c r="SF29" s="380"/>
      <c r="SG29" s="380"/>
      <c r="SH29" s="380"/>
      <c r="SI29" s="380"/>
      <c r="SJ29" s="380"/>
      <c r="SK29" s="380"/>
      <c r="SL29" s="380"/>
      <c r="SM29" s="380"/>
      <c r="SN29" s="380"/>
      <c r="SO29" s="380"/>
      <c r="SP29" s="380"/>
      <c r="SQ29" s="380"/>
      <c r="SR29" s="380"/>
      <c r="SS29" s="380"/>
      <c r="ST29" s="380"/>
      <c r="SU29" s="380"/>
      <c r="SV29" s="380"/>
      <c r="SW29" s="380"/>
      <c r="SX29" s="380"/>
      <c r="SY29" s="380"/>
      <c r="SZ29" s="380"/>
      <c r="TA29" s="380"/>
      <c r="TB29" s="380"/>
      <c r="TC29" s="380"/>
      <c r="TD29" s="380"/>
      <c r="TE29" s="380"/>
      <c r="TF29" s="380"/>
      <c r="TG29" s="380"/>
      <c r="TH29" s="380"/>
      <c r="TI29" s="380"/>
      <c r="TJ29" s="380"/>
      <c r="TK29" s="380"/>
      <c r="TL29" s="380"/>
      <c r="TM29" s="380"/>
      <c r="TN29" s="380"/>
      <c r="TO29" s="380"/>
      <c r="TP29" s="380"/>
      <c r="TQ29" s="380"/>
      <c r="TR29" s="380"/>
      <c r="TS29" s="380"/>
      <c r="TT29" s="380"/>
      <c r="TU29" s="380"/>
      <c r="TV29" s="380"/>
      <c r="TW29" s="380"/>
      <c r="TX29" s="380"/>
      <c r="TY29" s="380"/>
      <c r="TZ29" s="380"/>
      <c r="UA29" s="380"/>
      <c r="UB29" s="380"/>
      <c r="UC29" s="380"/>
      <c r="UD29" s="380"/>
      <c r="UE29" s="380"/>
      <c r="UF29" s="380"/>
      <c r="UG29" s="380"/>
      <c r="UH29" s="380"/>
      <c r="UI29" s="380"/>
      <c r="UJ29" s="380"/>
      <c r="UK29" s="380"/>
      <c r="UL29" s="380"/>
      <c r="UM29" s="380"/>
      <c r="UN29" s="380"/>
      <c r="UO29" s="380"/>
      <c r="UP29" s="380"/>
      <c r="UQ29" s="380"/>
      <c r="UR29" s="380"/>
      <c r="US29" s="380"/>
      <c r="UT29" s="380"/>
      <c r="UU29" s="380"/>
      <c r="UV29" s="380"/>
      <c r="UW29" s="380"/>
      <c r="UX29" s="380"/>
      <c r="UY29" s="380"/>
      <c r="UZ29" s="380"/>
      <c r="VA29" s="380"/>
      <c r="VB29" s="380"/>
      <c r="VC29" s="380"/>
      <c r="VD29" s="380"/>
      <c r="VE29" s="380"/>
      <c r="VF29" s="380"/>
      <c r="VG29" s="380"/>
      <c r="VH29" s="380"/>
      <c r="VI29" s="380"/>
      <c r="VJ29" s="380"/>
      <c r="VK29" s="380"/>
      <c r="VL29" s="380"/>
      <c r="VM29" s="380"/>
      <c r="VN29" s="380"/>
      <c r="VO29" s="380"/>
      <c r="VP29" s="380"/>
      <c r="VQ29" s="380"/>
      <c r="VR29" s="380"/>
      <c r="VS29" s="380"/>
      <c r="VT29" s="380"/>
      <c r="VU29" s="380"/>
      <c r="VV29" s="380"/>
      <c r="VW29" s="380"/>
      <c r="VX29" s="380"/>
      <c r="VY29" s="380"/>
      <c r="VZ29" s="380"/>
      <c r="WA29" s="380"/>
      <c r="WB29" s="380"/>
      <c r="WC29" s="380"/>
      <c r="WD29" s="380"/>
      <c r="WE29" s="380"/>
      <c r="WF29" s="380"/>
      <c r="WG29" s="380"/>
      <c r="WH29" s="380"/>
      <c r="WI29" s="380"/>
      <c r="WJ29" s="380"/>
      <c r="WK29" s="380"/>
      <c r="WL29" s="380"/>
      <c r="WM29" s="380"/>
      <c r="WN29" s="380"/>
      <c r="WO29" s="380"/>
      <c r="WP29" s="380"/>
      <c r="WQ29" s="380"/>
      <c r="WR29" s="380"/>
      <c r="WS29" s="380"/>
      <c r="WT29" s="380"/>
      <c r="WU29" s="380"/>
      <c r="WV29" s="380"/>
      <c r="WW29" s="380"/>
      <c r="WX29" s="380"/>
      <c r="WY29" s="380"/>
      <c r="WZ29" s="380"/>
      <c r="XA29" s="380"/>
      <c r="XB29" s="380"/>
      <c r="XC29" s="380"/>
      <c r="XD29" s="380"/>
      <c r="XE29" s="380"/>
      <c r="XF29" s="380"/>
      <c r="XG29" s="380"/>
      <c r="XH29" s="380"/>
      <c r="XI29" s="380"/>
      <c r="XJ29" s="380"/>
      <c r="XK29" s="380"/>
      <c r="XL29" s="380"/>
      <c r="XM29" s="380"/>
      <c r="XN29" s="380"/>
      <c r="XO29" s="380"/>
      <c r="XP29" s="380"/>
      <c r="XQ29" s="380"/>
      <c r="XR29" s="380"/>
      <c r="XS29" s="380"/>
      <c r="XT29" s="380"/>
      <c r="XU29" s="380"/>
      <c r="XV29" s="380"/>
      <c r="XW29" s="380"/>
      <c r="XX29" s="380"/>
      <c r="XY29" s="380"/>
      <c r="XZ29" s="380"/>
      <c r="YA29" s="380"/>
      <c r="YB29" s="380"/>
      <c r="YC29" s="380"/>
      <c r="YD29" s="380"/>
      <c r="YE29" s="380"/>
      <c r="YF29" s="380"/>
      <c r="YG29" s="380"/>
      <c r="YH29" s="380"/>
      <c r="YI29" s="380"/>
      <c r="YJ29" s="380"/>
      <c r="YK29" s="380"/>
      <c r="YL29" s="380"/>
      <c r="YM29" s="380"/>
      <c r="YN29" s="380"/>
      <c r="YO29" s="380"/>
      <c r="YP29" s="380"/>
      <c r="YQ29" s="380"/>
      <c r="YR29" s="380"/>
      <c r="YS29" s="380"/>
      <c r="YT29" s="380"/>
      <c r="YU29" s="380"/>
      <c r="YV29" s="380"/>
      <c r="YW29" s="380"/>
      <c r="YX29" s="380"/>
      <c r="YY29" s="380"/>
      <c r="YZ29" s="380"/>
      <c r="ZA29" s="380"/>
      <c r="ZB29" s="380"/>
      <c r="ZC29" s="380"/>
      <c r="ZD29" s="380"/>
      <c r="ZE29" s="380"/>
    </row>
    <row r="30">
      <c r="B30" s="380"/>
      <c r="C30" s="380"/>
      <c r="D30" s="380"/>
      <c r="E30" s="380"/>
      <c r="F30" s="380"/>
      <c r="G30" s="380"/>
      <c r="H30" s="380"/>
      <c r="I30" s="380"/>
      <c r="J30" s="380"/>
      <c r="K30" s="380"/>
      <c r="L30" s="380"/>
      <c r="M30" s="380"/>
      <c r="N30" s="380"/>
      <c r="O30" s="380"/>
      <c r="P30" s="380"/>
      <c r="Q30" s="380"/>
      <c r="R30" s="380"/>
      <c r="S30" s="380"/>
      <c r="T30" s="380"/>
      <c r="U30" s="380"/>
      <c r="V30" s="380"/>
      <c r="W30" s="380"/>
      <c r="X30" s="380"/>
      <c r="Y30" s="380"/>
      <c r="Z30" s="380"/>
      <c r="AA30" s="380"/>
      <c r="AB30" s="380"/>
      <c r="AC30" s="380"/>
      <c r="AD30" s="380"/>
      <c r="AE30" s="380"/>
      <c r="AF30" s="380"/>
      <c r="AG30" s="380"/>
      <c r="AH30" s="380"/>
      <c r="AI30" s="380"/>
      <c r="AJ30" s="380"/>
      <c r="AK30" s="380"/>
      <c r="AL30" s="380"/>
      <c r="AM30" s="380"/>
      <c r="AN30" s="380"/>
      <c r="AO30" s="380"/>
      <c r="AP30" s="380"/>
      <c r="AQ30" s="380"/>
      <c r="AR30" s="380"/>
      <c r="AS30" s="380"/>
      <c r="AT30" s="380"/>
      <c r="AU30" s="380"/>
      <c r="AV30" s="380"/>
      <c r="AW30" s="380"/>
      <c r="AX30" s="380"/>
      <c r="AY30" s="380"/>
      <c r="AZ30" s="380"/>
      <c r="BA30" s="380"/>
      <c r="BB30" s="380"/>
      <c r="BC30" s="380"/>
      <c r="BD30" s="380"/>
      <c r="BE30" s="380"/>
      <c r="BF30" s="380"/>
      <c r="BG30" s="380"/>
      <c r="BH30" s="380"/>
      <c r="BI30" s="380"/>
      <c r="BJ30" s="380"/>
      <c r="BK30" s="380"/>
      <c r="BL30" s="380"/>
      <c r="BM30" s="380"/>
      <c r="BN30" s="380"/>
      <c r="BO30" s="380"/>
      <c r="BP30" s="380"/>
      <c r="BQ30" s="380"/>
      <c r="BR30" s="380"/>
      <c r="BS30" s="380"/>
      <c r="BT30" s="380"/>
      <c r="BU30" s="380"/>
      <c r="BV30" s="380"/>
      <c r="BW30" s="380"/>
      <c r="BX30" s="380"/>
      <c r="BY30" s="380"/>
      <c r="BZ30" s="380"/>
      <c r="CA30" s="380"/>
      <c r="CB30" s="380"/>
      <c r="CC30" s="380"/>
      <c r="CD30" s="380"/>
      <c r="CE30" s="380"/>
      <c r="CF30" s="380"/>
      <c r="CG30" s="380"/>
      <c r="CH30" s="380"/>
      <c r="CI30" s="380"/>
      <c r="CJ30" s="380"/>
      <c r="CK30" s="380"/>
      <c r="CL30" s="380"/>
      <c r="CM30" s="380"/>
      <c r="CN30" s="380"/>
      <c r="CO30" s="380"/>
      <c r="CP30" s="380"/>
      <c r="CQ30" s="380"/>
      <c r="CR30" s="380"/>
      <c r="CS30" s="380"/>
      <c r="CT30" s="380"/>
      <c r="CU30" s="380"/>
      <c r="CV30" s="380"/>
      <c r="CW30" s="380"/>
      <c r="CX30" s="380"/>
      <c r="CY30" s="380"/>
      <c r="CZ30" s="380"/>
      <c r="DA30" s="380"/>
      <c r="DB30" s="380"/>
      <c r="DC30" s="380"/>
      <c r="DD30" s="380"/>
      <c r="DE30" s="380"/>
      <c r="DF30" s="380"/>
      <c r="DG30" s="380"/>
      <c r="DH30" s="380"/>
      <c r="DI30" s="380"/>
      <c r="DJ30" s="380"/>
      <c r="DK30" s="380"/>
      <c r="DL30" s="380"/>
      <c r="DM30" s="380"/>
      <c r="DN30" s="380"/>
      <c r="DO30" s="380"/>
      <c r="DP30" s="380"/>
      <c r="DQ30" s="380"/>
      <c r="DR30" s="380"/>
      <c r="DS30" s="380"/>
      <c r="DT30" s="380"/>
      <c r="DU30" s="380"/>
      <c r="DV30" s="380"/>
      <c r="DW30" s="380"/>
      <c r="DX30" s="380"/>
      <c r="DY30" s="380"/>
      <c r="DZ30" s="380"/>
      <c r="EA30" s="380"/>
      <c r="EB30" s="380"/>
      <c r="EC30" s="380"/>
      <c r="ED30" s="380"/>
      <c r="EE30" s="380"/>
      <c r="EF30" s="380"/>
      <c r="EG30" s="380"/>
      <c r="EH30" s="380"/>
      <c r="EI30" s="380"/>
      <c r="EJ30" s="380"/>
      <c r="EK30" s="380"/>
      <c r="EL30" s="380"/>
      <c r="EM30" s="380"/>
      <c r="EN30" s="380"/>
      <c r="EO30" s="380"/>
      <c r="EP30" s="380"/>
      <c r="EQ30" s="380"/>
      <c r="ER30" s="380"/>
      <c r="ES30" s="380"/>
      <c r="ET30" s="380"/>
      <c r="EU30" s="380"/>
      <c r="EV30" s="380"/>
      <c r="EW30" s="380"/>
      <c r="EX30" s="380"/>
      <c r="EY30" s="380"/>
      <c r="EZ30" s="380"/>
      <c r="FA30" s="380"/>
      <c r="FB30" s="380"/>
      <c r="FC30" s="380"/>
      <c r="FD30" s="380"/>
      <c r="FE30" s="380"/>
      <c r="FF30" s="380"/>
      <c r="FG30" s="380"/>
      <c r="FH30" s="380"/>
      <c r="FI30" s="380"/>
      <c r="FJ30" s="380"/>
      <c r="FK30" s="380"/>
      <c r="FL30" s="380"/>
      <c r="FM30" s="380"/>
      <c r="FN30" s="380"/>
      <c r="FO30" s="380"/>
      <c r="FP30" s="380"/>
      <c r="FQ30" s="380"/>
      <c r="FR30" s="380"/>
      <c r="FS30" s="380"/>
      <c r="FT30" s="380"/>
      <c r="FU30" s="380"/>
      <c r="FV30" s="380"/>
      <c r="FW30" s="380"/>
      <c r="FX30" s="380"/>
      <c r="FY30" s="380"/>
      <c r="FZ30" s="380"/>
      <c r="GA30" s="536"/>
      <c r="GB30" s="536"/>
      <c r="GC30" s="536"/>
      <c r="GD30" s="380"/>
      <c r="GE30" s="380"/>
      <c r="GF30" s="380"/>
      <c r="GG30" s="380"/>
      <c r="GH30" s="380"/>
      <c r="GI30" s="380"/>
      <c r="GJ30" s="380"/>
      <c r="GK30" s="380"/>
      <c r="GL30" s="380"/>
      <c r="GM30" s="380"/>
      <c r="GN30" s="380"/>
      <c r="GO30" s="380"/>
      <c r="GP30" s="380"/>
      <c r="GQ30" s="380"/>
      <c r="GR30" s="380"/>
      <c r="GS30" s="380"/>
      <c r="GT30" s="380"/>
      <c r="GU30" s="380"/>
      <c r="GV30" s="380"/>
      <c r="GW30" s="380"/>
      <c r="GX30" s="380"/>
      <c r="GY30" s="380"/>
      <c r="GZ30" s="536"/>
      <c r="HA30" s="536"/>
      <c r="HB30" s="536"/>
      <c r="HC30" s="380"/>
      <c r="HD30" s="380"/>
      <c r="HE30" s="380"/>
      <c r="HF30" s="380"/>
      <c r="HG30" s="380"/>
      <c r="HH30" s="380"/>
      <c r="HI30" s="380"/>
      <c r="HJ30" s="380"/>
      <c r="HK30" s="380"/>
      <c r="HL30" s="380"/>
      <c r="HM30" s="380"/>
      <c r="HN30" s="380"/>
      <c r="HO30" s="380"/>
      <c r="HP30" s="380"/>
      <c r="HQ30" s="380"/>
      <c r="HR30" s="380"/>
      <c r="HS30" s="380"/>
      <c r="HT30" s="380"/>
      <c r="HU30" s="380"/>
      <c r="HV30" s="380"/>
      <c r="HW30" s="380"/>
      <c r="HX30" s="380"/>
      <c r="HY30" s="380"/>
      <c r="HZ30" s="380"/>
      <c r="IA30" s="536"/>
      <c r="IB30" s="536"/>
      <c r="IC30" s="536"/>
      <c r="ID30" s="380"/>
      <c r="IE30" s="380"/>
      <c r="IF30" s="380"/>
      <c r="IG30" s="380"/>
      <c r="IH30" s="380"/>
      <c r="II30" s="380"/>
      <c r="IJ30" s="380"/>
      <c r="IK30" s="380"/>
      <c r="IL30" s="380"/>
      <c r="IM30" s="380"/>
      <c r="IN30" s="380"/>
      <c r="IO30" s="380"/>
      <c r="IP30" s="380"/>
      <c r="IQ30" s="380"/>
      <c r="IR30" s="380"/>
      <c r="IS30" s="380"/>
      <c r="IT30" s="380"/>
      <c r="IU30" s="380"/>
      <c r="IV30" s="380"/>
      <c r="IW30" s="380"/>
      <c r="IX30" s="380"/>
      <c r="IY30" s="380"/>
      <c r="IZ30" s="380"/>
      <c r="JA30" s="380"/>
      <c r="JB30" s="380"/>
      <c r="JC30" s="380"/>
      <c r="JD30" s="380"/>
      <c r="JE30" s="380"/>
      <c r="JF30" s="380"/>
      <c r="JG30" s="380"/>
      <c r="JH30" s="380"/>
      <c r="JI30" s="380"/>
      <c r="JJ30" s="380"/>
      <c r="JK30" s="380"/>
      <c r="JL30" s="380"/>
      <c r="JM30" s="380"/>
      <c r="JN30" s="380"/>
      <c r="JO30" s="380"/>
      <c r="JP30" s="380"/>
      <c r="JQ30" s="380"/>
      <c r="JR30" s="380"/>
      <c r="JS30" s="380"/>
      <c r="JT30" s="380"/>
      <c r="JU30" s="380"/>
      <c r="JV30" s="380"/>
      <c r="JW30" s="380"/>
      <c r="JX30" s="380"/>
      <c r="JY30" s="380"/>
      <c r="JZ30" s="380"/>
      <c r="KA30" s="380"/>
      <c r="KB30" s="380"/>
      <c r="KC30" s="380"/>
      <c r="KD30" s="380"/>
      <c r="KE30" s="380"/>
      <c r="KF30" s="380"/>
      <c r="KG30" s="380"/>
      <c r="KH30" s="380"/>
      <c r="KI30" s="380"/>
      <c r="KJ30" s="380"/>
      <c r="KK30" s="380"/>
      <c r="KL30" s="380"/>
      <c r="KM30" s="380"/>
      <c r="KN30" s="380"/>
      <c r="KO30" s="380"/>
      <c r="KP30" s="380"/>
      <c r="KQ30" s="380"/>
      <c r="KR30" s="380"/>
      <c r="KS30" s="380"/>
      <c r="KT30" s="380"/>
      <c r="KU30" s="380"/>
      <c r="KV30" s="380"/>
      <c r="KW30" s="380"/>
      <c r="KX30" s="380"/>
      <c r="KY30" s="380"/>
      <c r="KZ30" s="380"/>
      <c r="LA30" s="380"/>
      <c r="LB30" s="380"/>
      <c r="LC30" s="380"/>
      <c r="LD30" s="380"/>
      <c r="LE30" s="380"/>
      <c r="LF30" s="380"/>
      <c r="LG30" s="380"/>
      <c r="LH30" s="380"/>
      <c r="LI30" s="380"/>
      <c r="LJ30" s="380"/>
      <c r="LK30" s="380"/>
      <c r="LL30" s="380"/>
      <c r="LM30" s="380"/>
      <c r="LN30" s="380"/>
      <c r="LO30" s="380"/>
      <c r="LP30" s="380"/>
      <c r="LQ30" s="380"/>
      <c r="LR30" s="380"/>
      <c r="LS30" s="380"/>
      <c r="LT30" s="380"/>
      <c r="LU30" s="380"/>
      <c r="LV30" s="380"/>
      <c r="LW30" s="380"/>
      <c r="LX30" s="380"/>
      <c r="LY30" s="380"/>
      <c r="LZ30" s="380"/>
      <c r="MA30" s="380"/>
      <c r="MB30" s="380"/>
      <c r="MC30" s="380"/>
      <c r="MD30" s="380"/>
      <c r="ME30" s="380"/>
      <c r="MF30" s="380"/>
      <c r="MG30" s="380"/>
      <c r="MH30" s="380"/>
      <c r="MI30" s="380"/>
      <c r="MJ30" s="380"/>
      <c r="MK30" s="380"/>
      <c r="ML30" s="380"/>
      <c r="MM30" s="380"/>
      <c r="MN30" s="380"/>
      <c r="MO30" s="380"/>
      <c r="MP30" s="380"/>
      <c r="MQ30" s="380"/>
      <c r="MR30" s="380"/>
      <c r="MS30" s="380"/>
      <c r="MT30" s="380"/>
      <c r="MU30" s="380"/>
      <c r="MV30" s="380"/>
      <c r="MW30" s="380"/>
      <c r="MX30" s="380"/>
      <c r="MY30" s="380"/>
      <c r="MZ30" s="380"/>
      <c r="NA30" s="380"/>
      <c r="NB30" s="380"/>
      <c r="NC30" s="380"/>
      <c r="ND30" s="380"/>
      <c r="NE30" s="380"/>
      <c r="NF30" s="380"/>
      <c r="NG30" s="380"/>
      <c r="NH30" s="380"/>
      <c r="NI30" s="380"/>
      <c r="NJ30" s="380"/>
      <c r="NK30" s="380"/>
      <c r="NL30" s="380"/>
      <c r="NM30" s="380"/>
      <c r="NN30" s="380"/>
      <c r="NO30" s="380"/>
      <c r="NP30" s="380"/>
      <c r="NQ30" s="380"/>
      <c r="NR30" s="380"/>
      <c r="NS30" s="380"/>
      <c r="NT30" s="380"/>
      <c r="NU30" s="380"/>
      <c r="NV30" s="380"/>
      <c r="NW30" s="380"/>
      <c r="NX30" s="380"/>
      <c r="NY30" s="380"/>
      <c r="NZ30" s="380"/>
      <c r="OA30" s="380"/>
      <c r="OB30" s="380"/>
      <c r="OC30" s="380"/>
      <c r="OD30" s="380"/>
      <c r="OE30" s="380"/>
      <c r="OF30" s="380"/>
      <c r="OG30" s="380"/>
      <c r="OH30" s="380"/>
      <c r="OI30" s="380"/>
      <c r="OJ30" s="380"/>
      <c r="OK30" s="380"/>
      <c r="OL30" s="380"/>
      <c r="OM30" s="380"/>
      <c r="ON30" s="380"/>
      <c r="OO30" s="380"/>
      <c r="OP30" s="380"/>
      <c r="OQ30" s="380"/>
      <c r="PQ30" s="380"/>
      <c r="PR30" s="380"/>
      <c r="PS30" s="380"/>
      <c r="PT30" s="380"/>
      <c r="PU30" s="380"/>
      <c r="PV30" s="380"/>
      <c r="PW30" s="380"/>
      <c r="PX30" s="380"/>
      <c r="PY30" s="380"/>
      <c r="PZ30" s="380"/>
      <c r="QA30" s="380"/>
      <c r="QB30" s="380"/>
      <c r="QC30" s="380"/>
      <c r="QD30" s="380"/>
      <c r="QE30" s="380"/>
      <c r="QF30" s="380"/>
      <c r="QG30" s="380"/>
      <c r="QH30" s="380"/>
      <c r="QI30" s="380"/>
      <c r="QJ30" s="380"/>
      <c r="QK30" s="380"/>
      <c r="QL30" s="380"/>
      <c r="QM30" s="380"/>
      <c r="QN30" s="380"/>
      <c r="QO30" s="380"/>
      <c r="QP30" s="380"/>
      <c r="QQ30" s="380"/>
      <c r="QR30" s="380"/>
      <c r="QS30" s="380"/>
      <c r="QT30" s="380"/>
      <c r="QU30" s="380"/>
      <c r="QV30" s="380"/>
      <c r="QW30" s="380"/>
      <c r="QX30" s="380"/>
      <c r="QY30" s="380"/>
      <c r="QZ30" s="380"/>
      <c r="RA30" s="380"/>
      <c r="RB30" s="380"/>
      <c r="RC30" s="380"/>
      <c r="RD30" s="380"/>
      <c r="RE30" s="380"/>
      <c r="RF30" s="380"/>
      <c r="RG30" s="380"/>
      <c r="RH30" s="380"/>
      <c r="RI30" s="380"/>
      <c r="RJ30" s="380"/>
      <c r="RK30" s="380"/>
      <c r="RL30" s="380"/>
      <c r="RM30" s="380"/>
      <c r="RN30" s="380"/>
      <c r="RO30" s="380"/>
      <c r="RP30" s="380"/>
      <c r="RQ30" s="380"/>
      <c r="RR30" s="380"/>
      <c r="RS30" s="380"/>
      <c r="RT30" s="380"/>
      <c r="RU30" s="380"/>
      <c r="RV30" s="380"/>
      <c r="RW30" s="380"/>
      <c r="RX30" s="380"/>
      <c r="RY30" s="380"/>
      <c r="RZ30" s="380"/>
      <c r="SA30" s="380"/>
      <c r="SB30" s="380"/>
      <c r="SC30" s="380"/>
      <c r="SD30" s="380"/>
      <c r="SE30" s="380"/>
      <c r="SF30" s="380"/>
      <c r="SG30" s="380"/>
      <c r="SH30" s="380"/>
      <c r="SI30" s="380"/>
      <c r="SJ30" s="380"/>
      <c r="SK30" s="380"/>
      <c r="SL30" s="380"/>
      <c r="SM30" s="380"/>
      <c r="SN30" s="380"/>
      <c r="SO30" s="380"/>
      <c r="SP30" s="380"/>
      <c r="SQ30" s="380"/>
      <c r="SR30" s="380"/>
      <c r="SS30" s="380"/>
      <c r="ST30" s="380"/>
      <c r="SU30" s="380"/>
      <c r="SV30" s="380"/>
      <c r="SW30" s="380"/>
      <c r="SX30" s="380"/>
      <c r="SY30" s="380"/>
      <c r="SZ30" s="380"/>
      <c r="TA30" s="380"/>
      <c r="TB30" s="380"/>
      <c r="TC30" s="380"/>
      <c r="TD30" s="380"/>
      <c r="TE30" s="380"/>
      <c r="TF30" s="380"/>
      <c r="TG30" s="380"/>
      <c r="TH30" s="380"/>
      <c r="TI30" s="380"/>
      <c r="TJ30" s="380"/>
      <c r="TK30" s="380"/>
      <c r="TL30" s="380"/>
      <c r="TM30" s="380"/>
      <c r="TN30" s="380"/>
      <c r="TO30" s="380"/>
      <c r="TP30" s="380"/>
      <c r="TQ30" s="380"/>
      <c r="TR30" s="380"/>
      <c r="TS30" s="380"/>
      <c r="TT30" s="380"/>
      <c r="TU30" s="380"/>
      <c r="TV30" s="380"/>
      <c r="TW30" s="380"/>
      <c r="TX30" s="380"/>
      <c r="TY30" s="380"/>
      <c r="TZ30" s="380"/>
      <c r="UA30" s="380"/>
      <c r="UB30" s="380"/>
      <c r="UC30" s="380"/>
      <c r="UD30" s="380"/>
      <c r="UE30" s="380"/>
      <c r="UF30" s="380"/>
      <c r="UG30" s="380"/>
      <c r="UH30" s="380"/>
      <c r="UI30" s="380"/>
      <c r="UJ30" s="380"/>
      <c r="UK30" s="380"/>
      <c r="UL30" s="380"/>
      <c r="UM30" s="380"/>
      <c r="UN30" s="380"/>
      <c r="UO30" s="380"/>
      <c r="UP30" s="380"/>
      <c r="UQ30" s="380"/>
      <c r="UR30" s="380"/>
      <c r="US30" s="380"/>
      <c r="UT30" s="380"/>
      <c r="UU30" s="380"/>
      <c r="UV30" s="380"/>
      <c r="UW30" s="380"/>
      <c r="UX30" s="380"/>
      <c r="UY30" s="380"/>
      <c r="UZ30" s="380"/>
      <c r="VA30" s="380"/>
      <c r="VB30" s="380"/>
      <c r="VC30" s="380"/>
      <c r="VD30" s="380"/>
      <c r="VE30" s="380"/>
      <c r="VF30" s="380"/>
      <c r="VG30" s="380"/>
      <c r="VH30" s="380"/>
      <c r="VI30" s="380"/>
      <c r="VJ30" s="380"/>
      <c r="VK30" s="380"/>
      <c r="VL30" s="380"/>
      <c r="VM30" s="380"/>
      <c r="VN30" s="380"/>
      <c r="VO30" s="380"/>
      <c r="VP30" s="380"/>
      <c r="VQ30" s="380"/>
      <c r="VR30" s="380"/>
      <c r="VS30" s="380"/>
      <c r="VT30" s="380"/>
      <c r="VU30" s="380"/>
      <c r="VV30" s="380"/>
      <c r="VW30" s="380"/>
      <c r="VX30" s="380"/>
      <c r="VY30" s="380"/>
      <c r="VZ30" s="380"/>
      <c r="WA30" s="380"/>
      <c r="WB30" s="380"/>
      <c r="WC30" s="380"/>
      <c r="WD30" s="380"/>
      <c r="WE30" s="380"/>
      <c r="WF30" s="380"/>
      <c r="WG30" s="380"/>
      <c r="WH30" s="380"/>
      <c r="WI30" s="380"/>
      <c r="WJ30" s="380"/>
      <c r="WK30" s="380"/>
      <c r="WL30" s="380"/>
      <c r="WM30" s="380"/>
      <c r="WN30" s="380"/>
      <c r="WO30" s="380"/>
      <c r="WP30" s="380"/>
      <c r="WQ30" s="380"/>
      <c r="WR30" s="380"/>
      <c r="WS30" s="380"/>
      <c r="WT30" s="380"/>
      <c r="WU30" s="380"/>
      <c r="WV30" s="380"/>
      <c r="WW30" s="380"/>
      <c r="WX30" s="380"/>
      <c r="WY30" s="380"/>
      <c r="WZ30" s="380"/>
      <c r="XA30" s="380"/>
      <c r="XB30" s="380"/>
      <c r="XC30" s="380"/>
      <c r="XD30" s="380"/>
      <c r="XE30" s="380"/>
      <c r="XF30" s="380"/>
      <c r="XG30" s="380"/>
      <c r="XH30" s="380"/>
      <c r="XI30" s="380"/>
      <c r="XJ30" s="380"/>
      <c r="XK30" s="380"/>
      <c r="XL30" s="380"/>
      <c r="XM30" s="380"/>
      <c r="XN30" s="380"/>
      <c r="XO30" s="380"/>
      <c r="XP30" s="380"/>
      <c r="XQ30" s="380"/>
      <c r="XR30" s="380"/>
      <c r="XS30" s="380"/>
      <c r="XT30" s="380"/>
      <c r="XU30" s="380"/>
      <c r="XV30" s="380"/>
      <c r="XW30" s="380"/>
      <c r="XX30" s="380"/>
      <c r="XY30" s="380"/>
      <c r="XZ30" s="380"/>
      <c r="YA30" s="380"/>
      <c r="YB30" s="380"/>
      <c r="YC30" s="380"/>
      <c r="YD30" s="380"/>
      <c r="YE30" s="380"/>
      <c r="YF30" s="380"/>
      <c r="YG30" s="380"/>
      <c r="YH30" s="380"/>
      <c r="YI30" s="380"/>
      <c r="YJ30" s="380"/>
      <c r="YK30" s="380"/>
      <c r="YL30" s="380"/>
      <c r="YM30" s="380"/>
      <c r="YN30" s="380"/>
      <c r="YO30" s="380"/>
      <c r="YP30" s="380"/>
      <c r="YQ30" s="380"/>
      <c r="YR30" s="380"/>
      <c r="YS30" s="380"/>
      <c r="YT30" s="380"/>
      <c r="YU30" s="380"/>
      <c r="YV30" s="380"/>
      <c r="YW30" s="380"/>
      <c r="YX30" s="380"/>
      <c r="YY30" s="380"/>
      <c r="YZ30" s="380"/>
      <c r="ZA30" s="380"/>
      <c r="ZB30" s="380"/>
      <c r="ZC30" s="380"/>
      <c r="ZD30" s="380"/>
      <c r="ZE30" s="380"/>
    </row>
    <row r="31">
      <c r="A31" s="380"/>
      <c r="B31" s="380"/>
      <c r="C31" s="380"/>
      <c r="D31" s="380"/>
      <c r="E31" s="380"/>
      <c r="F31" s="380"/>
      <c r="G31" s="380"/>
      <c r="H31" s="380"/>
      <c r="I31" s="380"/>
      <c r="J31" s="380"/>
      <c r="K31" s="380"/>
      <c r="L31" s="380"/>
      <c r="M31" s="380"/>
      <c r="N31" s="380"/>
      <c r="O31" s="380"/>
      <c r="P31" s="380"/>
      <c r="Q31" s="380"/>
      <c r="R31" s="380"/>
      <c r="S31" s="380"/>
      <c r="T31" s="380"/>
      <c r="U31" s="380"/>
      <c r="V31" s="380"/>
      <c r="W31" s="380"/>
      <c r="X31" s="380"/>
      <c r="Y31" s="380"/>
      <c r="Z31" s="380"/>
      <c r="AA31" s="380"/>
      <c r="AB31" s="380"/>
      <c r="AC31" s="380"/>
      <c r="AD31" s="380"/>
      <c r="AE31" s="380"/>
      <c r="AF31" s="380"/>
      <c r="AG31" s="380"/>
      <c r="AH31" s="380"/>
      <c r="AI31" s="380"/>
      <c r="AJ31" s="380"/>
      <c r="AK31" s="380"/>
      <c r="AL31" s="380"/>
      <c r="AM31" s="380"/>
      <c r="AN31" s="380"/>
      <c r="AO31" s="380"/>
      <c r="AP31" s="380"/>
      <c r="AQ31" s="380"/>
      <c r="AR31" s="380"/>
      <c r="AS31" s="380"/>
      <c r="AT31" s="380"/>
      <c r="AU31" s="380"/>
      <c r="AV31" s="380"/>
      <c r="AW31" s="380"/>
      <c r="AX31" s="380"/>
      <c r="AY31" s="380"/>
      <c r="AZ31" s="380"/>
      <c r="BA31" s="380"/>
      <c r="BB31" s="380"/>
      <c r="BC31" s="380"/>
      <c r="BD31" s="380"/>
      <c r="BE31" s="380"/>
      <c r="BF31" s="380"/>
      <c r="BG31" s="380"/>
      <c r="BH31" s="380"/>
      <c r="BI31" s="380"/>
      <c r="BJ31" s="380"/>
      <c r="BK31" s="380"/>
      <c r="BL31" s="380"/>
      <c r="BM31" s="380"/>
      <c r="BN31" s="380"/>
      <c r="BO31" s="380"/>
      <c r="BP31" s="380"/>
      <c r="BQ31" s="380"/>
      <c r="BR31" s="380"/>
      <c r="BS31" s="380"/>
      <c r="BT31" s="380"/>
      <c r="BU31" s="380"/>
      <c r="BV31" s="380"/>
      <c r="BW31" s="380"/>
      <c r="BX31" s="380"/>
      <c r="BY31" s="380"/>
      <c r="BZ31" s="380"/>
      <c r="CA31" s="380"/>
      <c r="CB31" s="380"/>
      <c r="CC31" s="380"/>
      <c r="CD31" s="380"/>
      <c r="CE31" s="380"/>
      <c r="CF31" s="380"/>
      <c r="CG31" s="380"/>
      <c r="CH31" s="380"/>
      <c r="CI31" s="380"/>
      <c r="CJ31" s="380"/>
      <c r="CK31" s="380"/>
      <c r="CL31" s="380"/>
      <c r="CM31" s="380"/>
      <c r="CN31" s="380"/>
      <c r="CO31" s="380"/>
      <c r="CP31" s="380"/>
      <c r="CQ31" s="380"/>
      <c r="CR31" s="380"/>
      <c r="CS31" s="380"/>
      <c r="CT31" s="380"/>
      <c r="CU31" s="380"/>
      <c r="CV31" s="380"/>
      <c r="CW31" s="380"/>
      <c r="CX31" s="380"/>
      <c r="CY31" s="380"/>
      <c r="CZ31" s="380"/>
      <c r="DA31" s="380"/>
      <c r="DB31" s="380"/>
      <c r="DC31" s="380"/>
      <c r="DD31" s="380"/>
      <c r="DE31" s="380"/>
      <c r="DF31" s="380"/>
      <c r="DG31" s="380"/>
      <c r="DH31" s="380"/>
      <c r="DI31" s="380"/>
      <c r="DJ31" s="380"/>
      <c r="DK31" s="380"/>
      <c r="DL31" s="380"/>
      <c r="DM31" s="380"/>
      <c r="DN31" s="380"/>
      <c r="DO31" s="380"/>
      <c r="DP31" s="380"/>
      <c r="DQ31" s="380"/>
      <c r="DR31" s="380"/>
      <c r="DS31" s="380"/>
      <c r="DT31" s="380"/>
      <c r="DU31" s="380"/>
      <c r="DV31" s="380"/>
      <c r="DW31" s="380"/>
      <c r="DX31" s="380"/>
      <c r="DY31" s="380"/>
      <c r="DZ31" s="380"/>
      <c r="EA31" s="380"/>
      <c r="EB31" s="380"/>
      <c r="EC31" s="380"/>
      <c r="ED31" s="380"/>
      <c r="EE31" s="380"/>
      <c r="EF31" s="380"/>
      <c r="EG31" s="380"/>
      <c r="EH31" s="380"/>
      <c r="EI31" s="380"/>
      <c r="EJ31" s="380"/>
      <c r="EK31" s="380"/>
      <c r="EL31" s="380"/>
      <c r="EM31" s="380"/>
      <c r="EN31" s="380"/>
      <c r="EO31" s="380"/>
      <c r="EP31" s="380"/>
      <c r="EQ31" s="380"/>
      <c r="ER31" s="380"/>
      <c r="ES31" s="380"/>
      <c r="ET31" s="380"/>
      <c r="EU31" s="380"/>
      <c r="EV31" s="380"/>
      <c r="EW31" s="380"/>
      <c r="EX31" s="380"/>
      <c r="EY31" s="380"/>
      <c r="EZ31" s="380"/>
      <c r="FA31" s="380"/>
      <c r="FB31" s="380"/>
      <c r="FC31" s="380"/>
      <c r="FD31" s="380"/>
      <c r="FE31" s="380"/>
      <c r="FF31" s="380"/>
      <c r="FG31" s="380"/>
      <c r="FH31" s="380"/>
      <c r="FI31" s="380"/>
      <c r="FJ31" s="380"/>
      <c r="FK31" s="380"/>
      <c r="FL31" s="380"/>
      <c r="FM31" s="380"/>
      <c r="FN31" s="380"/>
      <c r="FO31" s="380"/>
      <c r="FP31" s="380"/>
      <c r="FQ31" s="380"/>
      <c r="FR31" s="380"/>
      <c r="FS31" s="380"/>
      <c r="FT31" s="380"/>
      <c r="FU31" s="380"/>
      <c r="FV31" s="380"/>
      <c r="FW31" s="380"/>
      <c r="FX31" s="380"/>
      <c r="FY31" s="380"/>
      <c r="FZ31" s="380"/>
      <c r="GA31" s="536"/>
      <c r="GB31" s="536"/>
      <c r="GC31" s="536"/>
      <c r="GD31" s="380"/>
      <c r="GE31" s="380"/>
      <c r="GF31" s="380"/>
      <c r="GG31" s="380"/>
      <c r="GH31" s="380"/>
      <c r="GI31" s="380"/>
      <c r="GJ31" s="380"/>
      <c r="GK31" s="380"/>
      <c r="GL31" s="380"/>
      <c r="GM31" s="380"/>
      <c r="GN31" s="380"/>
      <c r="GO31" s="380"/>
      <c r="GP31" s="380"/>
      <c r="GQ31" s="380"/>
      <c r="GR31" s="380"/>
      <c r="GS31" s="380"/>
      <c r="GT31" s="380"/>
      <c r="GU31" s="380"/>
      <c r="GV31" s="380"/>
      <c r="GW31" s="380"/>
      <c r="GX31" s="380"/>
      <c r="GY31" s="380"/>
      <c r="GZ31" s="536"/>
      <c r="HA31" s="536"/>
      <c r="HB31" s="536"/>
      <c r="HC31" s="380"/>
      <c r="HD31" s="380"/>
      <c r="HE31" s="380"/>
      <c r="HF31" s="380"/>
      <c r="HG31" s="380"/>
      <c r="HH31" s="380"/>
      <c r="HI31" s="380"/>
      <c r="HJ31" s="380"/>
      <c r="HK31" s="380"/>
      <c r="HL31" s="380"/>
      <c r="HM31" s="380"/>
      <c r="HN31" s="380"/>
      <c r="HO31" s="380"/>
      <c r="HP31" s="380"/>
      <c r="HQ31" s="380"/>
      <c r="HR31" s="380"/>
      <c r="HS31" s="380"/>
      <c r="HT31" s="380"/>
      <c r="HU31" s="380"/>
      <c r="HV31" s="380"/>
      <c r="HW31" s="380"/>
      <c r="HX31" s="380"/>
      <c r="HY31" s="380"/>
      <c r="HZ31" s="380"/>
      <c r="IA31" s="536"/>
      <c r="IB31" s="536"/>
      <c r="IC31" s="536"/>
      <c r="ID31" s="380"/>
      <c r="IE31" s="380"/>
      <c r="IF31" s="380"/>
      <c r="IG31" s="380"/>
      <c r="IH31" s="380"/>
      <c r="II31" s="380"/>
      <c r="IJ31" s="380"/>
      <c r="IK31" s="380"/>
      <c r="IL31" s="380"/>
      <c r="IM31" s="380"/>
      <c r="IN31" s="380"/>
      <c r="IO31" s="380"/>
      <c r="IP31" s="380"/>
      <c r="IQ31" s="380"/>
      <c r="IR31" s="380"/>
      <c r="IS31" s="380"/>
      <c r="IT31" s="380"/>
      <c r="IU31" s="380"/>
      <c r="IV31" s="380"/>
      <c r="IW31" s="380"/>
      <c r="IX31" s="380"/>
      <c r="IY31" s="380"/>
      <c r="IZ31" s="380"/>
      <c r="JA31" s="380"/>
      <c r="JB31" s="380"/>
      <c r="JC31" s="380"/>
      <c r="JD31" s="380"/>
      <c r="JE31" s="380"/>
      <c r="JF31" s="380"/>
      <c r="JG31" s="380"/>
      <c r="JH31" s="380"/>
      <c r="JI31" s="380"/>
      <c r="JJ31" s="380"/>
      <c r="JK31" s="380"/>
      <c r="JL31" s="380"/>
      <c r="JM31" s="380"/>
      <c r="JN31" s="380"/>
      <c r="JO31" s="380"/>
      <c r="JP31" s="380"/>
      <c r="JQ31" s="380"/>
      <c r="JR31" s="380"/>
      <c r="JS31" s="380"/>
      <c r="JT31" s="380"/>
      <c r="JU31" s="380"/>
      <c r="JV31" s="380"/>
      <c r="JW31" s="380"/>
      <c r="JX31" s="380"/>
      <c r="JY31" s="380"/>
      <c r="JZ31" s="380"/>
      <c r="KA31" s="380"/>
      <c r="KB31" s="380"/>
      <c r="KC31" s="499" t="s">
        <v>338</v>
      </c>
      <c r="KD31" s="380"/>
      <c r="KE31" s="380"/>
      <c r="KF31" s="380"/>
      <c r="KG31" s="380"/>
      <c r="KH31" s="380"/>
      <c r="KI31" s="380"/>
      <c r="KJ31" s="380"/>
      <c r="KK31" s="380"/>
      <c r="KL31" s="380"/>
      <c r="KM31" s="380"/>
      <c r="KN31" s="380"/>
      <c r="KO31" s="380"/>
      <c r="KP31" s="380"/>
      <c r="KQ31" s="380"/>
      <c r="KR31" s="380"/>
      <c r="KS31" s="380"/>
      <c r="KT31" s="380"/>
      <c r="KU31" s="380"/>
      <c r="KV31" s="380"/>
      <c r="KW31" s="380"/>
      <c r="KX31" s="380"/>
      <c r="KY31" s="380"/>
      <c r="KZ31" s="380"/>
      <c r="LA31" s="380"/>
      <c r="LB31" s="380"/>
      <c r="LC31" s="380"/>
      <c r="LD31" s="380"/>
      <c r="LE31" s="380"/>
      <c r="LF31" s="380"/>
      <c r="LG31" s="380"/>
      <c r="LH31" s="380"/>
      <c r="LI31" s="380"/>
      <c r="LJ31" s="380"/>
      <c r="LK31" s="380"/>
      <c r="LL31" s="380"/>
      <c r="LM31" s="380"/>
      <c r="LN31" s="380"/>
      <c r="LO31" s="380"/>
      <c r="LP31" s="380"/>
      <c r="LQ31" s="380"/>
      <c r="LR31" s="380"/>
      <c r="LS31" s="380"/>
      <c r="LT31" s="380"/>
      <c r="LU31" s="380"/>
      <c r="LV31" s="380"/>
      <c r="LW31" s="380"/>
      <c r="LX31" s="380"/>
      <c r="LY31" s="380"/>
      <c r="LZ31" s="380"/>
      <c r="MA31" s="380"/>
      <c r="MB31" s="380"/>
      <c r="MC31" s="380"/>
      <c r="MD31" s="380"/>
      <c r="ME31" s="380"/>
      <c r="MF31" s="380"/>
      <c r="MG31" s="380"/>
      <c r="MH31" s="380"/>
      <c r="MI31" s="380"/>
      <c r="MJ31" s="380"/>
      <c r="MK31" s="380"/>
      <c r="ML31" s="380"/>
      <c r="MM31" s="380"/>
      <c r="MN31" s="380"/>
      <c r="MO31" s="380"/>
      <c r="MP31" s="380"/>
      <c r="MQ31" s="380"/>
      <c r="MR31" s="380"/>
      <c r="MS31" s="380"/>
      <c r="MT31" s="380"/>
      <c r="MU31" s="380"/>
      <c r="MV31" s="380"/>
      <c r="MW31" s="380"/>
      <c r="MX31" s="380"/>
      <c r="MY31" s="380"/>
      <c r="MZ31" s="380"/>
      <c r="NA31" s="380"/>
      <c r="NB31" s="380"/>
      <c r="NC31" s="380"/>
      <c r="ND31" s="380"/>
      <c r="NE31" s="380"/>
      <c r="NF31" s="380"/>
      <c r="NG31" s="380"/>
      <c r="NH31" s="380"/>
      <c r="NI31" s="380"/>
      <c r="NJ31" s="380"/>
      <c r="NK31" s="380"/>
      <c r="NL31" s="380"/>
      <c r="NM31" s="380"/>
      <c r="NN31" s="380"/>
      <c r="NO31" s="380"/>
      <c r="NP31" s="380"/>
      <c r="NQ31" s="380"/>
      <c r="NR31" s="380"/>
      <c r="NS31" s="380"/>
      <c r="NT31" s="380"/>
      <c r="NU31" s="380"/>
      <c r="NV31" s="380"/>
      <c r="NW31" s="380"/>
      <c r="NX31" s="380"/>
      <c r="NY31" s="380"/>
      <c r="NZ31" s="380"/>
      <c r="OA31" s="380"/>
      <c r="OB31" s="380"/>
      <c r="OC31" s="380"/>
      <c r="OD31" s="380"/>
      <c r="OE31" s="380"/>
      <c r="OF31" s="380"/>
      <c r="OG31" s="380"/>
      <c r="OH31" s="380"/>
      <c r="OI31" s="380"/>
      <c r="OJ31" s="380"/>
      <c r="OK31" s="380"/>
      <c r="OL31" s="380"/>
      <c r="OM31" s="380"/>
      <c r="ON31" s="380"/>
      <c r="OO31" s="380"/>
      <c r="OP31" s="380"/>
      <c r="OQ31" s="380"/>
      <c r="PQ31" s="380"/>
      <c r="PR31" s="380"/>
      <c r="PS31" s="380"/>
      <c r="PT31" s="380"/>
      <c r="PU31" s="380"/>
      <c r="PV31" s="380"/>
      <c r="PW31" s="380"/>
      <c r="PX31" s="380"/>
      <c r="PY31" s="380"/>
      <c r="PZ31" s="380"/>
      <c r="QA31" s="380"/>
      <c r="QB31" s="380"/>
      <c r="QC31" s="380"/>
      <c r="QD31" s="380"/>
      <c r="QE31" s="380"/>
      <c r="QF31" s="380"/>
      <c r="QG31" s="380"/>
      <c r="QH31" s="380"/>
      <c r="QI31" s="380"/>
      <c r="QJ31" s="380"/>
      <c r="QK31" s="380"/>
      <c r="QL31" s="380"/>
      <c r="QM31" s="380"/>
      <c r="QN31" s="380"/>
      <c r="QO31" s="380"/>
      <c r="QP31" s="380"/>
      <c r="QQ31" s="380"/>
      <c r="QR31" s="380"/>
      <c r="QS31" s="380"/>
      <c r="QT31" s="380"/>
      <c r="QU31" s="380"/>
      <c r="QV31" s="380"/>
      <c r="QW31" s="380"/>
      <c r="QX31" s="380"/>
      <c r="QY31" s="380"/>
      <c r="QZ31" s="380"/>
      <c r="RA31" s="380"/>
      <c r="RB31" s="380"/>
      <c r="RC31" s="380"/>
      <c r="RD31" s="380"/>
      <c r="RE31" s="380"/>
      <c r="RF31" s="380"/>
      <c r="RG31" s="380"/>
      <c r="RH31" s="380"/>
      <c r="RI31" s="380"/>
      <c r="RJ31" s="380"/>
      <c r="RK31" s="380"/>
      <c r="RL31" s="380"/>
      <c r="RM31" s="380"/>
      <c r="RN31" s="380"/>
      <c r="RO31" s="380"/>
      <c r="RP31" s="380"/>
      <c r="RQ31" s="380"/>
      <c r="RR31" s="380"/>
      <c r="RS31" s="380"/>
      <c r="RT31" s="380"/>
      <c r="RU31" s="380"/>
      <c r="RV31" s="380"/>
      <c r="RW31" s="380"/>
      <c r="RX31" s="380"/>
      <c r="RY31" s="380"/>
      <c r="RZ31" s="380"/>
      <c r="SA31" s="380"/>
      <c r="SB31" s="380"/>
      <c r="SC31" s="380"/>
      <c r="SD31" s="380"/>
      <c r="SE31" s="380"/>
      <c r="SF31" s="380"/>
      <c r="SG31" s="380"/>
      <c r="SH31" s="380"/>
      <c r="SI31" s="380"/>
      <c r="SJ31" s="380"/>
      <c r="SK31" s="380"/>
      <c r="SL31" s="380"/>
      <c r="SM31" s="380"/>
      <c r="SN31" s="380"/>
      <c r="SO31" s="380"/>
      <c r="SP31" s="380"/>
      <c r="SQ31" s="380"/>
      <c r="SR31" s="380"/>
      <c r="SS31" s="380"/>
      <c r="ST31" s="380"/>
      <c r="SU31" s="380"/>
      <c r="SV31" s="380"/>
      <c r="SW31" s="380"/>
      <c r="SX31" s="380"/>
      <c r="SY31" s="380"/>
      <c r="SZ31" s="380"/>
      <c r="TA31" s="380"/>
      <c r="TB31" s="380"/>
      <c r="TC31" s="380"/>
      <c r="TD31" s="380"/>
      <c r="TE31" s="380"/>
      <c r="TF31" s="380"/>
      <c r="TG31" s="380"/>
      <c r="TH31" s="380"/>
      <c r="TI31" s="380"/>
      <c r="TJ31" s="380"/>
      <c r="TK31" s="380"/>
      <c r="TL31" s="380"/>
      <c r="TM31" s="380"/>
      <c r="TN31" s="380"/>
      <c r="TO31" s="380"/>
      <c r="TP31" s="380"/>
      <c r="TQ31" s="380"/>
      <c r="TR31" s="380"/>
      <c r="TS31" s="380"/>
      <c r="TT31" s="380"/>
      <c r="TU31" s="380"/>
      <c r="TV31" s="380"/>
      <c r="TW31" s="380"/>
      <c r="TX31" s="380"/>
      <c r="TY31" s="380"/>
      <c r="TZ31" s="380"/>
      <c r="UA31" s="380"/>
      <c r="UB31" s="380"/>
      <c r="UC31" s="380"/>
      <c r="UD31" s="380"/>
      <c r="UE31" s="380"/>
      <c r="UF31" s="380"/>
      <c r="UG31" s="380"/>
      <c r="UH31" s="380"/>
      <c r="UI31" s="380"/>
      <c r="UJ31" s="380"/>
      <c r="UK31" s="380"/>
      <c r="UL31" s="380"/>
      <c r="UM31" s="380"/>
      <c r="UN31" s="380"/>
      <c r="UO31" s="380"/>
      <c r="UP31" s="380"/>
      <c r="UQ31" s="380"/>
      <c r="UR31" s="380"/>
      <c r="US31" s="380"/>
      <c r="UT31" s="380"/>
      <c r="UU31" s="380"/>
      <c r="UV31" s="380"/>
      <c r="UW31" s="380"/>
      <c r="UX31" s="380"/>
      <c r="UY31" s="380"/>
      <c r="UZ31" s="380"/>
      <c r="VA31" s="380"/>
      <c r="VB31" s="380"/>
      <c r="VC31" s="380"/>
      <c r="VD31" s="380"/>
      <c r="VE31" s="380"/>
      <c r="VF31" s="380"/>
      <c r="VG31" s="380"/>
      <c r="VH31" s="380"/>
      <c r="VI31" s="380"/>
      <c r="VJ31" s="380"/>
      <c r="VK31" s="380"/>
      <c r="VL31" s="380"/>
      <c r="VM31" s="380"/>
      <c r="VN31" s="380"/>
      <c r="VO31" s="380"/>
      <c r="VP31" s="380"/>
      <c r="VQ31" s="380"/>
      <c r="VR31" s="380"/>
      <c r="VS31" s="380"/>
      <c r="VT31" s="380"/>
      <c r="VU31" s="380"/>
      <c r="VV31" s="380"/>
      <c r="VW31" s="380"/>
      <c r="VX31" s="380"/>
      <c r="VY31" s="380"/>
      <c r="VZ31" s="380"/>
      <c r="WA31" s="380"/>
      <c r="WB31" s="380"/>
      <c r="WC31" s="380"/>
      <c r="WD31" s="380"/>
      <c r="WE31" s="380"/>
      <c r="WF31" s="380"/>
      <c r="WG31" s="380"/>
      <c r="WH31" s="380"/>
      <c r="WI31" s="380"/>
      <c r="WJ31" s="380"/>
      <c r="WK31" s="380"/>
      <c r="WL31" s="380"/>
      <c r="WM31" s="380"/>
      <c r="WN31" s="380"/>
      <c r="WO31" s="380"/>
      <c r="WP31" s="380"/>
      <c r="WQ31" s="380"/>
      <c r="WR31" s="380"/>
      <c r="WS31" s="380"/>
      <c r="WT31" s="380"/>
      <c r="WU31" s="380"/>
      <c r="WV31" s="380"/>
      <c r="WW31" s="380"/>
      <c r="WX31" s="380"/>
      <c r="WY31" s="380"/>
      <c r="WZ31" s="380"/>
      <c r="XA31" s="380"/>
      <c r="XB31" s="380"/>
      <c r="XC31" s="380"/>
      <c r="XD31" s="380"/>
      <c r="XE31" s="380"/>
      <c r="XF31" s="380"/>
      <c r="XG31" s="380"/>
      <c r="XH31" s="380"/>
      <c r="XI31" s="380"/>
      <c r="XJ31" s="380"/>
      <c r="XK31" s="380"/>
      <c r="XL31" s="380"/>
      <c r="XM31" s="380"/>
      <c r="XN31" s="380"/>
      <c r="XO31" s="380"/>
      <c r="XP31" s="380"/>
      <c r="XQ31" s="380"/>
      <c r="XR31" s="380"/>
      <c r="XS31" s="380"/>
      <c r="XT31" s="380"/>
      <c r="XU31" s="380"/>
      <c r="XV31" s="380"/>
      <c r="XW31" s="380"/>
      <c r="XX31" s="380"/>
      <c r="XY31" s="380"/>
      <c r="XZ31" s="380"/>
      <c r="YA31" s="380"/>
      <c r="YB31" s="380"/>
      <c r="YC31" s="380"/>
      <c r="YD31" s="380"/>
      <c r="YE31" s="380"/>
      <c r="YF31" s="380"/>
      <c r="YG31" s="380"/>
      <c r="YH31" s="380"/>
      <c r="YI31" s="380"/>
      <c r="YJ31" s="380"/>
      <c r="YK31" s="380"/>
      <c r="YL31" s="380"/>
      <c r="YM31" s="380"/>
      <c r="YN31" s="380"/>
      <c r="YO31" s="380"/>
      <c r="YP31" s="380"/>
      <c r="YQ31" s="380"/>
      <c r="YR31" s="380"/>
      <c r="YS31" s="380"/>
      <c r="YT31" s="380"/>
      <c r="YU31" s="380"/>
      <c r="YV31" s="380"/>
      <c r="YW31" s="380"/>
      <c r="YX31" s="380"/>
      <c r="YY31" s="380"/>
      <c r="YZ31" s="380"/>
      <c r="ZA31" s="380"/>
      <c r="ZB31" s="380"/>
      <c r="ZC31" s="380"/>
      <c r="ZD31" s="380"/>
      <c r="ZE31" s="380"/>
    </row>
    <row r="32">
      <c r="A32" s="380"/>
      <c r="B32" s="380"/>
      <c r="C32" s="380"/>
      <c r="D32" s="380"/>
      <c r="E32" s="380"/>
      <c r="F32" s="380"/>
      <c r="G32" s="380"/>
      <c r="H32" s="380"/>
      <c r="I32" s="380"/>
      <c r="J32" s="380"/>
      <c r="K32" s="380"/>
      <c r="L32" s="380"/>
      <c r="M32" s="380"/>
      <c r="N32" s="380"/>
      <c r="O32" s="380"/>
      <c r="P32" s="380"/>
      <c r="Q32" s="380"/>
      <c r="R32" s="380"/>
      <c r="S32" s="380"/>
      <c r="T32" s="380"/>
      <c r="U32" s="380"/>
      <c r="V32" s="380"/>
      <c r="W32" s="380"/>
      <c r="X32" s="380"/>
      <c r="Y32" s="380"/>
      <c r="Z32" s="380"/>
      <c r="AA32" s="380"/>
      <c r="AB32" s="380"/>
      <c r="AC32" s="380"/>
      <c r="AD32" s="380"/>
      <c r="AE32" s="380"/>
      <c r="AF32" s="380"/>
      <c r="AG32" s="380"/>
      <c r="AH32" s="380"/>
      <c r="AI32" s="380"/>
      <c r="AJ32" s="380"/>
      <c r="AK32" s="380"/>
      <c r="AL32" s="380"/>
      <c r="AM32" s="380"/>
      <c r="AN32" s="380"/>
      <c r="AO32" s="380"/>
      <c r="AP32" s="380"/>
      <c r="AQ32" s="380"/>
      <c r="AR32" s="380"/>
      <c r="AS32" s="380"/>
      <c r="AT32" s="380"/>
      <c r="AU32" s="380"/>
      <c r="AV32" s="380"/>
      <c r="AW32" s="380"/>
      <c r="AX32" s="380"/>
      <c r="AY32" s="380"/>
      <c r="AZ32" s="380"/>
      <c r="BA32" s="380"/>
      <c r="BB32" s="380"/>
      <c r="BC32" s="380"/>
      <c r="BD32" s="380"/>
      <c r="BE32" s="380"/>
      <c r="BF32" s="380"/>
      <c r="BG32" s="380"/>
      <c r="BH32" s="380"/>
      <c r="BI32" s="380"/>
      <c r="BJ32" s="380"/>
      <c r="BK32" s="380"/>
      <c r="BL32" s="380"/>
      <c r="BM32" s="380"/>
      <c r="BN32" s="380"/>
      <c r="BO32" s="380"/>
      <c r="BP32" s="380"/>
      <c r="BQ32" s="380"/>
      <c r="BR32" s="380"/>
      <c r="BS32" s="380"/>
      <c r="BT32" s="380"/>
      <c r="BU32" s="380"/>
      <c r="BV32" s="380"/>
      <c r="BW32" s="380"/>
      <c r="BX32" s="380"/>
      <c r="BY32" s="380"/>
      <c r="BZ32" s="380"/>
      <c r="CA32" s="380"/>
      <c r="CB32" s="380"/>
      <c r="CC32" s="380"/>
      <c r="CD32" s="380"/>
      <c r="CE32" s="380"/>
      <c r="CF32" s="380"/>
      <c r="CG32" s="380"/>
      <c r="CH32" s="380"/>
      <c r="CI32" s="380"/>
      <c r="CJ32" s="380"/>
      <c r="CK32" s="380"/>
      <c r="CL32" s="380"/>
      <c r="CM32" s="380"/>
      <c r="CN32" s="380"/>
      <c r="CO32" s="380"/>
      <c r="CP32" s="380"/>
      <c r="CQ32" s="380"/>
      <c r="CR32" s="380"/>
      <c r="CS32" s="380"/>
      <c r="CT32" s="380"/>
      <c r="CU32" s="380"/>
      <c r="CV32" s="380"/>
      <c r="CW32" s="380"/>
      <c r="CX32" s="380"/>
      <c r="CY32" s="380"/>
      <c r="CZ32" s="380"/>
      <c r="DA32" s="380"/>
      <c r="DB32" s="380"/>
      <c r="DC32" s="380"/>
      <c r="DD32" s="380"/>
      <c r="DE32" s="380"/>
      <c r="DF32" s="380"/>
      <c r="DG32" s="380"/>
      <c r="DH32" s="380"/>
      <c r="DI32" s="380"/>
      <c r="DJ32" s="380"/>
      <c r="DK32" s="380"/>
      <c r="DL32" s="380"/>
      <c r="DM32" s="380"/>
      <c r="DN32" s="380"/>
      <c r="DO32" s="380"/>
      <c r="DP32" s="380"/>
      <c r="DQ32" s="380"/>
      <c r="DR32" s="380"/>
      <c r="DS32" s="380"/>
      <c r="DT32" s="380"/>
      <c r="DU32" s="380"/>
      <c r="DV32" s="380"/>
      <c r="DW32" s="380"/>
      <c r="DX32" s="380"/>
      <c r="DY32" s="380"/>
      <c r="DZ32" s="380"/>
      <c r="EA32" s="380"/>
      <c r="EB32" s="380"/>
      <c r="EC32" s="380"/>
      <c r="ED32" s="380"/>
      <c r="EE32" s="380"/>
      <c r="EF32" s="380"/>
      <c r="EG32" s="380"/>
      <c r="EH32" s="380"/>
      <c r="EI32" s="380"/>
      <c r="EJ32" s="380"/>
      <c r="EK32" s="380"/>
      <c r="EL32" s="380"/>
      <c r="EM32" s="380"/>
      <c r="EN32" s="380"/>
      <c r="EO32" s="380"/>
      <c r="EP32" s="380"/>
      <c r="EQ32" s="380"/>
      <c r="ER32" s="380"/>
      <c r="ES32" s="380"/>
      <c r="ET32" s="380"/>
      <c r="EU32" s="380"/>
      <c r="EV32" s="380"/>
      <c r="EW32" s="380"/>
      <c r="EX32" s="380"/>
      <c r="EY32" s="380"/>
      <c r="EZ32" s="380"/>
      <c r="FA32" s="380"/>
      <c r="FB32" s="380"/>
      <c r="FC32" s="380"/>
      <c r="FD32" s="380"/>
      <c r="FE32" s="380"/>
      <c r="FF32" s="380"/>
      <c r="FG32" s="380"/>
      <c r="FH32" s="380"/>
      <c r="FI32" s="380"/>
      <c r="FJ32" s="380"/>
      <c r="FK32" s="380"/>
      <c r="FL32" s="380"/>
      <c r="FM32" s="380"/>
      <c r="FN32" s="380"/>
      <c r="FO32" s="380"/>
      <c r="FP32" s="380"/>
      <c r="FQ32" s="380"/>
      <c r="FR32" s="380"/>
      <c r="FS32" s="380"/>
      <c r="FT32" s="380"/>
      <c r="FU32" s="380"/>
      <c r="FV32" s="380"/>
      <c r="FW32" s="380"/>
      <c r="FX32" s="380"/>
      <c r="FY32" s="380"/>
      <c r="FZ32" s="380"/>
      <c r="GA32" s="542"/>
      <c r="GB32" s="536"/>
      <c r="GC32" s="536"/>
      <c r="GD32" s="380"/>
      <c r="GE32" s="380"/>
      <c r="GF32" s="380"/>
      <c r="GG32" s="380"/>
      <c r="GH32" s="380"/>
      <c r="GI32" s="380"/>
      <c r="GJ32" s="380"/>
      <c r="GK32" s="380"/>
      <c r="GL32" s="380"/>
      <c r="GM32" s="380"/>
      <c r="GN32" s="380"/>
      <c r="GO32" s="380"/>
      <c r="GP32" s="380"/>
      <c r="GQ32" s="380"/>
      <c r="GR32" s="380"/>
      <c r="GS32" s="380"/>
      <c r="GT32" s="380"/>
      <c r="GU32" s="380"/>
      <c r="GV32" s="380"/>
      <c r="GW32" s="380"/>
      <c r="GX32" s="380"/>
      <c r="GY32" s="380"/>
      <c r="GZ32" s="536"/>
      <c r="HA32" s="542"/>
      <c r="HB32" s="536"/>
      <c r="HC32" s="380"/>
      <c r="HD32" s="380"/>
      <c r="HE32" s="380"/>
      <c r="HF32" s="380"/>
      <c r="HG32" s="380"/>
      <c r="HH32" s="380"/>
      <c r="HI32" s="380"/>
      <c r="HJ32" s="380"/>
      <c r="HK32" s="380"/>
      <c r="HL32" s="380"/>
      <c r="HM32" s="380"/>
      <c r="HN32" s="380"/>
      <c r="HO32" s="380"/>
      <c r="HP32" s="380"/>
      <c r="HQ32" s="380"/>
      <c r="HR32" s="380"/>
      <c r="HS32" s="380"/>
      <c r="HT32" s="380"/>
      <c r="HU32" s="380"/>
      <c r="HV32" s="380"/>
      <c r="HW32" s="380"/>
      <c r="HX32" s="380"/>
      <c r="HY32" s="380"/>
      <c r="HZ32" s="380"/>
      <c r="IA32" s="536"/>
      <c r="IB32" s="542"/>
      <c r="IC32" s="536"/>
      <c r="ID32" s="380"/>
      <c r="IE32" s="380"/>
      <c r="IF32" s="380"/>
      <c r="IG32" s="380"/>
      <c r="IH32" s="380"/>
      <c r="II32" s="380"/>
      <c r="IJ32" s="380"/>
      <c r="IK32" s="380"/>
      <c r="IL32" s="380"/>
      <c r="IM32" s="380"/>
      <c r="IN32" s="380"/>
      <c r="IO32" s="380"/>
      <c r="IP32" s="380"/>
      <c r="IQ32" s="380"/>
      <c r="IR32" s="380"/>
      <c r="IS32" s="380"/>
      <c r="IT32" s="380"/>
      <c r="IU32" s="380"/>
      <c r="IV32" s="380"/>
      <c r="IW32" s="380"/>
      <c r="IX32" s="380"/>
      <c r="IY32" s="380"/>
      <c r="IZ32" s="380"/>
      <c r="JA32" s="380"/>
      <c r="JB32" s="380"/>
      <c r="JC32" s="380"/>
      <c r="JD32" s="380"/>
      <c r="JE32" s="380"/>
      <c r="JF32" s="380"/>
      <c r="JG32" s="380"/>
      <c r="JH32" s="380"/>
      <c r="JI32" s="380"/>
      <c r="JJ32" s="380"/>
      <c r="JK32" s="380"/>
      <c r="JL32" s="380"/>
      <c r="JM32" s="380"/>
      <c r="JN32" s="380"/>
      <c r="JO32" s="380"/>
      <c r="JP32" s="380"/>
      <c r="JQ32" s="380"/>
      <c r="JR32" s="380"/>
      <c r="JS32" s="380"/>
      <c r="JT32" s="380"/>
      <c r="JU32" s="380"/>
      <c r="JV32" s="380"/>
      <c r="JW32" s="380"/>
      <c r="JX32" s="380"/>
      <c r="JY32" s="380"/>
      <c r="JZ32" s="380"/>
      <c r="KA32" s="380"/>
      <c r="KB32" s="380"/>
      <c r="KC32" s="499"/>
      <c r="KD32" s="380"/>
      <c r="KE32" s="380"/>
      <c r="KF32" s="380"/>
      <c r="KG32" s="380"/>
      <c r="KH32" s="380"/>
      <c r="KI32" s="380"/>
      <c r="KJ32" s="380"/>
      <c r="KK32" s="380"/>
      <c r="KL32" s="380"/>
      <c r="KM32" s="380"/>
      <c r="KN32" s="380"/>
      <c r="KO32" s="380"/>
      <c r="KP32" s="380"/>
      <c r="KQ32" s="380"/>
      <c r="KR32" s="380"/>
      <c r="KS32" s="380"/>
      <c r="KT32" s="380"/>
      <c r="KU32" s="380"/>
      <c r="KV32" s="380"/>
      <c r="KW32" s="380"/>
      <c r="KX32" s="380"/>
      <c r="KY32" s="380"/>
      <c r="KZ32" s="380"/>
      <c r="LA32" s="380"/>
      <c r="LB32" s="380"/>
      <c r="LC32" s="380"/>
      <c r="LD32" s="380"/>
      <c r="LE32" s="380"/>
      <c r="LF32" s="380"/>
      <c r="LG32" s="380"/>
      <c r="LH32" s="380"/>
      <c r="LI32" s="380"/>
      <c r="LJ32" s="380"/>
      <c r="LK32" s="380"/>
      <c r="LL32" s="380"/>
      <c r="LM32" s="380"/>
      <c r="LN32" s="380"/>
      <c r="LO32" s="380"/>
      <c r="LP32" s="380"/>
      <c r="LQ32" s="380"/>
      <c r="LR32" s="380"/>
      <c r="LS32" s="380"/>
      <c r="LT32" s="380"/>
      <c r="LU32" s="380"/>
      <c r="LV32" s="380"/>
      <c r="LW32" s="380"/>
      <c r="LX32" s="380"/>
      <c r="LY32" s="380"/>
      <c r="LZ32" s="380"/>
      <c r="MA32" s="380"/>
      <c r="MB32" s="380"/>
      <c r="MC32" s="380"/>
      <c r="MD32" s="380"/>
      <c r="ME32" s="380"/>
      <c r="MF32" s="380"/>
      <c r="MG32" s="380"/>
      <c r="MH32" s="380"/>
      <c r="MI32" s="380"/>
      <c r="MJ32" s="380"/>
      <c r="MK32" s="380"/>
      <c r="ML32" s="380"/>
      <c r="MM32" s="380"/>
      <c r="MN32" s="380"/>
      <c r="MO32" s="380"/>
      <c r="MP32" s="380"/>
      <c r="MQ32" s="380"/>
      <c r="MR32" s="380"/>
      <c r="MS32" s="380"/>
      <c r="MT32" s="380"/>
      <c r="MU32" s="380"/>
      <c r="MV32" s="380"/>
      <c r="MW32" s="380"/>
      <c r="MX32" s="380"/>
      <c r="MY32" s="380"/>
      <c r="MZ32" s="380"/>
      <c r="NA32" s="380"/>
      <c r="NB32" s="380"/>
      <c r="NC32" s="380"/>
      <c r="ND32" s="380"/>
      <c r="NE32" s="380"/>
      <c r="NF32" s="380"/>
      <c r="NG32" s="380"/>
      <c r="NH32" s="380"/>
      <c r="NI32" s="380"/>
      <c r="NJ32" s="380"/>
      <c r="NK32" s="380"/>
      <c r="NL32" s="380"/>
      <c r="NM32" s="380"/>
      <c r="NN32" s="380"/>
      <c r="NO32" s="380"/>
      <c r="NP32" s="380"/>
      <c r="NQ32" s="380"/>
      <c r="NR32" s="380"/>
      <c r="NS32" s="380"/>
      <c r="NT32" s="380"/>
      <c r="NU32" s="380"/>
      <c r="NV32" s="380"/>
      <c r="NW32" s="380"/>
      <c r="NX32" s="380"/>
      <c r="NY32" s="380"/>
      <c r="NZ32" s="380"/>
      <c r="OA32" s="380"/>
      <c r="OB32" s="380"/>
      <c r="OC32" s="380"/>
      <c r="OD32" s="380"/>
      <c r="OE32" s="380"/>
      <c r="OF32" s="380"/>
      <c r="OG32" s="380"/>
      <c r="OH32" s="380"/>
      <c r="OI32" s="380"/>
      <c r="OJ32" s="380"/>
      <c r="OK32" s="380"/>
      <c r="OL32" s="380"/>
      <c r="OM32" s="380"/>
      <c r="ON32" s="380"/>
      <c r="OO32" s="380"/>
      <c r="OP32" s="380"/>
      <c r="OQ32" s="380"/>
      <c r="PQ32" s="380"/>
      <c r="PR32" s="380"/>
      <c r="PS32" s="380"/>
      <c r="PT32" s="380"/>
      <c r="PU32" s="380"/>
      <c r="PV32" s="380"/>
      <c r="PW32" s="380"/>
      <c r="PX32" s="380"/>
      <c r="PY32" s="380"/>
      <c r="PZ32" s="380"/>
      <c r="QA32" s="380"/>
      <c r="QB32" s="380"/>
      <c r="QC32" s="380"/>
      <c r="QD32" s="380"/>
      <c r="QE32" s="380"/>
      <c r="QF32" s="380"/>
      <c r="QG32" s="380"/>
      <c r="QH32" s="380"/>
      <c r="QI32" s="380"/>
      <c r="QJ32" s="380"/>
      <c r="QK32" s="380"/>
      <c r="QL32" s="380"/>
      <c r="QM32" s="380"/>
      <c r="QN32" s="380"/>
      <c r="QO32" s="380"/>
      <c r="QP32" s="380"/>
      <c r="QQ32" s="380"/>
      <c r="QR32" s="380"/>
      <c r="QS32" s="380"/>
      <c r="QT32" s="380"/>
      <c r="QU32" s="380"/>
      <c r="QV32" s="380"/>
      <c r="QW32" s="380"/>
      <c r="QX32" s="380"/>
      <c r="QY32" s="380"/>
      <c r="QZ32" s="380"/>
      <c r="RA32" s="380"/>
      <c r="RB32" s="380"/>
      <c r="RC32" s="380"/>
      <c r="RD32" s="380"/>
      <c r="RE32" s="380"/>
      <c r="RF32" s="380"/>
      <c r="RG32" s="380"/>
      <c r="RH32" s="380"/>
      <c r="RI32" s="380"/>
      <c r="RJ32" s="380"/>
      <c r="RK32" s="380"/>
      <c r="RL32" s="380"/>
      <c r="RM32" s="380"/>
      <c r="RN32" s="380"/>
      <c r="RO32" s="380"/>
      <c r="RP32" s="380"/>
      <c r="RQ32" s="380"/>
      <c r="RR32" s="380"/>
      <c r="RS32" s="380"/>
      <c r="RT32" s="380"/>
      <c r="RU32" s="380"/>
      <c r="RV32" s="380"/>
      <c r="RW32" s="380"/>
      <c r="RX32" s="380"/>
      <c r="RY32" s="380"/>
      <c r="RZ32" s="380"/>
      <c r="SA32" s="380"/>
      <c r="SB32" s="380"/>
      <c r="SC32" s="380"/>
      <c r="SD32" s="380"/>
      <c r="SE32" s="380"/>
      <c r="SF32" s="380"/>
      <c r="SG32" s="380"/>
      <c r="SH32" s="380"/>
      <c r="SI32" s="380"/>
      <c r="SJ32" s="380"/>
      <c r="SK32" s="380"/>
      <c r="SL32" s="380"/>
      <c r="SM32" s="380"/>
      <c r="SN32" s="380"/>
      <c r="SO32" s="380"/>
      <c r="SP32" s="380"/>
      <c r="SQ32" s="380"/>
      <c r="SR32" s="380"/>
      <c r="SS32" s="380"/>
      <c r="ST32" s="380"/>
      <c r="SU32" s="380"/>
      <c r="SV32" s="380"/>
      <c r="SW32" s="380"/>
      <c r="SX32" s="380"/>
      <c r="SY32" s="380"/>
      <c r="SZ32" s="380"/>
      <c r="TA32" s="380"/>
      <c r="TB32" s="380"/>
      <c r="TC32" s="380"/>
      <c r="TD32" s="380"/>
      <c r="TE32" s="380"/>
      <c r="TF32" s="380"/>
      <c r="TG32" s="380"/>
      <c r="TH32" s="380"/>
      <c r="TI32" s="380"/>
      <c r="TJ32" s="380"/>
      <c r="TK32" s="380"/>
      <c r="TL32" s="380"/>
      <c r="TM32" s="380"/>
      <c r="TN32" s="380"/>
      <c r="TO32" s="380"/>
      <c r="TP32" s="380"/>
      <c r="TQ32" s="380"/>
      <c r="TR32" s="380"/>
      <c r="TS32" s="380"/>
      <c r="TT32" s="380"/>
      <c r="TU32" s="380"/>
      <c r="TV32" s="380"/>
      <c r="TW32" s="380"/>
      <c r="TX32" s="380"/>
      <c r="TY32" s="380"/>
      <c r="TZ32" s="380"/>
      <c r="UA32" s="380"/>
      <c r="UB32" s="380"/>
      <c r="UC32" s="380"/>
      <c r="UD32" s="380"/>
      <c r="UE32" s="380"/>
      <c r="UF32" s="380"/>
      <c r="UG32" s="380"/>
      <c r="UH32" s="380"/>
      <c r="UI32" s="380"/>
      <c r="UJ32" s="380"/>
      <c r="UK32" s="380"/>
      <c r="UL32" s="380"/>
      <c r="UM32" s="380"/>
      <c r="UN32" s="380"/>
      <c r="UO32" s="380"/>
      <c r="UP32" s="380"/>
      <c r="UQ32" s="380"/>
      <c r="UR32" s="380"/>
      <c r="US32" s="380"/>
      <c r="UT32" s="380"/>
      <c r="UU32" s="380"/>
      <c r="UV32" s="380"/>
      <c r="UW32" s="380"/>
      <c r="UX32" s="380"/>
      <c r="UY32" s="380"/>
      <c r="UZ32" s="380"/>
      <c r="VA32" s="380"/>
      <c r="VB32" s="380"/>
      <c r="VC32" s="380"/>
      <c r="VD32" s="380"/>
      <c r="VE32" s="380"/>
      <c r="VF32" s="380"/>
      <c r="VG32" s="380"/>
      <c r="VH32" s="380"/>
      <c r="VI32" s="380"/>
      <c r="VJ32" s="380"/>
      <c r="VK32" s="380"/>
      <c r="VL32" s="380"/>
      <c r="VM32" s="380"/>
      <c r="VN32" s="380"/>
      <c r="VO32" s="380"/>
      <c r="VP32" s="380"/>
      <c r="VQ32" s="380"/>
      <c r="VR32" s="380"/>
      <c r="VS32" s="380"/>
      <c r="VT32" s="380"/>
      <c r="VU32" s="380"/>
      <c r="VV32" s="380"/>
      <c r="VW32" s="380"/>
      <c r="VX32" s="380"/>
      <c r="VY32" s="380"/>
      <c r="VZ32" s="380"/>
      <c r="WA32" s="380"/>
      <c r="WB32" s="380"/>
      <c r="WC32" s="380"/>
      <c r="WD32" s="380"/>
      <c r="WE32" s="380"/>
      <c r="WF32" s="380"/>
      <c r="WG32" s="380"/>
      <c r="WH32" s="380"/>
      <c r="WI32" s="380"/>
      <c r="WJ32" s="380"/>
      <c r="WK32" s="380"/>
      <c r="WL32" s="380"/>
      <c r="WM32" s="380"/>
      <c r="WN32" s="380"/>
      <c r="WO32" s="380"/>
      <c r="WP32" s="380"/>
      <c r="WQ32" s="380"/>
      <c r="WR32" s="380"/>
      <c r="WS32" s="380"/>
      <c r="WT32" s="380"/>
      <c r="WU32" s="380"/>
      <c r="WV32" s="380"/>
      <c r="WW32" s="380"/>
      <c r="WX32" s="380"/>
      <c r="WY32" s="380"/>
      <c r="WZ32" s="380"/>
      <c r="XA32" s="380"/>
      <c r="XB32" s="380"/>
      <c r="XC32" s="380"/>
      <c r="XD32" s="380"/>
      <c r="XE32" s="380"/>
      <c r="XF32" s="380"/>
      <c r="XG32" s="380"/>
      <c r="XH32" s="380"/>
      <c r="XI32" s="380"/>
      <c r="XJ32" s="380"/>
      <c r="XK32" s="380"/>
      <c r="XL32" s="380"/>
      <c r="XM32" s="380"/>
      <c r="XN32" s="380"/>
      <c r="XO32" s="380"/>
      <c r="XP32" s="380"/>
      <c r="XQ32" s="380"/>
      <c r="XR32" s="380"/>
      <c r="XS32" s="380"/>
      <c r="XT32" s="380"/>
      <c r="XU32" s="380"/>
      <c r="XV32" s="380"/>
      <c r="XW32" s="380"/>
      <c r="XX32" s="380"/>
      <c r="XY32" s="380"/>
      <c r="XZ32" s="380"/>
      <c r="YA32" s="380"/>
      <c r="YB32" s="380"/>
      <c r="YC32" s="380"/>
      <c r="YD32" s="380"/>
      <c r="YE32" s="380"/>
      <c r="YF32" s="380"/>
      <c r="YG32" s="380"/>
      <c r="YH32" s="380"/>
      <c r="YI32" s="380"/>
      <c r="YJ32" s="380"/>
      <c r="YK32" s="380"/>
      <c r="YL32" s="380"/>
      <c r="YM32" s="380"/>
      <c r="YN32" s="380"/>
      <c r="YO32" s="380"/>
      <c r="YP32" s="380"/>
      <c r="YQ32" s="380"/>
      <c r="YR32" s="380"/>
      <c r="YS32" s="380"/>
      <c r="YT32" s="380"/>
      <c r="YU32" s="380"/>
      <c r="YV32" s="380"/>
      <c r="YW32" s="380"/>
      <c r="YX32" s="380"/>
      <c r="YY32" s="380"/>
      <c r="YZ32" s="380"/>
      <c r="ZA32" s="380"/>
      <c r="ZB32" s="380"/>
      <c r="ZC32" s="380"/>
      <c r="ZD32" s="380"/>
      <c r="ZE32" s="380"/>
    </row>
    <row r="33">
      <c r="A33" s="380"/>
      <c r="B33" s="380"/>
      <c r="C33" s="380"/>
      <c r="D33" s="380"/>
      <c r="E33" s="380"/>
      <c r="F33" s="380"/>
      <c r="G33" s="380"/>
      <c r="H33" s="380"/>
      <c r="I33" s="380"/>
      <c r="J33" s="380"/>
      <c r="K33" s="380"/>
      <c r="L33" s="380"/>
      <c r="M33" s="380"/>
      <c r="N33" s="380"/>
      <c r="O33" s="380"/>
      <c r="P33" s="380"/>
      <c r="Q33" s="380"/>
      <c r="R33" s="380"/>
      <c r="S33" s="380"/>
      <c r="T33" s="380"/>
      <c r="U33" s="380"/>
      <c r="V33" s="380"/>
      <c r="W33" s="380"/>
      <c r="X33" s="380"/>
      <c r="Y33" s="380"/>
      <c r="Z33" s="380"/>
      <c r="AA33" s="380"/>
      <c r="AB33" s="380"/>
      <c r="AC33" s="380"/>
      <c r="AD33" s="380"/>
      <c r="AE33" s="380"/>
      <c r="AF33" s="380"/>
      <c r="AG33" s="380"/>
      <c r="AH33" s="380"/>
      <c r="AI33" s="380"/>
      <c r="AJ33" s="380"/>
      <c r="AK33" s="380"/>
      <c r="AL33" s="380"/>
      <c r="AM33" s="380"/>
      <c r="AN33" s="380"/>
      <c r="AO33" s="380"/>
      <c r="AP33" s="380"/>
      <c r="AQ33" s="380"/>
      <c r="AR33" s="380"/>
      <c r="AS33" s="380"/>
      <c r="AT33" s="380"/>
      <c r="AU33" s="380"/>
      <c r="AV33" s="380"/>
      <c r="AW33" s="380"/>
      <c r="AX33" s="380"/>
      <c r="AY33" s="380"/>
      <c r="AZ33" s="380"/>
      <c r="BA33" s="380"/>
      <c r="BB33" s="380"/>
      <c r="BC33" s="380"/>
      <c r="BD33" s="380"/>
      <c r="BE33" s="380"/>
      <c r="BF33" s="380"/>
      <c r="BG33" s="380"/>
      <c r="BH33" s="380"/>
      <c r="BI33" s="380"/>
      <c r="BJ33" s="380"/>
      <c r="BK33" s="380"/>
      <c r="BL33" s="380"/>
      <c r="BM33" s="380"/>
      <c r="BN33" s="380"/>
      <c r="BO33" s="380"/>
      <c r="BP33" s="380"/>
      <c r="BQ33" s="380"/>
      <c r="BR33" s="380"/>
      <c r="BS33" s="380"/>
      <c r="BT33" s="380"/>
      <c r="BU33" s="380"/>
      <c r="BV33" s="380"/>
      <c r="BW33" s="380"/>
      <c r="BX33" s="380"/>
      <c r="BY33" s="380"/>
      <c r="BZ33" s="380"/>
      <c r="CA33" s="380"/>
      <c r="CB33" s="380"/>
      <c r="CC33" s="380"/>
      <c r="CD33" s="380"/>
      <c r="CE33" s="380"/>
      <c r="CF33" s="380"/>
      <c r="CG33" s="380"/>
      <c r="CH33" s="380"/>
      <c r="CI33" s="380"/>
      <c r="CJ33" s="380"/>
      <c r="CK33" s="380"/>
      <c r="CL33" s="380"/>
      <c r="CM33" s="380"/>
      <c r="CN33" s="380"/>
      <c r="CO33" s="380"/>
      <c r="CP33" s="380"/>
      <c r="CQ33" s="380"/>
      <c r="CR33" s="380"/>
      <c r="CS33" s="380"/>
      <c r="CT33" s="380"/>
      <c r="CU33" s="380"/>
      <c r="CV33" s="380"/>
      <c r="CW33" s="380"/>
      <c r="CX33" s="380"/>
      <c r="CY33" s="380"/>
      <c r="CZ33" s="380"/>
      <c r="DA33" s="380"/>
      <c r="DB33" s="380"/>
      <c r="DC33" s="380"/>
      <c r="DD33" s="380"/>
      <c r="DE33" s="380"/>
      <c r="DF33" s="380"/>
      <c r="DG33" s="380"/>
      <c r="DH33" s="380"/>
      <c r="DI33" s="380"/>
      <c r="DJ33" s="380"/>
      <c r="DK33" s="380"/>
      <c r="DL33" s="380"/>
      <c r="DM33" s="380"/>
      <c r="DN33" s="380"/>
      <c r="DO33" s="380"/>
      <c r="DP33" s="380"/>
      <c r="DQ33" s="380"/>
      <c r="DR33" s="380"/>
      <c r="DS33" s="380"/>
      <c r="DT33" s="380"/>
      <c r="DU33" s="380"/>
      <c r="DV33" s="380"/>
      <c r="DW33" s="380"/>
      <c r="DX33" s="380"/>
      <c r="DY33" s="380"/>
      <c r="DZ33" s="380"/>
      <c r="EA33" s="380"/>
      <c r="EB33" s="380"/>
      <c r="EC33" s="380"/>
      <c r="ED33" s="380"/>
      <c r="EE33" s="380"/>
      <c r="EF33" s="380"/>
      <c r="EG33" s="380"/>
      <c r="EH33" s="380"/>
      <c r="EI33" s="380"/>
      <c r="EJ33" s="380"/>
      <c r="EK33" s="380"/>
      <c r="EL33" s="380"/>
      <c r="EM33" s="380"/>
      <c r="EN33" s="380"/>
      <c r="EO33" s="380"/>
      <c r="EP33" s="380"/>
      <c r="EQ33" s="380"/>
      <c r="ER33" s="380"/>
      <c r="ES33" s="380"/>
      <c r="ET33" s="380"/>
      <c r="EU33" s="380"/>
      <c r="EV33" s="380"/>
      <c r="EW33" s="380"/>
      <c r="EX33" s="380"/>
      <c r="EY33" s="380"/>
      <c r="EZ33" s="380"/>
      <c r="FA33" s="380"/>
      <c r="FB33" s="380"/>
      <c r="FC33" s="380"/>
      <c r="FD33" s="380"/>
      <c r="FE33" s="380"/>
      <c r="FF33" s="380"/>
      <c r="FG33" s="380"/>
      <c r="FH33" s="380"/>
      <c r="FI33" s="380"/>
      <c r="FJ33" s="380"/>
      <c r="FK33" s="380"/>
      <c r="FL33" s="380"/>
      <c r="FM33" s="380"/>
      <c r="FN33" s="380"/>
      <c r="FO33" s="380"/>
      <c r="FP33" s="380"/>
      <c r="FQ33" s="380"/>
      <c r="FR33" s="380"/>
      <c r="FS33" s="380"/>
      <c r="FT33" s="380"/>
      <c r="FU33" s="380"/>
      <c r="FV33" s="380"/>
      <c r="FW33" s="380"/>
      <c r="FX33" s="380"/>
      <c r="FY33" s="380"/>
      <c r="FZ33" s="380"/>
      <c r="GA33" s="380"/>
      <c r="GB33" s="380"/>
      <c r="GC33" s="380"/>
      <c r="GD33" s="380"/>
      <c r="GE33" s="380"/>
      <c r="GF33" s="380"/>
      <c r="GG33" s="380"/>
      <c r="GH33" s="380"/>
      <c r="GI33" s="380"/>
      <c r="GJ33" s="380"/>
      <c r="GK33" s="380"/>
      <c r="GL33" s="380"/>
      <c r="GM33" s="380"/>
      <c r="GN33" s="380"/>
      <c r="GO33" s="380"/>
      <c r="GP33" s="380"/>
      <c r="GQ33" s="380"/>
      <c r="GR33" s="380"/>
      <c r="GS33" s="380"/>
      <c r="GT33" s="380"/>
      <c r="GU33" s="380"/>
      <c r="GV33" s="380"/>
      <c r="GW33" s="380"/>
      <c r="GX33" s="380"/>
      <c r="GY33" s="380"/>
      <c r="GZ33" s="380"/>
      <c r="HA33" s="380"/>
      <c r="HB33" s="380"/>
      <c r="HC33" s="380"/>
      <c r="HD33" s="380"/>
      <c r="HE33" s="380"/>
      <c r="HF33" s="380"/>
      <c r="HG33" s="380"/>
      <c r="HH33" s="380"/>
      <c r="HI33" s="380"/>
      <c r="HJ33" s="380"/>
      <c r="HK33" s="380"/>
      <c r="HL33" s="380"/>
      <c r="HM33" s="380"/>
      <c r="HN33" s="380"/>
      <c r="HO33" s="380"/>
      <c r="HP33" s="380"/>
      <c r="HQ33" s="380"/>
      <c r="HR33" s="380"/>
      <c r="HS33" s="380"/>
      <c r="HT33" s="380"/>
      <c r="HU33" s="380"/>
      <c r="HV33" s="380"/>
      <c r="HW33" s="380"/>
      <c r="HX33" s="380"/>
      <c r="HY33" s="380"/>
      <c r="HZ33" s="380"/>
      <c r="IA33" s="380"/>
      <c r="IB33" s="380"/>
      <c r="IC33" s="380"/>
      <c r="ID33" s="380"/>
      <c r="IE33" s="380"/>
      <c r="IF33" s="380"/>
      <c r="IG33" s="380"/>
      <c r="IH33" s="380"/>
      <c r="II33" s="380"/>
      <c r="IJ33" s="380"/>
      <c r="IK33" s="380"/>
      <c r="IL33" s="380"/>
      <c r="IM33" s="380"/>
      <c r="IN33" s="380"/>
      <c r="IO33" s="380"/>
      <c r="IP33" s="380"/>
      <c r="IQ33" s="380"/>
      <c r="IR33" s="380"/>
      <c r="IS33" s="380"/>
      <c r="IT33" s="380"/>
      <c r="IU33" s="380"/>
      <c r="IV33" s="380"/>
      <c r="IW33" s="380"/>
      <c r="IX33" s="380"/>
      <c r="IY33" s="380"/>
      <c r="IZ33" s="380"/>
      <c r="JA33" s="380"/>
      <c r="JB33" s="380"/>
      <c r="JC33" s="380"/>
      <c r="JD33" s="380"/>
      <c r="JE33" s="380"/>
      <c r="JF33" s="380"/>
      <c r="JG33" s="380"/>
      <c r="JH33" s="380"/>
      <c r="JI33" s="380"/>
      <c r="JJ33" s="380"/>
      <c r="JK33" s="380"/>
      <c r="JL33" s="380"/>
      <c r="JM33" s="380"/>
      <c r="JN33" s="380"/>
      <c r="JO33" s="380"/>
      <c r="JP33" s="380"/>
      <c r="JQ33" s="380"/>
      <c r="JR33" s="380"/>
      <c r="JS33" s="380"/>
      <c r="JT33" s="380"/>
      <c r="JU33" s="380"/>
      <c r="JV33" s="380"/>
      <c r="JW33" s="380"/>
      <c r="JX33" s="380"/>
      <c r="JY33" s="380"/>
      <c r="JZ33" s="380"/>
      <c r="KA33" s="380"/>
      <c r="KB33" s="380"/>
      <c r="KC33" s="499"/>
      <c r="KD33" s="380"/>
      <c r="KE33" s="380"/>
      <c r="KF33" s="380"/>
      <c r="KG33" s="380"/>
      <c r="KH33" s="380"/>
      <c r="KI33" s="380"/>
      <c r="KJ33" s="380"/>
      <c r="KK33" s="380"/>
      <c r="KL33" s="380"/>
      <c r="KM33" s="380"/>
      <c r="KN33" s="380"/>
      <c r="KO33" s="380"/>
      <c r="KP33" s="380"/>
      <c r="KQ33" s="380"/>
      <c r="KR33" s="380"/>
      <c r="KS33" s="380"/>
      <c r="KT33" s="380"/>
      <c r="KU33" s="380"/>
      <c r="KV33" s="380"/>
      <c r="KW33" s="380"/>
      <c r="KX33" s="380"/>
      <c r="KY33" s="380"/>
      <c r="KZ33" s="380"/>
      <c r="LA33" s="380"/>
      <c r="LB33" s="380"/>
      <c r="LC33" s="380"/>
      <c r="LD33" s="380"/>
      <c r="LE33" s="380"/>
      <c r="LF33" s="380"/>
      <c r="LG33" s="380"/>
      <c r="LH33" s="380"/>
      <c r="LI33" s="380"/>
      <c r="LJ33" s="380"/>
      <c r="LK33" s="380"/>
      <c r="LL33" s="380"/>
      <c r="LM33" s="380"/>
      <c r="LN33" s="380"/>
      <c r="LO33" s="380"/>
      <c r="LP33" s="380"/>
      <c r="LQ33" s="380"/>
      <c r="LR33" s="380"/>
      <c r="LS33" s="380"/>
      <c r="LT33" s="380"/>
      <c r="LU33" s="380"/>
      <c r="LV33" s="380"/>
      <c r="LW33" s="380"/>
      <c r="LX33" s="380"/>
      <c r="LY33" s="380"/>
      <c r="LZ33" s="380"/>
      <c r="MA33" s="380"/>
      <c r="MB33" s="380"/>
      <c r="MC33" s="380"/>
      <c r="MD33" s="380"/>
      <c r="ME33" s="380"/>
      <c r="MF33" s="380"/>
      <c r="MG33" s="380"/>
      <c r="MH33" s="380"/>
      <c r="MI33" s="380"/>
      <c r="MJ33" s="380"/>
      <c r="MK33" s="380"/>
      <c r="ML33" s="380"/>
      <c r="MM33" s="380"/>
      <c r="MN33" s="380"/>
      <c r="MO33" s="380"/>
      <c r="MP33" s="380"/>
      <c r="MQ33" s="380"/>
      <c r="MR33" s="380"/>
      <c r="MS33" s="380"/>
      <c r="MT33" s="380"/>
      <c r="MU33" s="380"/>
      <c r="MV33" s="380"/>
      <c r="MW33" s="380"/>
      <c r="MX33" s="380"/>
      <c r="MY33" s="380"/>
      <c r="MZ33" s="380"/>
      <c r="NA33" s="380"/>
      <c r="NB33" s="380"/>
      <c r="NC33" s="380"/>
      <c r="ND33" s="380"/>
      <c r="NE33" s="380"/>
      <c r="NF33" s="380"/>
      <c r="NG33" s="380"/>
      <c r="NH33" s="380"/>
      <c r="NI33" s="380"/>
      <c r="NJ33" s="380"/>
      <c r="NK33" s="380"/>
      <c r="NL33" s="380"/>
      <c r="NM33" s="380"/>
      <c r="NN33" s="380"/>
      <c r="NO33" s="380"/>
      <c r="NP33" s="380"/>
      <c r="NQ33" s="380"/>
      <c r="NR33" s="380"/>
      <c r="NS33" s="380"/>
      <c r="NT33" s="380"/>
      <c r="NU33" s="380"/>
      <c r="NV33" s="380"/>
      <c r="NW33" s="380"/>
      <c r="NX33" s="380"/>
      <c r="NY33" s="380"/>
      <c r="NZ33" s="380"/>
      <c r="OA33" s="380"/>
      <c r="OB33" s="380"/>
      <c r="OC33" s="380"/>
      <c r="OD33" s="380"/>
      <c r="OE33" s="380"/>
      <c r="OF33" s="380"/>
      <c r="OG33" s="380"/>
      <c r="OH33" s="380"/>
      <c r="OI33" s="380"/>
      <c r="OJ33" s="380"/>
      <c r="OK33" s="380"/>
      <c r="OL33" s="380"/>
      <c r="OM33" s="380"/>
      <c r="ON33" s="380"/>
      <c r="OO33" s="380"/>
      <c r="OP33" s="380"/>
      <c r="OQ33" s="380"/>
      <c r="PQ33" s="380"/>
      <c r="PR33" s="380"/>
      <c r="PS33" s="380"/>
      <c r="PT33" s="380"/>
      <c r="PU33" s="380"/>
      <c r="PV33" s="380"/>
      <c r="PW33" s="380"/>
      <c r="PX33" s="380"/>
      <c r="PY33" s="380"/>
      <c r="PZ33" s="380"/>
      <c r="QA33" s="380"/>
      <c r="QB33" s="380"/>
      <c r="QC33" s="380"/>
      <c r="QD33" s="380"/>
      <c r="QE33" s="380"/>
      <c r="QF33" s="380"/>
      <c r="QG33" s="380"/>
      <c r="QH33" s="380"/>
      <c r="QI33" s="380"/>
      <c r="QJ33" s="380"/>
      <c r="QK33" s="380"/>
      <c r="QL33" s="380"/>
      <c r="QM33" s="380"/>
      <c r="QN33" s="380"/>
      <c r="QO33" s="380"/>
      <c r="QP33" s="380"/>
      <c r="QQ33" s="380"/>
      <c r="QR33" s="380"/>
      <c r="QS33" s="380"/>
      <c r="QT33" s="380"/>
      <c r="QU33" s="380"/>
      <c r="QV33" s="380"/>
      <c r="QW33" s="380"/>
      <c r="QX33" s="380"/>
      <c r="QY33" s="380"/>
      <c r="QZ33" s="380"/>
      <c r="RA33" s="380"/>
      <c r="RB33" s="380"/>
      <c r="RC33" s="380"/>
      <c r="RD33" s="380"/>
      <c r="RE33" s="380"/>
      <c r="RF33" s="380"/>
      <c r="RG33" s="380"/>
      <c r="RH33" s="380"/>
      <c r="RI33" s="380"/>
      <c r="RJ33" s="380"/>
      <c r="RK33" s="380"/>
      <c r="RL33" s="380"/>
      <c r="RM33" s="380"/>
      <c r="RN33" s="380"/>
      <c r="RO33" s="380"/>
      <c r="RP33" s="380"/>
      <c r="RQ33" s="380"/>
      <c r="RR33" s="380"/>
      <c r="RS33" s="380"/>
      <c r="RT33" s="380"/>
      <c r="RU33" s="380"/>
      <c r="RV33" s="380"/>
      <c r="RW33" s="380"/>
      <c r="RX33" s="380"/>
      <c r="RY33" s="380"/>
      <c r="RZ33" s="380"/>
      <c r="SA33" s="380"/>
      <c r="SB33" s="380"/>
      <c r="SC33" s="380"/>
      <c r="SD33" s="380"/>
      <c r="SE33" s="380"/>
      <c r="SF33" s="380"/>
      <c r="SG33" s="380"/>
      <c r="SH33" s="380"/>
      <c r="SI33" s="380"/>
      <c r="SJ33" s="380"/>
      <c r="SK33" s="380"/>
      <c r="SL33" s="380"/>
      <c r="SM33" s="380"/>
      <c r="SN33" s="380"/>
      <c r="SO33" s="380"/>
      <c r="SP33" s="380"/>
      <c r="SQ33" s="380"/>
      <c r="SR33" s="380"/>
      <c r="SS33" s="380"/>
      <c r="ST33" s="380"/>
      <c r="SU33" s="380"/>
      <c r="SV33" s="380"/>
      <c r="SW33" s="380"/>
      <c r="SX33" s="380"/>
      <c r="SY33" s="380"/>
      <c r="SZ33" s="380"/>
      <c r="TA33" s="380"/>
      <c r="TB33" s="380"/>
      <c r="TC33" s="380"/>
      <c r="TD33" s="380"/>
      <c r="TE33" s="380"/>
      <c r="TF33" s="380"/>
      <c r="TG33" s="380"/>
      <c r="TH33" s="380"/>
      <c r="TI33" s="380"/>
      <c r="TJ33" s="380"/>
      <c r="TK33" s="380"/>
      <c r="TL33" s="380"/>
      <c r="TM33" s="380"/>
      <c r="TN33" s="380"/>
      <c r="TO33" s="380"/>
      <c r="TP33" s="380"/>
      <c r="TQ33" s="380"/>
      <c r="TR33" s="380"/>
      <c r="TS33" s="380"/>
      <c r="TT33" s="380"/>
      <c r="TU33" s="380"/>
      <c r="TV33" s="380"/>
      <c r="TW33" s="380"/>
      <c r="TX33" s="380"/>
      <c r="TY33" s="380"/>
      <c r="TZ33" s="380"/>
      <c r="UA33" s="380"/>
      <c r="UB33" s="380"/>
      <c r="UC33" s="380"/>
      <c r="UD33" s="380"/>
      <c r="UE33" s="380"/>
      <c r="UF33" s="380"/>
      <c r="UG33" s="380"/>
      <c r="UH33" s="380"/>
      <c r="UI33" s="380"/>
      <c r="UJ33" s="380"/>
      <c r="UK33" s="380"/>
      <c r="UL33" s="380"/>
      <c r="UM33" s="380"/>
      <c r="UN33" s="380"/>
      <c r="UO33" s="380"/>
      <c r="UP33" s="380"/>
      <c r="UQ33" s="380"/>
      <c r="UR33" s="380"/>
      <c r="US33" s="380"/>
      <c r="UT33" s="380"/>
      <c r="UU33" s="380"/>
      <c r="UV33" s="380"/>
      <c r="UW33" s="380"/>
      <c r="UX33" s="380"/>
      <c r="UY33" s="380"/>
      <c r="UZ33" s="380"/>
      <c r="VA33" s="380"/>
      <c r="VB33" s="380"/>
      <c r="VC33" s="380"/>
      <c r="VD33" s="380"/>
      <c r="VE33" s="380"/>
      <c r="VF33" s="380"/>
      <c r="VG33" s="380"/>
      <c r="VH33" s="380"/>
      <c r="VI33" s="380"/>
      <c r="VJ33" s="380"/>
      <c r="VK33" s="380"/>
      <c r="VL33" s="380"/>
      <c r="VM33" s="380"/>
      <c r="VN33" s="380"/>
      <c r="VO33" s="380"/>
      <c r="VP33" s="380"/>
      <c r="VQ33" s="380"/>
      <c r="VR33" s="380"/>
      <c r="VS33" s="380"/>
      <c r="VT33" s="380"/>
      <c r="VU33" s="380"/>
      <c r="VV33" s="380"/>
      <c r="VW33" s="380"/>
      <c r="VX33" s="380"/>
      <c r="VY33" s="380"/>
      <c r="VZ33" s="380"/>
      <c r="WA33" s="380"/>
      <c r="WB33" s="380"/>
      <c r="WC33" s="380"/>
      <c r="WD33" s="380"/>
      <c r="WE33" s="380"/>
      <c r="WF33" s="380"/>
      <c r="WG33" s="380"/>
      <c r="WH33" s="380"/>
      <c r="WI33" s="380"/>
      <c r="WJ33" s="380"/>
      <c r="WK33" s="380"/>
      <c r="WL33" s="380"/>
      <c r="WM33" s="380"/>
      <c r="WN33" s="380"/>
      <c r="WO33" s="380"/>
      <c r="WP33" s="380"/>
      <c r="WQ33" s="380"/>
      <c r="WR33" s="380"/>
      <c r="WS33" s="380"/>
      <c r="WT33" s="380"/>
      <c r="WU33" s="380"/>
      <c r="WV33" s="380"/>
      <c r="WW33" s="380"/>
      <c r="WX33" s="380"/>
      <c r="WY33" s="380"/>
      <c r="WZ33" s="380"/>
      <c r="XA33" s="380"/>
      <c r="XB33" s="380"/>
      <c r="XC33" s="380"/>
      <c r="XD33" s="380"/>
      <c r="XE33" s="380"/>
      <c r="XF33" s="380"/>
      <c r="XG33" s="380"/>
      <c r="XH33" s="380"/>
      <c r="XI33" s="380"/>
      <c r="XJ33" s="380"/>
      <c r="XK33" s="380"/>
      <c r="XL33" s="380"/>
      <c r="XM33" s="380"/>
      <c r="XN33" s="380"/>
      <c r="XO33" s="380"/>
      <c r="XP33" s="380"/>
      <c r="XQ33" s="380"/>
      <c r="XR33" s="380"/>
      <c r="XS33" s="380"/>
      <c r="XT33" s="380"/>
      <c r="XU33" s="380"/>
      <c r="XV33" s="380"/>
      <c r="XW33" s="380"/>
      <c r="XX33" s="380"/>
      <c r="XY33" s="380"/>
      <c r="XZ33" s="380"/>
      <c r="YA33" s="380"/>
      <c r="YB33" s="380"/>
      <c r="YC33" s="380"/>
      <c r="YD33" s="380"/>
      <c r="YE33" s="380"/>
      <c r="YF33" s="380"/>
      <c r="YG33" s="380"/>
      <c r="YH33" s="380"/>
      <c r="YI33" s="380"/>
      <c r="YJ33" s="380"/>
      <c r="YK33" s="380"/>
      <c r="YL33" s="380"/>
      <c r="YM33" s="380"/>
      <c r="YN33" s="380"/>
      <c r="YO33" s="380"/>
      <c r="YP33" s="380"/>
      <c r="YQ33" s="380"/>
      <c r="YR33" s="380"/>
      <c r="YS33" s="380"/>
      <c r="YT33" s="380"/>
      <c r="YU33" s="380"/>
      <c r="YV33" s="380"/>
      <c r="YW33" s="380"/>
      <c r="YX33" s="380"/>
      <c r="YY33" s="380"/>
      <c r="YZ33" s="380"/>
      <c r="ZA33" s="380"/>
    </row>
  </sheetData>
  <mergeCells count="371">
    <mergeCell ref="ASC4:ASE4"/>
    <mergeCell ref="ASF4:ASG4"/>
    <mergeCell ref="ASJ4:ASK4"/>
    <mergeCell ref="ASM4:ASN4"/>
    <mergeCell ref="ASQ4:ASS4"/>
    <mergeCell ref="AST4:ASU4"/>
    <mergeCell ref="ASX4:ASY4"/>
    <mergeCell ref="ATA4:ATB4"/>
    <mergeCell ref="ATE4:ATF4"/>
    <mergeCell ref="ATH4:ATI4"/>
    <mergeCell ref="ATL4:ATM4"/>
    <mergeCell ref="ATU4:AUV4"/>
    <mergeCell ref="AUX4:AUY4"/>
    <mergeCell ref="AVD4:AVE4"/>
    <mergeCell ref="AID4:AIE4"/>
    <mergeCell ref="AIF4:AIP4"/>
    <mergeCell ref="AIR4:AIT4"/>
    <mergeCell ref="AIU4:AIV4"/>
    <mergeCell ref="AIY4:AIZ4"/>
    <mergeCell ref="AJB4:AJC4"/>
    <mergeCell ref="AJF4:AJG4"/>
    <mergeCell ref="AJI4:AJJ4"/>
    <mergeCell ref="AJP4:AJQ4"/>
    <mergeCell ref="AJT4:AJU4"/>
    <mergeCell ref="AJW4:AJX4"/>
    <mergeCell ref="AKA4:AKB4"/>
    <mergeCell ref="AKD4:AKE4"/>
    <mergeCell ref="AKH4:AKI4"/>
    <mergeCell ref="AKJ4:AKR4"/>
    <mergeCell ref="AKV4:AKX4"/>
    <mergeCell ref="AKY4:AKZ4"/>
    <mergeCell ref="ALC4:ALD4"/>
    <mergeCell ref="ALF4:ALG4"/>
    <mergeCell ref="ALJ4:ALK4"/>
    <mergeCell ref="ALM4:ALN4"/>
    <mergeCell ref="ALQ4:ALR4"/>
    <mergeCell ref="ALT4:ALU4"/>
    <mergeCell ref="ALX4:ALY4"/>
    <mergeCell ref="AMA4:AMB4"/>
    <mergeCell ref="AME4:AMF4"/>
    <mergeCell ref="AMH4:AMI4"/>
    <mergeCell ref="AML4:AMM4"/>
    <mergeCell ref="ANB4:ANQ4"/>
    <mergeCell ref="APQ4:APS4"/>
    <mergeCell ref="APY4:AQA4"/>
    <mergeCell ref="AQF4:AQG4"/>
    <mergeCell ref="AQM4:AQN4"/>
    <mergeCell ref="AQP4:AQQ4"/>
    <mergeCell ref="AQT4:AQV4"/>
    <mergeCell ref="AQW4:AQX4"/>
    <mergeCell ref="ARA4:ARB4"/>
    <mergeCell ref="ARD4:ARE4"/>
    <mergeCell ref="ARH4:ARI4"/>
    <mergeCell ref="ARJ4:ARR4"/>
    <mergeCell ref="ARV4:ARX4"/>
    <mergeCell ref="ARY4:ARZ4"/>
    <mergeCell ref="AXF4:AXG4"/>
    <mergeCell ref="AXI4:AXJ4"/>
    <mergeCell ref="AXP4:AXQ4"/>
    <mergeCell ref="AXT4:AXU4"/>
    <mergeCell ref="AXW4:AXX4"/>
    <mergeCell ref="AYA4:AYB4"/>
    <mergeCell ref="AYD4:AYE4"/>
    <mergeCell ref="BR4:BS4"/>
    <mergeCell ref="BR7:BS7"/>
    <mergeCell ref="CM7:CN7"/>
    <mergeCell ref="DA7:DB7"/>
    <mergeCell ref="DV7:DW7"/>
    <mergeCell ref="EJ7:EK7"/>
    <mergeCell ref="BD8:BE8"/>
    <mergeCell ref="BR8:BS8"/>
    <mergeCell ref="CM8:CN8"/>
    <mergeCell ref="DA8:DB8"/>
    <mergeCell ref="DV8:DW8"/>
    <mergeCell ref="EJ8:EK8"/>
    <mergeCell ref="BD9:BE9"/>
    <mergeCell ref="BR9:BS9"/>
    <mergeCell ref="CM9:CN9"/>
    <mergeCell ref="DA9:DB9"/>
    <mergeCell ref="DV9:DW9"/>
    <mergeCell ref="EJ9:EK9"/>
    <mergeCell ref="BD10:BE10"/>
    <mergeCell ref="BR10:BS10"/>
    <mergeCell ref="CM10:CN10"/>
    <mergeCell ref="DA10:DB10"/>
    <mergeCell ref="DV10:DW10"/>
    <mergeCell ref="EJ10:EK10"/>
    <mergeCell ref="BA4:BC4"/>
    <mergeCell ref="BD4:BE4"/>
    <mergeCell ref="BG4:BI4"/>
    <mergeCell ref="BK4:BL4"/>
    <mergeCell ref="BO4:BQ4"/>
    <mergeCell ref="BV4:BW4"/>
    <mergeCell ref="BD7:BE7"/>
    <mergeCell ref="A22:A23"/>
    <mergeCell ref="A2:A3"/>
    <mergeCell ref="Q4:S4"/>
    <mergeCell ref="Y4:AA4"/>
    <mergeCell ref="AE4:AG4"/>
    <mergeCell ref="AI4:AJ4"/>
    <mergeCell ref="AM4:AN4"/>
    <mergeCell ref="AO4:AW4"/>
    <mergeCell ref="BX4:CF4"/>
    <mergeCell ref="CJ4:CL4"/>
    <mergeCell ref="CM4:CN4"/>
    <mergeCell ref="CQ4:CS4"/>
    <mergeCell ref="CT4:CU4"/>
    <mergeCell ref="CX4:CZ4"/>
    <mergeCell ref="DA4:DB4"/>
    <mergeCell ref="DE4:DF4"/>
    <mergeCell ref="DG4:DO4"/>
    <mergeCell ref="DS4:DU4"/>
    <mergeCell ref="DV4:DW4"/>
    <mergeCell ref="DY4:EA4"/>
    <mergeCell ref="EC4:ED4"/>
    <mergeCell ref="EG4:EI4"/>
    <mergeCell ref="EJ4:EK4"/>
    <mergeCell ref="EN4:EO4"/>
    <mergeCell ref="EQ4:ER4"/>
    <mergeCell ref="EU4:EW4"/>
    <mergeCell ref="EZ4:FA4"/>
    <mergeCell ref="FB4:FC4"/>
    <mergeCell ref="FF4:FG4"/>
    <mergeCell ref="EU5:EV5"/>
    <mergeCell ref="FH4:FK4"/>
    <mergeCell ref="FL4:FM4"/>
    <mergeCell ref="FP4:FQ4"/>
    <mergeCell ref="FS4:FT4"/>
    <mergeCell ref="FW4:FX4"/>
    <mergeCell ref="FZ4:GA4"/>
    <mergeCell ref="GC4:GF4"/>
    <mergeCell ref="HM5:HN5"/>
    <mergeCell ref="IH5:II5"/>
    <mergeCell ref="JJ5:JK5"/>
    <mergeCell ref="GH4:GI4"/>
    <mergeCell ref="GK4:GL4"/>
    <mergeCell ref="GN4:GO4"/>
    <mergeCell ref="GR4:GZ4"/>
    <mergeCell ref="HB4:HC4"/>
    <mergeCell ref="HF4:HG4"/>
    <mergeCell ref="HI4:HJ4"/>
    <mergeCell ref="SM4:SO4"/>
    <mergeCell ref="SQ4:SS4"/>
    <mergeCell ref="SU4:SW4"/>
    <mergeCell ref="SX4:SY4"/>
    <mergeCell ref="TB4:TC4"/>
    <mergeCell ref="TD4:TF4"/>
    <mergeCell ref="TH4:TK4"/>
    <mergeCell ref="TL4:TM4"/>
    <mergeCell ref="TO4:TR4"/>
    <mergeCell ref="TS4:TU4"/>
    <mergeCell ref="TV4:UD4"/>
    <mergeCell ref="UG4:UI4"/>
    <mergeCell ref="UK4:UL4"/>
    <mergeCell ref="UN4:UP4"/>
    <mergeCell ref="UC5:UF5"/>
    <mergeCell ref="VB5:VC5"/>
    <mergeCell ref="VI5:VJ5"/>
    <mergeCell ref="VW5:VX5"/>
    <mergeCell ref="WG5:WI5"/>
    <mergeCell ref="XJ5:XO5"/>
    <mergeCell ref="XP5:XS5"/>
    <mergeCell ref="AAC5:AAD5"/>
    <mergeCell ref="AAE5:AAG5"/>
    <mergeCell ref="AAH5:AAI5"/>
    <mergeCell ref="AAK5:AAL5"/>
    <mergeCell ref="AAM5:AAN5"/>
    <mergeCell ref="YK5:YM5"/>
    <mergeCell ref="ZO5:ZP5"/>
    <mergeCell ref="ZQ5:ZR5"/>
    <mergeCell ref="ZS5:ZT5"/>
    <mergeCell ref="ZV5:ZW5"/>
    <mergeCell ref="ZY5:ZZ5"/>
    <mergeCell ref="AAA5:AAB5"/>
    <mergeCell ref="HP4:HQ4"/>
    <mergeCell ref="HT4:HU4"/>
    <mergeCell ref="HW4:HX4"/>
    <mergeCell ref="IA4:IB4"/>
    <mergeCell ref="ID4:IE4"/>
    <mergeCell ref="IH4:II4"/>
    <mergeCell ref="IJ4:IR4"/>
    <mergeCell ref="IV4:IW4"/>
    <mergeCell ref="IY4:IZ4"/>
    <mergeCell ref="JC4:JD4"/>
    <mergeCell ref="JF4:JG4"/>
    <mergeCell ref="JJ4:JK4"/>
    <mergeCell ref="JM4:JN4"/>
    <mergeCell ref="JQ4:JR4"/>
    <mergeCell ref="JT4:JU4"/>
    <mergeCell ref="JX4:JY4"/>
    <mergeCell ref="KA4:KB4"/>
    <mergeCell ref="KE4:KF4"/>
    <mergeCell ref="KH4:KI4"/>
    <mergeCell ref="OO4:OW4"/>
    <mergeCell ref="PA4:PB4"/>
    <mergeCell ref="PD4:PE4"/>
    <mergeCell ref="PH4:PJ4"/>
    <mergeCell ref="PK4:PM4"/>
    <mergeCell ref="PO4:PQ4"/>
    <mergeCell ref="PR4:PT4"/>
    <mergeCell ref="PV4:PW4"/>
    <mergeCell ref="PX4:QG4"/>
    <mergeCell ref="QJ4:QK4"/>
    <mergeCell ref="QM4:QN4"/>
    <mergeCell ref="QP4:QS4"/>
    <mergeCell ref="QT4:QU4"/>
    <mergeCell ref="QW4:QZ4"/>
    <mergeCell ref="RA4:RB4"/>
    <mergeCell ref="RD4:RF4"/>
    <mergeCell ref="RG4:RO4"/>
    <mergeCell ref="RS4:RT4"/>
    <mergeCell ref="RV4:RW4"/>
    <mergeCell ref="RZ4:SA4"/>
    <mergeCell ref="SC4:SD4"/>
    <mergeCell ref="SG4:SI4"/>
    <mergeCell ref="SJ4:SK4"/>
    <mergeCell ref="XJ4:XK4"/>
    <mergeCell ref="XT4:XU4"/>
    <mergeCell ref="XW4:XY4"/>
    <mergeCell ref="YA4:YB4"/>
    <mergeCell ref="YD4:YJ4"/>
    <mergeCell ref="YO4:YP4"/>
    <mergeCell ref="ZM4:ZQ4"/>
    <mergeCell ref="AVI4:AVJ4"/>
    <mergeCell ref="AVK4:AVL4"/>
    <mergeCell ref="AVP4:AVR4"/>
    <mergeCell ref="AVT4:AVU4"/>
    <mergeCell ref="AVW4:AVX4"/>
    <mergeCell ref="AVZ4:AWA4"/>
    <mergeCell ref="AWD4:AWE4"/>
    <mergeCell ref="AXM5:AXN5"/>
    <mergeCell ref="AYH5:AYI5"/>
    <mergeCell ref="AWG4:AWH4"/>
    <mergeCell ref="AWK4:AWM4"/>
    <mergeCell ref="AWN4:AWO4"/>
    <mergeCell ref="AWR4:AWS4"/>
    <mergeCell ref="AWU4:AWV4"/>
    <mergeCell ref="AWY4:AWZ4"/>
    <mergeCell ref="AXB4:AXC4"/>
    <mergeCell ref="AYH4:AYI4"/>
    <mergeCell ref="AYJ4:AYR4"/>
    <mergeCell ref="AYV4:AYW4"/>
    <mergeCell ref="AYY4:AYZ4"/>
    <mergeCell ref="AZC4:AZD4"/>
    <mergeCell ref="AZF4:AZG4"/>
    <mergeCell ref="AZJ4:AZL4"/>
    <mergeCell ref="BAL4:BAM4"/>
    <mergeCell ref="BAO4:BAP4"/>
    <mergeCell ref="BAS4:BAT4"/>
    <mergeCell ref="BAV4:BAW4"/>
    <mergeCell ref="AZM4:AZN4"/>
    <mergeCell ref="AZQ4:AZR4"/>
    <mergeCell ref="AZT4:AZU4"/>
    <mergeCell ref="AZX4:AZY4"/>
    <mergeCell ref="BAA4:BAB4"/>
    <mergeCell ref="BAE4:BAF4"/>
    <mergeCell ref="BAH4:BAI4"/>
    <mergeCell ref="AZQ5:AZR5"/>
    <mergeCell ref="AHE4:AHF4"/>
    <mergeCell ref="AHI4:AHJ4"/>
    <mergeCell ref="AHL4:AHM4"/>
    <mergeCell ref="AHP4:AHR4"/>
    <mergeCell ref="AHS4:AHT4"/>
    <mergeCell ref="AHW4:AHX4"/>
    <mergeCell ref="AHZ4:AIA4"/>
    <mergeCell ref="AHQ6:AIS6"/>
    <mergeCell ref="AGQ7:AGR7"/>
    <mergeCell ref="AGU7:AGV7"/>
    <mergeCell ref="AGG4:AGH4"/>
    <mergeCell ref="AGJ4:AGK4"/>
    <mergeCell ref="AGN4:AGO4"/>
    <mergeCell ref="AGQ4:AGR4"/>
    <mergeCell ref="AGX4:AGY4"/>
    <mergeCell ref="AHC4:AHD4"/>
    <mergeCell ref="AGQ5:AGR5"/>
    <mergeCell ref="ZR4:ZU4"/>
    <mergeCell ref="ZV4:ZY4"/>
    <mergeCell ref="ZZ4:AAA4"/>
    <mergeCell ref="AAB4:AAE4"/>
    <mergeCell ref="AAF4:AAG4"/>
    <mergeCell ref="AAH4:AAI4"/>
    <mergeCell ref="AAJ4:AAK4"/>
    <mergeCell ref="AAL4:AAM4"/>
    <mergeCell ref="AAN4:AAP4"/>
    <mergeCell ref="ABA4:ABR4"/>
    <mergeCell ref="ABX4:ABZ4"/>
    <mergeCell ref="ACF4:ACH4"/>
    <mergeCell ref="ACI4:ACJ4"/>
    <mergeCell ref="ACM4:ACN4"/>
    <mergeCell ref="ACO4:ACX4"/>
    <mergeCell ref="ADA4:ADC4"/>
    <mergeCell ref="ADD4:ADE4"/>
    <mergeCell ref="ADH4:ADJ4"/>
    <mergeCell ref="ADK4:ADL4"/>
    <mergeCell ref="ADN4:ADP4"/>
    <mergeCell ref="ADR4:ADS4"/>
    <mergeCell ref="ADV4:ADW4"/>
    <mergeCell ref="ADX4:AEF4"/>
    <mergeCell ref="AEJ4:AEK4"/>
    <mergeCell ref="AEM4:AEN4"/>
    <mergeCell ref="AEQ4:AES4"/>
    <mergeCell ref="AET4:AEU4"/>
    <mergeCell ref="AEW4:AEY4"/>
    <mergeCell ref="AFA4:AFB4"/>
    <mergeCell ref="AFE4:AFF4"/>
    <mergeCell ref="AFG4:AFO4"/>
    <mergeCell ref="AFS4:AFT4"/>
    <mergeCell ref="AFV4:AFW4"/>
    <mergeCell ref="AFZ4:AGB4"/>
    <mergeCell ref="AGC4:AGD4"/>
    <mergeCell ref="AGU4:AGV4"/>
    <mergeCell ref="AGU5:AGV5"/>
    <mergeCell ref="AJM5:AJN5"/>
    <mergeCell ref="AKH5:AKI5"/>
    <mergeCell ref="ALJ5:ALK5"/>
    <mergeCell ref="AQI5:AQJ5"/>
    <mergeCell ref="WH14:WI14"/>
    <mergeCell ref="WH16:WI16"/>
    <mergeCell ref="WH17:WI17"/>
    <mergeCell ref="WH22:WI22"/>
    <mergeCell ref="WH7:WI7"/>
    <mergeCell ref="WH8:WI8"/>
    <mergeCell ref="WH9:WI9"/>
    <mergeCell ref="WH10:WI10"/>
    <mergeCell ref="WH11:WI11"/>
    <mergeCell ref="WH12:WI12"/>
    <mergeCell ref="WH13:WI13"/>
    <mergeCell ref="WD4:WE4"/>
    <mergeCell ref="WH4:WI4"/>
    <mergeCell ref="WJ4:WS4"/>
    <mergeCell ref="WV4:WX4"/>
    <mergeCell ref="WY4:WZ4"/>
    <mergeCell ref="XB4:XE4"/>
    <mergeCell ref="XF4:XG4"/>
    <mergeCell ref="WH21:WI21"/>
    <mergeCell ref="UR4:US4"/>
    <mergeCell ref="UU4:UW4"/>
    <mergeCell ref="UY4:VC4"/>
    <mergeCell ref="VF4:VI4"/>
    <mergeCell ref="VM4:VR4"/>
    <mergeCell ref="VT4:VX4"/>
    <mergeCell ref="VZ4:WC4"/>
    <mergeCell ref="XQ7:XR7"/>
    <mergeCell ref="XQ8:XR8"/>
    <mergeCell ref="XQ9:XR9"/>
    <mergeCell ref="XQ10:XR10"/>
    <mergeCell ref="VJ6:VK6"/>
    <mergeCell ref="TD7:TF7"/>
    <mergeCell ref="TS7:TU7"/>
    <mergeCell ref="XJ7:XK7"/>
    <mergeCell ref="TD8:TF8"/>
    <mergeCell ref="UC8:UD8"/>
    <mergeCell ref="XJ8:XK8"/>
    <mergeCell ref="TZ10:UA10"/>
    <mergeCell ref="TZ11:UA11"/>
    <mergeCell ref="TZ15:UA15"/>
    <mergeCell ref="TZ16:UA16"/>
    <mergeCell ref="TZ21:UA21"/>
    <mergeCell ref="TS12:TU12"/>
    <mergeCell ref="TZ12:UA12"/>
    <mergeCell ref="TS13:TU13"/>
    <mergeCell ref="TZ13:UA13"/>
    <mergeCell ref="TS14:TU14"/>
    <mergeCell ref="TZ14:UA14"/>
    <mergeCell ref="TS8:TU8"/>
    <mergeCell ref="TZ8:UA8"/>
    <mergeCell ref="TS9:TU9"/>
    <mergeCell ref="TZ9:UA9"/>
    <mergeCell ref="UC9:UD9"/>
    <mergeCell ref="TS10:TU10"/>
    <mergeCell ref="TS11:TU1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4.5"/>
    <col customWidth="1" min="3" max="3" width="3.88"/>
    <col customWidth="1" min="4" max="5" width="7.63"/>
    <col customWidth="1" min="6" max="6" width="3.25"/>
    <col customWidth="1" min="7" max="7" width="4.5"/>
    <col customWidth="1" min="8" max="8" width="3.88"/>
    <col customWidth="1" min="9" max="10" width="7.63"/>
    <col customWidth="1" min="11" max="11" width="3.25"/>
    <col customWidth="1" min="12" max="12" width="4.63"/>
    <col customWidth="1" min="13" max="13" width="3.88"/>
    <col customWidth="1" min="14" max="15" width="7.63"/>
    <col customWidth="1" min="16" max="16" width="3.25"/>
    <col customWidth="1" min="17" max="17" width="4.63"/>
    <col customWidth="1" min="18" max="18" width="3.88"/>
    <col customWidth="1" min="19" max="20" width="7.63"/>
    <col customWidth="1" min="21" max="32" width="3.25"/>
  </cols>
  <sheetData>
    <row r="1">
      <c r="A1" s="543"/>
      <c r="B1" s="544"/>
      <c r="C1" s="544"/>
      <c r="D1" s="544"/>
      <c r="E1" s="544"/>
      <c r="F1" s="544"/>
      <c r="G1" s="544"/>
      <c r="H1" s="544"/>
      <c r="I1" s="544"/>
      <c r="J1" s="544"/>
      <c r="K1" s="544"/>
      <c r="L1" s="544"/>
      <c r="M1" s="544"/>
      <c r="N1" s="544"/>
      <c r="O1" s="544"/>
      <c r="P1" s="544"/>
      <c r="Q1" s="544"/>
      <c r="R1" s="544"/>
      <c r="S1" s="544"/>
      <c r="T1" s="544"/>
      <c r="U1" s="544"/>
      <c r="V1" s="545"/>
      <c r="W1" s="545"/>
      <c r="X1" s="545"/>
      <c r="Y1" s="545"/>
      <c r="Z1" s="545"/>
      <c r="AA1" s="545"/>
      <c r="AB1" s="545"/>
      <c r="AC1" s="545"/>
      <c r="AD1" s="545"/>
      <c r="AE1" s="545"/>
      <c r="AF1" s="545"/>
    </row>
    <row r="2">
      <c r="A2" s="546"/>
      <c r="B2" s="547" t="s">
        <v>0</v>
      </c>
      <c r="C2" s="20"/>
      <c r="D2" s="548" t="s">
        <v>1</v>
      </c>
      <c r="E2" s="20"/>
      <c r="F2" s="549" t="s">
        <v>3</v>
      </c>
      <c r="G2" s="20"/>
      <c r="H2" s="550" t="s">
        <v>325</v>
      </c>
      <c r="I2" s="15"/>
      <c r="J2" s="551" t="s">
        <v>9</v>
      </c>
      <c r="K2" s="20"/>
      <c r="L2" s="507" t="s">
        <v>5</v>
      </c>
      <c r="M2" s="15"/>
      <c r="N2" s="20"/>
      <c r="O2" s="521" t="s">
        <v>10</v>
      </c>
      <c r="P2" s="15"/>
      <c r="Q2" s="20"/>
      <c r="R2" s="544"/>
      <c r="S2" s="544"/>
      <c r="T2" s="544"/>
      <c r="U2" s="544"/>
      <c r="V2" s="545"/>
      <c r="W2" s="545"/>
      <c r="X2" s="545"/>
      <c r="Y2" s="545"/>
      <c r="Z2" s="545"/>
      <c r="AA2" s="545"/>
      <c r="AB2" s="545"/>
      <c r="AC2" s="545"/>
      <c r="AD2" s="545"/>
      <c r="AE2" s="545"/>
      <c r="AF2" s="545"/>
    </row>
    <row r="3">
      <c r="A3" s="546"/>
      <c r="B3" s="552" t="s">
        <v>339</v>
      </c>
      <c r="C3" s="15"/>
      <c r="D3" s="553" t="s">
        <v>6</v>
      </c>
      <c r="E3" s="20"/>
      <c r="F3" s="554" t="s">
        <v>340</v>
      </c>
      <c r="G3" s="15"/>
      <c r="H3" s="15"/>
      <c r="I3" s="20"/>
      <c r="J3" s="555" t="s">
        <v>327</v>
      </c>
      <c r="K3" s="15"/>
      <c r="L3" s="15"/>
      <c r="M3" s="20"/>
      <c r="N3" s="556" t="s">
        <v>341</v>
      </c>
      <c r="O3" s="15"/>
      <c r="P3" s="15"/>
      <c r="Q3" s="20"/>
      <c r="R3" s="544"/>
      <c r="S3" s="544"/>
      <c r="T3" s="544"/>
      <c r="U3" s="544"/>
      <c r="V3" s="545"/>
      <c r="W3" s="545"/>
      <c r="X3" s="545"/>
      <c r="Y3" s="545"/>
      <c r="Z3" s="545"/>
      <c r="AA3" s="545"/>
      <c r="AB3" s="545"/>
      <c r="AC3" s="545"/>
      <c r="AD3" s="545"/>
      <c r="AE3" s="545"/>
      <c r="AF3" s="545"/>
    </row>
    <row r="4">
      <c r="A4" s="546"/>
      <c r="B4" s="557"/>
      <c r="C4" s="557"/>
      <c r="D4" s="557"/>
      <c r="E4" s="557"/>
      <c r="F4" s="558"/>
      <c r="G4" s="559"/>
      <c r="H4" s="559"/>
      <c r="I4" s="559"/>
      <c r="J4" s="559"/>
      <c r="K4" s="558"/>
      <c r="L4" s="559"/>
      <c r="M4" s="559"/>
      <c r="N4" s="559"/>
      <c r="O4" s="559"/>
      <c r="P4" s="558"/>
      <c r="Q4" s="560"/>
      <c r="R4" s="544"/>
      <c r="S4" s="544"/>
      <c r="T4" s="544"/>
      <c r="U4" s="544"/>
      <c r="V4" s="545"/>
      <c r="W4" s="545"/>
      <c r="X4" s="545"/>
      <c r="Y4" s="545"/>
      <c r="Z4" s="545"/>
      <c r="AA4" s="545"/>
      <c r="AB4" s="545"/>
      <c r="AC4" s="545"/>
      <c r="AD4" s="545"/>
      <c r="AE4" s="545"/>
      <c r="AF4" s="545"/>
    </row>
    <row r="5">
      <c r="A5" s="546"/>
      <c r="B5" s="561" t="s">
        <v>342</v>
      </c>
      <c r="C5" s="15"/>
      <c r="D5" s="15"/>
      <c r="E5" s="20"/>
      <c r="F5" s="562"/>
      <c r="G5" s="561" t="s">
        <v>343</v>
      </c>
      <c r="H5" s="15"/>
      <c r="I5" s="15"/>
      <c r="J5" s="20"/>
      <c r="K5" s="562"/>
      <c r="L5" s="561" t="s">
        <v>344</v>
      </c>
      <c r="M5" s="15"/>
      <c r="N5" s="15"/>
      <c r="O5" s="20"/>
      <c r="Q5" s="561" t="s">
        <v>345</v>
      </c>
      <c r="R5" s="15"/>
      <c r="S5" s="15"/>
      <c r="T5" s="20"/>
      <c r="U5" s="544"/>
      <c r="V5" s="563"/>
      <c r="W5" s="563"/>
      <c r="X5" s="563"/>
      <c r="Y5" s="563"/>
      <c r="Z5" s="563"/>
      <c r="AA5" s="563"/>
      <c r="AB5" s="563"/>
      <c r="AC5" s="563"/>
      <c r="AD5" s="563"/>
      <c r="AE5" s="563"/>
      <c r="AF5" s="563"/>
    </row>
    <row r="6">
      <c r="A6" s="546"/>
      <c r="B6" s="564">
        <v>44778.0</v>
      </c>
      <c r="C6" s="565">
        <v>44778.0</v>
      </c>
      <c r="D6" s="448" t="s">
        <v>281</v>
      </c>
      <c r="E6" s="20"/>
      <c r="F6" s="566"/>
      <c r="G6" s="567">
        <v>44852.0</v>
      </c>
      <c r="H6" s="568">
        <v>44852.0</v>
      </c>
      <c r="I6" s="460" t="s">
        <v>292</v>
      </c>
      <c r="J6" s="20"/>
      <c r="K6" s="546"/>
      <c r="L6" s="567">
        <v>44950.0</v>
      </c>
      <c r="M6" s="568">
        <v>44950.0</v>
      </c>
      <c r="N6" s="569" t="s">
        <v>54</v>
      </c>
      <c r="O6" s="20"/>
      <c r="P6" s="546"/>
      <c r="Q6" s="564">
        <v>45024.0</v>
      </c>
      <c r="R6" s="570">
        <v>45024.0</v>
      </c>
      <c r="S6" s="571" t="s">
        <v>274</v>
      </c>
      <c r="T6" s="20"/>
      <c r="U6" s="544"/>
      <c r="V6" s="563"/>
      <c r="W6" s="563"/>
      <c r="X6" s="563"/>
      <c r="Y6" s="563"/>
      <c r="Z6" s="563"/>
      <c r="AA6" s="563"/>
      <c r="AB6" s="563"/>
      <c r="AC6" s="563"/>
      <c r="AD6" s="563"/>
      <c r="AE6" s="563"/>
      <c r="AF6" s="563"/>
    </row>
    <row r="7">
      <c r="A7" s="546"/>
      <c r="B7" s="567">
        <v>44782.0</v>
      </c>
      <c r="C7" s="568">
        <v>44782.0</v>
      </c>
      <c r="D7" s="572"/>
      <c r="E7" s="20"/>
      <c r="F7" s="566"/>
      <c r="G7" s="564">
        <v>44856.0</v>
      </c>
      <c r="H7" s="570">
        <v>44856.0</v>
      </c>
      <c r="I7" s="460" t="s">
        <v>293</v>
      </c>
      <c r="J7" s="20"/>
      <c r="K7" s="566"/>
      <c r="L7" s="564">
        <v>44954.0</v>
      </c>
      <c r="M7" s="570">
        <v>44954.0</v>
      </c>
      <c r="N7" s="573" t="s">
        <v>346</v>
      </c>
      <c r="O7" s="20"/>
      <c r="P7" s="546"/>
      <c r="Q7" s="567">
        <v>45027.0</v>
      </c>
      <c r="R7" s="568">
        <v>45027.0</v>
      </c>
      <c r="S7" s="574" t="s">
        <v>53</v>
      </c>
      <c r="T7" s="575" t="s">
        <v>53</v>
      </c>
      <c r="U7" s="544"/>
      <c r="V7" s="563"/>
      <c r="W7" s="563"/>
      <c r="X7" s="563"/>
      <c r="Y7" s="563"/>
      <c r="Z7" s="563"/>
      <c r="AA7" s="563"/>
      <c r="AB7" s="563"/>
      <c r="AC7" s="563"/>
      <c r="AD7" s="563"/>
      <c r="AE7" s="563"/>
      <c r="AF7" s="563"/>
    </row>
    <row r="8">
      <c r="A8" s="546"/>
      <c r="B8" s="564">
        <v>44786.0</v>
      </c>
      <c r="C8" s="570">
        <v>44786.0</v>
      </c>
      <c r="D8" s="448" t="s">
        <v>282</v>
      </c>
      <c r="E8" s="20"/>
      <c r="F8" s="566"/>
      <c r="G8" s="567">
        <v>44859.0</v>
      </c>
      <c r="H8" s="568">
        <v>44859.0</v>
      </c>
      <c r="I8" s="574" t="s">
        <v>39</v>
      </c>
      <c r="J8" s="575" t="s">
        <v>39</v>
      </c>
      <c r="K8" s="566"/>
      <c r="L8" s="567">
        <v>44957.0</v>
      </c>
      <c r="M8" s="568">
        <v>44957.0</v>
      </c>
      <c r="N8" s="569" t="s">
        <v>49</v>
      </c>
      <c r="O8" s="20"/>
      <c r="P8" s="566"/>
      <c r="Q8" s="564">
        <v>45031.0</v>
      </c>
      <c r="R8" s="570">
        <v>45031.0</v>
      </c>
      <c r="S8" s="571" t="s">
        <v>275</v>
      </c>
      <c r="T8" s="20"/>
      <c r="U8" s="544"/>
      <c r="V8" s="563"/>
      <c r="W8" s="563"/>
      <c r="X8" s="563"/>
      <c r="Y8" s="563"/>
      <c r="Z8" s="563"/>
      <c r="AA8" s="563"/>
      <c r="AB8" s="563"/>
      <c r="AC8" s="563"/>
      <c r="AD8" s="563"/>
      <c r="AE8" s="563"/>
      <c r="AF8" s="563"/>
    </row>
    <row r="9">
      <c r="A9" s="546"/>
      <c r="B9" s="567">
        <v>44789.0</v>
      </c>
      <c r="C9" s="568">
        <v>44789.0</v>
      </c>
      <c r="D9" s="576" t="s">
        <v>347</v>
      </c>
      <c r="E9" s="20"/>
      <c r="F9" s="566"/>
      <c r="G9" s="564">
        <v>44863.0</v>
      </c>
      <c r="H9" s="570">
        <v>44863.0</v>
      </c>
      <c r="I9" s="460" t="s">
        <v>294</v>
      </c>
      <c r="J9" s="20"/>
      <c r="K9" s="566"/>
      <c r="L9" s="564">
        <v>44961.0</v>
      </c>
      <c r="M9" s="570">
        <v>44961.0</v>
      </c>
      <c r="N9" s="460" t="s">
        <v>302</v>
      </c>
      <c r="O9" s="20"/>
      <c r="P9" s="566"/>
      <c r="Q9" s="567">
        <v>45034.0</v>
      </c>
      <c r="R9" s="568">
        <v>45034.0</v>
      </c>
      <c r="S9" s="574" t="s">
        <v>48</v>
      </c>
      <c r="T9" s="575" t="s">
        <v>48</v>
      </c>
      <c r="U9" s="544"/>
      <c r="V9" s="563"/>
      <c r="W9" s="563"/>
      <c r="X9" s="563"/>
      <c r="Y9" s="563"/>
      <c r="Z9" s="563"/>
      <c r="AA9" s="563"/>
      <c r="AB9" s="563"/>
      <c r="AC9" s="563"/>
      <c r="AD9" s="563"/>
      <c r="AE9" s="563"/>
      <c r="AF9" s="563"/>
    </row>
    <row r="10">
      <c r="A10" s="546"/>
      <c r="B10" s="564">
        <v>44793.0</v>
      </c>
      <c r="C10" s="570">
        <v>44793.0</v>
      </c>
      <c r="D10" s="448" t="s">
        <v>283</v>
      </c>
      <c r="E10" s="20"/>
      <c r="F10" s="566"/>
      <c r="G10" s="567">
        <v>44866.0</v>
      </c>
      <c r="H10" s="568">
        <v>44866.0</v>
      </c>
      <c r="I10" s="574" t="s">
        <v>40</v>
      </c>
      <c r="J10" s="575" t="s">
        <v>40</v>
      </c>
      <c r="K10" s="566"/>
      <c r="L10" s="567">
        <v>44964.0</v>
      </c>
      <c r="M10" s="568">
        <v>44964.0</v>
      </c>
      <c r="N10" s="577" t="s">
        <v>265</v>
      </c>
      <c r="O10" s="20"/>
      <c r="P10" s="566"/>
      <c r="Q10" s="564">
        <v>45038.0</v>
      </c>
      <c r="R10" s="570">
        <v>45038.0</v>
      </c>
      <c r="S10" s="578" t="s">
        <v>308</v>
      </c>
      <c r="T10" s="579" t="s">
        <v>42</v>
      </c>
      <c r="U10" s="544"/>
      <c r="V10" s="563"/>
      <c r="W10" s="563"/>
      <c r="X10" s="563"/>
      <c r="Y10" s="563"/>
      <c r="Z10" s="563"/>
      <c r="AA10" s="563"/>
      <c r="AB10" s="563"/>
      <c r="AC10" s="563"/>
      <c r="AD10" s="563"/>
      <c r="AE10" s="563"/>
      <c r="AF10" s="563"/>
    </row>
    <row r="11">
      <c r="A11" s="546"/>
      <c r="B11" s="567">
        <v>44796.0</v>
      </c>
      <c r="C11" s="568">
        <v>44796.0</v>
      </c>
      <c r="D11" s="580" t="s">
        <v>348</v>
      </c>
      <c r="E11" s="581" t="s">
        <v>349</v>
      </c>
      <c r="F11" s="566"/>
      <c r="G11" s="564">
        <v>44870.0</v>
      </c>
      <c r="H11" s="570">
        <v>44870.0</v>
      </c>
      <c r="I11" s="460" t="s">
        <v>295</v>
      </c>
      <c r="J11" s="20"/>
      <c r="K11" s="566"/>
      <c r="L11" s="564">
        <v>44968.0</v>
      </c>
      <c r="M11" s="570">
        <v>44968.0</v>
      </c>
      <c r="N11" s="460" t="s">
        <v>303</v>
      </c>
      <c r="O11" s="20"/>
      <c r="P11" s="566"/>
      <c r="Q11" s="567">
        <v>45041.0</v>
      </c>
      <c r="R11" s="568">
        <v>45041.0</v>
      </c>
      <c r="S11" s="571" t="s">
        <v>313</v>
      </c>
      <c r="T11" s="20"/>
      <c r="U11" s="544"/>
      <c r="V11" s="563"/>
      <c r="W11" s="563"/>
      <c r="X11" s="563"/>
      <c r="Y11" s="563"/>
      <c r="Z11" s="563"/>
      <c r="AA11" s="563"/>
      <c r="AB11" s="563"/>
      <c r="AC11" s="563"/>
      <c r="AD11" s="563"/>
      <c r="AE11" s="563"/>
      <c r="AF11" s="563"/>
    </row>
    <row r="12">
      <c r="A12" s="546"/>
      <c r="B12" s="564">
        <v>44800.0</v>
      </c>
      <c r="C12" s="570">
        <v>44800.0</v>
      </c>
      <c r="D12" s="448" t="s">
        <v>284</v>
      </c>
      <c r="E12" s="20"/>
      <c r="F12" s="566"/>
      <c r="G12" s="567">
        <v>44873.0</v>
      </c>
      <c r="H12" s="568">
        <v>44873.0</v>
      </c>
      <c r="I12" s="582" t="s">
        <v>350</v>
      </c>
      <c r="J12" s="20"/>
      <c r="K12" s="566"/>
      <c r="L12" s="567">
        <v>44971.0</v>
      </c>
      <c r="M12" s="568">
        <v>44971.0</v>
      </c>
      <c r="N12" s="574" t="s">
        <v>45</v>
      </c>
      <c r="O12" s="583" t="s">
        <v>51</v>
      </c>
      <c r="P12" s="546"/>
      <c r="Q12" s="564">
        <v>45045.0</v>
      </c>
      <c r="R12" s="570">
        <v>45045.0</v>
      </c>
      <c r="S12" s="584" t="s">
        <v>276</v>
      </c>
      <c r="T12" s="20"/>
      <c r="U12" s="544"/>
      <c r="V12" s="563"/>
      <c r="W12" s="563"/>
      <c r="X12" s="563"/>
      <c r="AA12" s="563"/>
      <c r="AB12" s="563"/>
      <c r="AC12" s="563"/>
      <c r="AD12" s="563"/>
      <c r="AE12" s="563"/>
      <c r="AF12" s="563"/>
    </row>
    <row r="13">
      <c r="A13" s="546"/>
      <c r="B13" s="567">
        <v>44803.0</v>
      </c>
      <c r="C13" s="568">
        <v>44803.0</v>
      </c>
      <c r="D13" s="448" t="s">
        <v>285</v>
      </c>
      <c r="E13" s="20"/>
      <c r="F13" s="566"/>
      <c r="G13" s="564">
        <v>44877.0</v>
      </c>
      <c r="H13" s="570">
        <v>44877.0</v>
      </c>
      <c r="I13" s="460" t="s">
        <v>296</v>
      </c>
      <c r="J13" s="20"/>
      <c r="K13" s="566"/>
      <c r="L13" s="564">
        <v>44975.0</v>
      </c>
      <c r="M13" s="570">
        <v>44975.0</v>
      </c>
      <c r="N13" s="460" t="s">
        <v>305</v>
      </c>
      <c r="O13" s="20"/>
      <c r="P13" s="566"/>
      <c r="Q13" s="567">
        <v>45048.0</v>
      </c>
      <c r="R13" s="568">
        <v>45048.0</v>
      </c>
      <c r="S13" s="405"/>
      <c r="T13" s="20"/>
      <c r="U13" s="544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</row>
    <row r="14">
      <c r="A14" s="546"/>
      <c r="B14" s="564">
        <v>44807.0</v>
      </c>
      <c r="C14" s="570">
        <v>44807.0</v>
      </c>
      <c r="D14" s="448" t="s">
        <v>286</v>
      </c>
      <c r="E14" s="20"/>
      <c r="F14" s="566"/>
      <c r="G14" s="585" t="s">
        <v>351</v>
      </c>
      <c r="H14" s="15"/>
      <c r="I14" s="15"/>
      <c r="J14" s="20"/>
      <c r="K14" s="566"/>
      <c r="L14" s="567">
        <v>44978.0</v>
      </c>
      <c r="M14" s="568">
        <v>44978.0</v>
      </c>
      <c r="N14" s="574" t="s">
        <v>45</v>
      </c>
      <c r="O14" s="583" t="s">
        <v>52</v>
      </c>
      <c r="P14" s="566"/>
      <c r="Q14" s="564">
        <v>45052.0</v>
      </c>
      <c r="R14" s="570">
        <v>45052.0</v>
      </c>
      <c r="S14" s="460" t="s">
        <v>309</v>
      </c>
      <c r="T14" s="20"/>
      <c r="U14" s="544"/>
      <c r="V14" s="563"/>
      <c r="W14" s="563"/>
      <c r="X14" s="563"/>
      <c r="Y14" s="563"/>
      <c r="Z14" s="563"/>
      <c r="AA14" s="563"/>
      <c r="AB14" s="563"/>
      <c r="AC14" s="563"/>
      <c r="AD14" s="563"/>
      <c r="AE14" s="563"/>
      <c r="AF14" s="563"/>
    </row>
    <row r="15">
      <c r="A15" s="546"/>
      <c r="B15" s="567">
        <v>44810.0</v>
      </c>
      <c r="C15" s="568">
        <v>44810.0</v>
      </c>
      <c r="D15" s="574" t="s">
        <v>260</v>
      </c>
      <c r="E15" s="575" t="s">
        <v>260</v>
      </c>
      <c r="F15" s="566"/>
      <c r="G15" s="567">
        <v>44915.0</v>
      </c>
      <c r="H15" s="568">
        <v>44915.0</v>
      </c>
      <c r="I15" s="582" t="s">
        <v>346</v>
      </c>
      <c r="J15" s="20"/>
      <c r="K15" s="566"/>
      <c r="L15" s="564">
        <v>44982.0</v>
      </c>
      <c r="M15" s="570">
        <v>44982.0</v>
      </c>
      <c r="N15" s="586" t="s">
        <v>306</v>
      </c>
      <c r="O15" s="587" t="s">
        <v>268</v>
      </c>
      <c r="P15" s="566"/>
      <c r="Q15" s="567">
        <v>45055.0</v>
      </c>
      <c r="R15" s="568">
        <v>45055.0</v>
      </c>
      <c r="S15" s="574" t="s">
        <v>54</v>
      </c>
      <c r="T15" s="575" t="s">
        <v>54</v>
      </c>
      <c r="U15" s="544"/>
      <c r="V15" s="563"/>
      <c r="W15" s="563"/>
      <c r="X15" s="563"/>
      <c r="Y15" s="563"/>
      <c r="Z15" s="563"/>
      <c r="AA15" s="563"/>
      <c r="AB15" s="563"/>
      <c r="AC15" s="563"/>
      <c r="AD15" s="563"/>
      <c r="AE15" s="563"/>
      <c r="AF15" s="563"/>
    </row>
    <row r="16">
      <c r="A16" s="546"/>
      <c r="B16" s="564">
        <v>44814.0</v>
      </c>
      <c r="C16" s="570">
        <v>44814.0</v>
      </c>
      <c r="D16" s="448" t="s">
        <v>287</v>
      </c>
      <c r="E16" s="20"/>
      <c r="F16" s="566"/>
      <c r="G16" s="564">
        <v>44919.0</v>
      </c>
      <c r="H16" s="570">
        <v>44919.0</v>
      </c>
      <c r="I16" s="572"/>
      <c r="J16" s="20"/>
      <c r="K16" s="566"/>
      <c r="L16" s="567">
        <v>44985.0</v>
      </c>
      <c r="M16" s="568">
        <v>44985.0</v>
      </c>
      <c r="N16" s="573" t="s">
        <v>352</v>
      </c>
      <c r="O16" s="20"/>
      <c r="P16" s="566"/>
      <c r="Q16" s="564">
        <v>45059.0</v>
      </c>
      <c r="R16" s="570">
        <v>45059.0</v>
      </c>
      <c r="S16" s="460" t="s">
        <v>310</v>
      </c>
      <c r="T16" s="20"/>
      <c r="U16" s="544"/>
      <c r="V16" s="563"/>
      <c r="W16" s="563"/>
      <c r="X16" s="563"/>
      <c r="Y16" s="563"/>
      <c r="Z16" s="563"/>
      <c r="AA16" s="563"/>
      <c r="AB16" s="563"/>
      <c r="AC16" s="563"/>
      <c r="AD16" s="563"/>
      <c r="AE16" s="563"/>
      <c r="AF16" s="563"/>
    </row>
    <row r="17">
      <c r="A17" s="546"/>
      <c r="B17" s="567">
        <v>44817.0</v>
      </c>
      <c r="C17" s="568">
        <v>44817.0</v>
      </c>
      <c r="D17" s="574" t="s">
        <v>35</v>
      </c>
      <c r="E17" s="575" t="s">
        <v>35</v>
      </c>
      <c r="F17" s="566"/>
      <c r="G17" s="567">
        <v>44922.0</v>
      </c>
      <c r="H17" s="588">
        <v>44921.0</v>
      </c>
      <c r="I17" s="460" t="s">
        <v>297</v>
      </c>
      <c r="J17" s="20"/>
      <c r="K17" s="566"/>
      <c r="L17" s="564">
        <v>44989.0</v>
      </c>
      <c r="M17" s="570">
        <v>44989.0</v>
      </c>
      <c r="N17" s="460" t="s">
        <v>271</v>
      </c>
      <c r="O17" s="20"/>
      <c r="P17" s="566"/>
      <c r="Q17" s="567">
        <v>45062.0</v>
      </c>
      <c r="R17" s="568">
        <v>45062.0</v>
      </c>
      <c r="S17" s="574" t="s">
        <v>49</v>
      </c>
      <c r="T17" s="575" t="s">
        <v>49</v>
      </c>
      <c r="U17" s="544"/>
      <c r="V17" s="563"/>
      <c r="W17" s="563"/>
      <c r="X17" s="563"/>
      <c r="Z17" s="563"/>
      <c r="AA17" s="563"/>
      <c r="AB17" s="563"/>
      <c r="AC17" s="563"/>
      <c r="AD17" s="563"/>
      <c r="AE17" s="563"/>
      <c r="AF17" s="563"/>
    </row>
    <row r="18">
      <c r="A18" s="546"/>
      <c r="B18" s="564">
        <v>44821.0</v>
      </c>
      <c r="C18" s="570">
        <v>44821.0</v>
      </c>
      <c r="D18" s="460" t="s">
        <v>288</v>
      </c>
      <c r="E18" s="20"/>
      <c r="F18" s="566"/>
      <c r="G18" s="564">
        <v>44926.0</v>
      </c>
      <c r="H18" s="570">
        <v>44926.0</v>
      </c>
      <c r="I18" s="460" t="s">
        <v>298</v>
      </c>
      <c r="J18" s="20"/>
      <c r="K18" s="566"/>
      <c r="L18" s="567">
        <v>44992.0</v>
      </c>
      <c r="M18" s="568">
        <v>44992.0</v>
      </c>
      <c r="N18" s="574" t="s">
        <v>47</v>
      </c>
      <c r="O18" s="575" t="s">
        <v>45</v>
      </c>
      <c r="P18" s="546"/>
      <c r="Q18" s="564">
        <v>45066.0</v>
      </c>
      <c r="R18" s="570">
        <v>45066.0</v>
      </c>
      <c r="S18" s="584" t="s">
        <v>311</v>
      </c>
      <c r="T18" s="20"/>
      <c r="U18" s="544"/>
      <c r="V18" s="563"/>
      <c r="W18" s="563"/>
      <c r="X18" s="563"/>
      <c r="Z18" s="563"/>
      <c r="AA18" s="563"/>
      <c r="AB18" s="563"/>
      <c r="AC18" s="563"/>
      <c r="AD18" s="563"/>
      <c r="AE18" s="563"/>
      <c r="AF18" s="563"/>
    </row>
    <row r="19">
      <c r="A19" s="546"/>
      <c r="B19" s="589"/>
      <c r="C19" s="15"/>
      <c r="D19" s="15"/>
      <c r="E19" s="20"/>
      <c r="F19" s="546"/>
      <c r="G19" s="567">
        <v>44929.0</v>
      </c>
      <c r="H19" s="588">
        <v>44928.0</v>
      </c>
      <c r="I19" s="460" t="s">
        <v>299</v>
      </c>
      <c r="J19" s="20"/>
      <c r="K19" s="566"/>
      <c r="L19" s="564">
        <v>44996.0</v>
      </c>
      <c r="M19" s="570">
        <v>44996.0</v>
      </c>
      <c r="N19" s="460" t="s">
        <v>272</v>
      </c>
      <c r="O19" s="20"/>
      <c r="P19" s="566"/>
      <c r="Q19" s="567">
        <v>45069.0</v>
      </c>
      <c r="R19" s="568">
        <v>45069.0</v>
      </c>
      <c r="S19" s="405"/>
      <c r="T19" s="20"/>
      <c r="U19" s="544"/>
      <c r="V19" s="563"/>
      <c r="W19" s="563"/>
      <c r="X19" s="563"/>
      <c r="Y19" s="563"/>
      <c r="Z19" s="563"/>
      <c r="AA19" s="563"/>
      <c r="AB19" s="563"/>
      <c r="AC19" s="563"/>
      <c r="AD19" s="563"/>
      <c r="AE19" s="563"/>
      <c r="AF19" s="563"/>
    </row>
    <row r="20">
      <c r="A20" s="546"/>
      <c r="B20" s="564">
        <v>44835.0</v>
      </c>
      <c r="C20" s="570">
        <v>44835.0</v>
      </c>
      <c r="D20" s="460" t="s">
        <v>289</v>
      </c>
      <c r="E20" s="20"/>
      <c r="F20" s="546"/>
      <c r="G20" s="564">
        <v>44933.0</v>
      </c>
      <c r="H20" s="570">
        <v>44933.0</v>
      </c>
      <c r="I20" s="573" t="s">
        <v>350</v>
      </c>
      <c r="J20" s="20"/>
      <c r="K20" s="566"/>
      <c r="L20" s="567">
        <v>44999.0</v>
      </c>
      <c r="M20" s="568">
        <v>44999.0</v>
      </c>
      <c r="N20" s="574" t="s">
        <v>47</v>
      </c>
      <c r="O20" s="590" t="s">
        <v>47</v>
      </c>
      <c r="P20" s="566"/>
      <c r="Q20" s="564">
        <v>45073.0</v>
      </c>
      <c r="R20" s="565">
        <v>45074.0</v>
      </c>
      <c r="S20" s="448" t="s">
        <v>312</v>
      </c>
      <c r="T20" s="20"/>
      <c r="U20" s="544"/>
      <c r="V20" s="563"/>
      <c r="W20" s="563"/>
      <c r="X20" s="563"/>
      <c r="Y20" s="563"/>
      <c r="Z20" s="563"/>
      <c r="AA20" s="563"/>
      <c r="AB20" s="563"/>
      <c r="AC20" s="563"/>
      <c r="AD20" s="563"/>
      <c r="AE20" s="563"/>
      <c r="AF20" s="563"/>
    </row>
    <row r="21">
      <c r="A21" s="546"/>
      <c r="B21" s="567">
        <v>44838.0</v>
      </c>
      <c r="C21" s="568">
        <v>44838.0</v>
      </c>
      <c r="D21" s="574" t="s">
        <v>36</v>
      </c>
      <c r="E21" s="575" t="s">
        <v>36</v>
      </c>
      <c r="F21" s="546"/>
      <c r="G21" s="567">
        <v>44936.0</v>
      </c>
      <c r="H21" s="568">
        <v>44936.0</v>
      </c>
      <c r="I21" s="591" t="s">
        <v>41</v>
      </c>
      <c r="J21" s="20"/>
      <c r="K21" s="566"/>
      <c r="L21" s="564">
        <v>45003.0</v>
      </c>
      <c r="M21" s="570">
        <v>45003.0</v>
      </c>
      <c r="N21" s="578" t="s">
        <v>273</v>
      </c>
      <c r="O21" s="579" t="s">
        <v>41</v>
      </c>
      <c r="P21" s="566"/>
      <c r="Q21" s="567">
        <v>45076.0</v>
      </c>
      <c r="R21" s="568">
        <v>45076.0</v>
      </c>
      <c r="S21" s="592" t="s">
        <v>353</v>
      </c>
      <c r="T21" s="20"/>
      <c r="U21" s="544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</row>
    <row r="22">
      <c r="A22" s="546"/>
      <c r="B22" s="564">
        <v>44842.0</v>
      </c>
      <c r="C22" s="570">
        <v>44842.0</v>
      </c>
      <c r="D22" s="460" t="s">
        <v>290</v>
      </c>
      <c r="E22" s="20"/>
      <c r="F22" s="546"/>
      <c r="G22" s="564">
        <v>44940.0</v>
      </c>
      <c r="H22" s="570">
        <v>44940.0</v>
      </c>
      <c r="I22" s="460" t="s">
        <v>300</v>
      </c>
      <c r="J22" s="20"/>
      <c r="K22" s="566"/>
      <c r="L22" s="589"/>
      <c r="M22" s="15"/>
      <c r="N22" s="15"/>
      <c r="O22" s="20"/>
      <c r="P22" s="566"/>
      <c r="Q22" s="564">
        <v>45080.0</v>
      </c>
      <c r="R22" s="570">
        <v>45080.0</v>
      </c>
      <c r="S22" s="593" t="s">
        <v>268</v>
      </c>
      <c r="T22" s="20"/>
      <c r="U22" s="544"/>
      <c r="V22" s="563"/>
      <c r="W22" s="563"/>
      <c r="X22" s="563"/>
      <c r="Y22" s="563"/>
      <c r="Z22" s="563"/>
      <c r="AA22" s="563"/>
      <c r="AB22" s="563"/>
      <c r="AC22" s="563"/>
      <c r="AD22" s="563"/>
      <c r="AE22" s="563"/>
      <c r="AF22" s="563"/>
    </row>
    <row r="23">
      <c r="A23" s="546"/>
      <c r="B23" s="567">
        <v>44845.0</v>
      </c>
      <c r="C23" s="568">
        <v>44845.0</v>
      </c>
      <c r="D23" s="574" t="s">
        <v>38</v>
      </c>
      <c r="E23" s="575" t="s">
        <v>38</v>
      </c>
      <c r="F23" s="546"/>
      <c r="G23" s="567">
        <v>44943.0</v>
      </c>
      <c r="H23" s="568">
        <v>44943.0</v>
      </c>
      <c r="I23" s="577" t="s">
        <v>263</v>
      </c>
      <c r="J23" s="20"/>
      <c r="K23" s="566"/>
      <c r="L23" s="564">
        <v>45017.0</v>
      </c>
      <c r="M23" s="570">
        <v>45017.0</v>
      </c>
      <c r="N23" s="584" t="s">
        <v>307</v>
      </c>
      <c r="O23" s="20"/>
      <c r="P23" s="566"/>
      <c r="Q23" s="567">
        <v>45083.0</v>
      </c>
      <c r="R23" s="568">
        <v>45083.0</v>
      </c>
      <c r="S23" s="592" t="s">
        <v>354</v>
      </c>
      <c r="T23" s="20"/>
      <c r="U23" s="544"/>
      <c r="V23" s="563"/>
      <c r="W23" s="563"/>
      <c r="X23" s="563"/>
      <c r="Y23" s="563"/>
      <c r="Z23" s="563"/>
      <c r="AA23" s="563"/>
      <c r="AB23" s="563"/>
      <c r="AC23" s="563"/>
      <c r="AD23" s="563"/>
      <c r="AE23" s="563"/>
      <c r="AF23" s="563"/>
    </row>
    <row r="24">
      <c r="A24" s="546"/>
      <c r="B24" s="564">
        <v>44849.0</v>
      </c>
      <c r="C24" s="570">
        <v>44849.0</v>
      </c>
      <c r="D24" s="460" t="s">
        <v>291</v>
      </c>
      <c r="E24" s="20"/>
      <c r="F24" s="546"/>
      <c r="G24" s="564">
        <v>44947.0</v>
      </c>
      <c r="H24" s="570">
        <v>44947.0</v>
      </c>
      <c r="I24" s="460" t="s">
        <v>301</v>
      </c>
      <c r="J24" s="20"/>
      <c r="K24" s="546"/>
      <c r="L24" s="567">
        <v>45020.0</v>
      </c>
      <c r="M24" s="568">
        <v>45020.0</v>
      </c>
      <c r="N24" s="405"/>
      <c r="O24" s="20"/>
      <c r="P24" s="546"/>
      <c r="Q24" s="564">
        <v>45087.0</v>
      </c>
      <c r="R24" s="570">
        <v>45087.0</v>
      </c>
      <c r="S24" s="594" t="s">
        <v>268</v>
      </c>
      <c r="T24" s="20"/>
      <c r="U24" s="544"/>
      <c r="V24" s="545"/>
      <c r="W24" s="545"/>
      <c r="X24" s="545"/>
      <c r="Y24" s="545"/>
      <c r="Z24" s="545"/>
      <c r="AA24" s="545"/>
      <c r="AB24" s="545"/>
      <c r="AC24" s="545"/>
      <c r="AD24" s="545"/>
      <c r="AE24" s="545"/>
      <c r="AF24" s="545"/>
    </row>
    <row r="25">
      <c r="A25" s="544"/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44"/>
      <c r="O25" s="544"/>
      <c r="P25" s="544"/>
      <c r="Q25" s="544"/>
      <c r="R25" s="544"/>
      <c r="S25" s="544"/>
      <c r="T25" s="544"/>
      <c r="U25" s="544"/>
      <c r="V25" s="596"/>
      <c r="W25" s="596"/>
      <c r="X25" s="596"/>
      <c r="Y25" s="596"/>
      <c r="Z25" s="596"/>
      <c r="AA25" s="596"/>
      <c r="AB25" s="596"/>
      <c r="AC25" s="596"/>
      <c r="AD25" s="596"/>
      <c r="AE25" s="596"/>
      <c r="AF25" s="596"/>
    </row>
    <row r="26">
      <c r="A26" s="597"/>
      <c r="B26" s="598" t="str">
        <f>HYPERLINK("https://twitter.com/BenCrellin","Created by @BenCrellin in partnership with Fantasy Football Hub")</f>
        <v>Created by @BenCrellin in partnership with Fantasy Football Hub</v>
      </c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20"/>
      <c r="N26" s="543"/>
      <c r="O26" s="543"/>
      <c r="P26" s="543"/>
      <c r="Q26" s="543"/>
      <c r="R26" s="543"/>
      <c r="S26" s="543"/>
      <c r="T26" s="543"/>
      <c r="U26" s="543"/>
      <c r="V26" s="599"/>
      <c r="W26" s="599"/>
      <c r="X26" s="600"/>
      <c r="Y26" s="600"/>
      <c r="Z26" s="600"/>
      <c r="AA26" s="600"/>
      <c r="AB26" s="600"/>
      <c r="AC26" s="600"/>
      <c r="AD26" s="600"/>
      <c r="AE26" s="600"/>
      <c r="AF26" s="600"/>
    </row>
    <row r="27">
      <c r="A27" s="543"/>
      <c r="B27" s="544"/>
      <c r="C27" s="544"/>
      <c r="D27" s="544"/>
      <c r="E27" s="544"/>
      <c r="F27" s="544"/>
      <c r="G27" s="544"/>
      <c r="H27" s="544"/>
      <c r="I27" s="544"/>
      <c r="J27" s="544"/>
      <c r="K27" s="544"/>
      <c r="L27" s="544"/>
      <c r="M27" s="544"/>
      <c r="N27" s="543"/>
      <c r="O27" s="544"/>
      <c r="P27" s="544"/>
      <c r="Q27" s="544"/>
      <c r="R27" s="544"/>
      <c r="S27" s="544"/>
      <c r="T27" s="544"/>
      <c r="U27" s="544"/>
      <c r="V27" s="599"/>
      <c r="W27" s="599"/>
      <c r="X27" s="600"/>
      <c r="Y27" s="600"/>
      <c r="Z27" s="600"/>
      <c r="AA27" s="600"/>
      <c r="AB27" s="600"/>
      <c r="AC27" s="600"/>
      <c r="AD27" s="600"/>
      <c r="AE27" s="600"/>
      <c r="AF27" s="600"/>
    </row>
    <row r="28">
      <c r="A28" s="543"/>
      <c r="B28" s="543"/>
      <c r="C28" s="543"/>
      <c r="D28" s="543"/>
      <c r="E28" s="543"/>
      <c r="F28" s="543"/>
      <c r="G28" s="543"/>
      <c r="H28" s="543"/>
      <c r="I28" s="543"/>
      <c r="J28" s="543"/>
      <c r="K28" s="543"/>
      <c r="L28" s="543"/>
      <c r="M28" s="543"/>
      <c r="N28" s="543"/>
      <c r="O28" s="543"/>
      <c r="P28" s="543"/>
      <c r="Q28" s="543"/>
      <c r="R28" s="543"/>
      <c r="S28" s="543"/>
      <c r="T28" s="543"/>
      <c r="U28" s="543"/>
      <c r="V28" s="599"/>
      <c r="W28" s="599"/>
      <c r="X28" s="600"/>
      <c r="Y28" s="600"/>
      <c r="Z28" s="600"/>
      <c r="AA28" s="600"/>
      <c r="AB28" s="600"/>
      <c r="AC28" s="600"/>
      <c r="AD28" s="600"/>
      <c r="AE28" s="600"/>
      <c r="AF28" s="600"/>
    </row>
    <row r="29">
      <c r="A29" s="544"/>
      <c r="B29" s="544"/>
      <c r="C29" s="544"/>
      <c r="D29" s="544"/>
      <c r="E29" s="544"/>
      <c r="F29" s="544"/>
      <c r="G29" s="544"/>
      <c r="H29" s="544"/>
      <c r="I29" s="544"/>
      <c r="J29" s="544"/>
      <c r="K29" s="544"/>
      <c r="L29" s="544"/>
      <c r="M29" s="544"/>
      <c r="N29" s="544"/>
      <c r="O29" s="544"/>
      <c r="P29" s="545"/>
      <c r="U29" s="599"/>
      <c r="V29" s="599"/>
      <c r="W29" s="599"/>
      <c r="X29" s="600"/>
      <c r="Y29" s="600"/>
      <c r="Z29" s="600"/>
      <c r="AA29" s="600"/>
      <c r="AB29" s="600"/>
      <c r="AC29" s="600"/>
      <c r="AD29" s="600"/>
      <c r="AE29" s="600"/>
      <c r="AF29" s="600"/>
    </row>
    <row r="30">
      <c r="P30" s="545"/>
      <c r="Q30" s="545"/>
      <c r="R30" s="545"/>
      <c r="S30" s="545"/>
      <c r="T30" s="599"/>
      <c r="U30" s="599"/>
      <c r="V30" s="599"/>
      <c r="W30" s="599"/>
      <c r="X30" s="600"/>
      <c r="Y30" s="600"/>
      <c r="Z30" s="600"/>
      <c r="AA30" s="600"/>
      <c r="AB30" s="600"/>
      <c r="AC30" s="600"/>
      <c r="AD30" s="600"/>
      <c r="AE30" s="600"/>
      <c r="AF30" s="600"/>
    </row>
    <row r="31">
      <c r="P31" s="545"/>
      <c r="Q31" s="545"/>
      <c r="R31" s="545"/>
      <c r="S31" s="545"/>
      <c r="T31" s="599"/>
      <c r="U31" s="599"/>
      <c r="V31" s="599"/>
      <c r="W31" s="599"/>
      <c r="X31" s="600"/>
      <c r="Y31" s="600"/>
      <c r="Z31" s="600"/>
      <c r="AA31" s="600"/>
      <c r="AB31" s="600"/>
      <c r="AC31" s="600"/>
      <c r="AD31" s="600"/>
      <c r="AE31" s="600"/>
      <c r="AF31" s="600"/>
    </row>
    <row r="32">
      <c r="P32" s="545"/>
      <c r="Q32" s="545"/>
      <c r="R32" s="545"/>
      <c r="S32" s="545"/>
      <c r="T32" s="599"/>
      <c r="U32" s="599"/>
      <c r="V32" s="599"/>
      <c r="W32" s="599"/>
      <c r="X32" s="600"/>
      <c r="Y32" s="600"/>
      <c r="Z32" s="600"/>
      <c r="AA32" s="600"/>
      <c r="AB32" s="600"/>
      <c r="AC32" s="600"/>
      <c r="AD32" s="600"/>
      <c r="AE32" s="600"/>
      <c r="AF32" s="600"/>
    </row>
    <row r="33">
      <c r="P33" s="545"/>
      <c r="Q33" s="545"/>
      <c r="R33" s="545"/>
      <c r="S33" s="545"/>
      <c r="T33" s="599"/>
      <c r="U33" s="599"/>
      <c r="V33" s="599"/>
      <c r="W33" s="599"/>
      <c r="X33" s="600"/>
      <c r="Y33" s="600"/>
      <c r="Z33" s="600"/>
      <c r="AA33" s="600"/>
      <c r="AB33" s="600"/>
      <c r="AC33" s="600"/>
      <c r="AD33" s="600"/>
      <c r="AE33" s="600"/>
      <c r="AF33" s="600"/>
    </row>
    <row r="34">
      <c r="P34" s="545"/>
      <c r="Q34" s="545"/>
      <c r="R34" s="545"/>
      <c r="S34" s="545"/>
      <c r="T34" s="599"/>
      <c r="U34" s="599"/>
      <c r="V34" s="599"/>
      <c r="W34" s="599"/>
      <c r="X34" s="600"/>
      <c r="Y34" s="600"/>
      <c r="Z34" s="600"/>
      <c r="AA34" s="600"/>
      <c r="AB34" s="600"/>
      <c r="AC34" s="600"/>
      <c r="AD34" s="600"/>
      <c r="AE34" s="600"/>
      <c r="AF34" s="600"/>
    </row>
    <row r="35">
      <c r="P35" s="545"/>
      <c r="Q35" s="545"/>
      <c r="R35" s="545"/>
      <c r="S35" s="545"/>
      <c r="T35" s="599"/>
      <c r="U35" s="599"/>
      <c r="V35" s="599"/>
      <c r="W35" s="599"/>
      <c r="X35" s="600"/>
      <c r="Y35" s="600"/>
      <c r="Z35" s="600"/>
      <c r="AA35" s="600"/>
      <c r="AB35" s="600"/>
      <c r="AC35" s="600"/>
      <c r="AD35" s="600"/>
      <c r="AE35" s="600"/>
      <c r="AF35" s="600"/>
    </row>
    <row r="36">
      <c r="P36" s="545"/>
      <c r="Q36" s="545"/>
      <c r="R36" s="545"/>
      <c r="S36" s="545"/>
      <c r="T36" s="599"/>
      <c r="U36" s="599"/>
      <c r="V36" s="599"/>
      <c r="W36" s="599"/>
      <c r="X36" s="600"/>
      <c r="Y36" s="600"/>
      <c r="Z36" s="600"/>
      <c r="AA36" s="600"/>
      <c r="AB36" s="600"/>
      <c r="AC36" s="600"/>
      <c r="AD36" s="600"/>
      <c r="AE36" s="600"/>
      <c r="AF36" s="600"/>
    </row>
    <row r="37">
      <c r="P37" s="545"/>
      <c r="Q37" s="545"/>
      <c r="R37" s="545"/>
      <c r="S37" s="545"/>
      <c r="T37" s="599"/>
      <c r="U37" s="599"/>
      <c r="V37" s="599"/>
      <c r="W37" s="599"/>
      <c r="X37" s="600"/>
      <c r="Y37" s="600"/>
      <c r="Z37" s="600"/>
      <c r="AA37" s="600"/>
      <c r="AB37" s="600"/>
      <c r="AC37" s="600"/>
      <c r="AD37" s="600"/>
      <c r="AE37" s="600"/>
      <c r="AF37" s="600"/>
    </row>
    <row r="38">
      <c r="P38" s="545"/>
      <c r="Q38" s="545"/>
      <c r="R38" s="545"/>
      <c r="S38" s="545"/>
      <c r="T38" s="599"/>
      <c r="U38" s="599"/>
      <c r="V38" s="599"/>
      <c r="W38" s="599"/>
      <c r="X38" s="600"/>
      <c r="Y38" s="600"/>
      <c r="Z38" s="600"/>
      <c r="AA38" s="600"/>
      <c r="AB38" s="600"/>
      <c r="AC38" s="600"/>
      <c r="AD38" s="600"/>
      <c r="AE38" s="600"/>
      <c r="AF38" s="600"/>
    </row>
    <row r="39">
      <c r="P39" s="545"/>
      <c r="Q39" s="545"/>
      <c r="R39" s="545"/>
      <c r="S39" s="545"/>
      <c r="T39" s="599"/>
      <c r="U39" s="599"/>
      <c r="V39" s="599"/>
      <c r="W39" s="599"/>
      <c r="X39" s="600"/>
      <c r="Y39" s="600"/>
      <c r="Z39" s="600"/>
      <c r="AA39" s="600"/>
      <c r="AB39" s="600"/>
      <c r="AC39" s="600"/>
      <c r="AD39" s="600"/>
      <c r="AE39" s="600"/>
      <c r="AF39" s="600"/>
    </row>
    <row r="40">
      <c r="P40" s="545"/>
      <c r="Q40" s="545"/>
      <c r="R40" s="545"/>
      <c r="S40" s="545"/>
      <c r="T40" s="599"/>
      <c r="U40" s="599"/>
      <c r="V40" s="599"/>
      <c r="W40" s="599"/>
      <c r="X40" s="600"/>
      <c r="Y40" s="600"/>
      <c r="Z40" s="600"/>
      <c r="AA40" s="600"/>
      <c r="AB40" s="600"/>
      <c r="AC40" s="600"/>
      <c r="AD40" s="600"/>
      <c r="AE40" s="600"/>
      <c r="AF40" s="600"/>
    </row>
    <row r="41">
      <c r="P41" s="545"/>
      <c r="Q41" s="545"/>
      <c r="R41" s="545"/>
      <c r="S41" s="545"/>
      <c r="T41" s="599"/>
      <c r="U41" s="599"/>
      <c r="V41" s="599"/>
      <c r="W41" s="599"/>
      <c r="X41" s="600"/>
      <c r="Y41" s="600"/>
      <c r="Z41" s="600"/>
      <c r="AA41" s="600"/>
      <c r="AB41" s="600"/>
      <c r="AC41" s="600"/>
      <c r="AD41" s="600"/>
      <c r="AE41" s="600"/>
      <c r="AF41" s="600"/>
    </row>
    <row r="42">
      <c r="P42" s="545"/>
      <c r="Q42" s="545"/>
      <c r="R42" s="545"/>
      <c r="S42" s="545"/>
      <c r="T42" s="599"/>
      <c r="U42" s="599"/>
      <c r="V42" s="599"/>
      <c r="W42" s="599"/>
      <c r="X42" s="600"/>
      <c r="Y42" s="600"/>
      <c r="Z42" s="600"/>
      <c r="AA42" s="600"/>
      <c r="AB42" s="600"/>
      <c r="AC42" s="600"/>
      <c r="AD42" s="600"/>
      <c r="AE42" s="600"/>
      <c r="AF42" s="600"/>
    </row>
    <row r="43">
      <c r="P43" s="545"/>
      <c r="Q43" s="545"/>
      <c r="R43" s="545"/>
      <c r="S43" s="545"/>
      <c r="T43" s="599"/>
      <c r="U43" s="599"/>
      <c r="V43" s="599"/>
      <c r="W43" s="599"/>
      <c r="X43" s="600"/>
      <c r="Y43" s="600"/>
      <c r="Z43" s="600"/>
      <c r="AA43" s="600"/>
      <c r="AB43" s="600"/>
      <c r="AC43" s="600"/>
      <c r="AD43" s="600"/>
      <c r="AE43" s="600"/>
      <c r="AF43" s="600"/>
    </row>
    <row r="44">
      <c r="O44" s="545"/>
      <c r="P44" s="545"/>
      <c r="Q44" s="545"/>
      <c r="R44" s="545"/>
      <c r="S44" s="545"/>
      <c r="T44" s="599"/>
      <c r="U44" s="599"/>
      <c r="V44" s="599"/>
      <c r="W44" s="599"/>
      <c r="X44" s="600"/>
      <c r="Y44" s="600"/>
      <c r="Z44" s="600"/>
      <c r="AA44" s="600"/>
      <c r="AB44" s="600"/>
      <c r="AC44" s="600"/>
      <c r="AD44" s="600"/>
      <c r="AE44" s="600"/>
      <c r="AF44" s="600"/>
    </row>
    <row r="45">
      <c r="O45" s="545"/>
      <c r="P45" s="545"/>
      <c r="Q45" s="545"/>
      <c r="R45" s="545"/>
      <c r="S45" s="545"/>
      <c r="T45" s="599"/>
      <c r="U45" s="599"/>
      <c r="V45" s="599"/>
      <c r="W45" s="599"/>
      <c r="X45" s="600"/>
      <c r="Y45" s="600"/>
      <c r="Z45" s="600"/>
      <c r="AA45" s="600"/>
      <c r="AB45" s="600"/>
      <c r="AC45" s="600"/>
      <c r="AD45" s="600"/>
      <c r="AE45" s="600"/>
      <c r="AF45" s="600"/>
    </row>
    <row r="46">
      <c r="O46" s="545"/>
      <c r="P46" s="545"/>
      <c r="Q46" s="545"/>
      <c r="R46" s="545"/>
      <c r="S46" s="545"/>
      <c r="T46" s="599"/>
      <c r="U46" s="599"/>
      <c r="V46" s="599"/>
      <c r="W46" s="599"/>
      <c r="X46" s="600"/>
      <c r="Y46" s="600"/>
      <c r="Z46" s="600"/>
      <c r="AA46" s="600"/>
      <c r="AB46" s="600"/>
      <c r="AC46" s="600"/>
      <c r="AD46" s="600"/>
      <c r="AE46" s="600"/>
      <c r="AF46" s="600"/>
    </row>
    <row r="47">
      <c r="O47" s="545"/>
      <c r="P47" s="545"/>
      <c r="Q47" s="545"/>
      <c r="R47" s="545"/>
      <c r="S47" s="545"/>
      <c r="T47" s="599"/>
      <c r="U47" s="599"/>
      <c r="V47" s="599"/>
      <c r="W47" s="599"/>
      <c r="X47" s="600"/>
      <c r="Y47" s="600"/>
      <c r="Z47" s="600"/>
      <c r="AA47" s="600"/>
      <c r="AB47" s="600"/>
      <c r="AC47" s="600"/>
      <c r="AD47" s="600"/>
      <c r="AE47" s="600"/>
      <c r="AF47" s="600"/>
    </row>
    <row r="48">
      <c r="O48" s="545"/>
      <c r="P48" s="545"/>
      <c r="Q48" s="545"/>
      <c r="R48" s="545"/>
      <c r="S48" s="545"/>
      <c r="T48" s="599"/>
      <c r="U48" s="599"/>
      <c r="V48" s="599"/>
      <c r="W48" s="599"/>
      <c r="X48" s="600"/>
      <c r="Y48" s="600"/>
      <c r="Z48" s="600"/>
      <c r="AA48" s="600"/>
      <c r="AB48" s="600"/>
      <c r="AC48" s="600"/>
      <c r="AD48" s="600"/>
      <c r="AE48" s="600"/>
      <c r="AF48" s="600"/>
    </row>
    <row r="49">
      <c r="O49" s="545"/>
      <c r="P49" s="545"/>
      <c r="Q49" s="545"/>
      <c r="R49" s="545"/>
      <c r="S49" s="545"/>
      <c r="T49" s="599"/>
      <c r="U49" s="599"/>
      <c r="V49" s="599"/>
      <c r="W49" s="599"/>
      <c r="X49" s="600"/>
      <c r="Y49" s="600"/>
      <c r="Z49" s="600"/>
      <c r="AA49" s="600"/>
      <c r="AB49" s="600"/>
      <c r="AC49" s="600"/>
      <c r="AD49" s="600"/>
      <c r="AE49" s="600"/>
      <c r="AF49" s="600"/>
    </row>
    <row r="50">
      <c r="L50" s="561" t="s">
        <v>344</v>
      </c>
      <c r="M50" s="15"/>
      <c r="N50" s="15"/>
      <c r="O50" s="15"/>
      <c r="P50" s="562"/>
      <c r="U50" s="599"/>
      <c r="V50" s="599"/>
      <c r="W50" s="599"/>
      <c r="X50" s="600"/>
      <c r="Y50" s="600"/>
      <c r="Z50" s="600"/>
      <c r="AA50" s="600"/>
      <c r="AB50" s="600"/>
      <c r="AC50" s="600"/>
      <c r="AD50" s="600"/>
      <c r="AE50" s="600"/>
      <c r="AF50" s="600"/>
    </row>
    <row r="51">
      <c r="L51" s="564">
        <v>44934.0</v>
      </c>
      <c r="M51" s="570">
        <v>44934.0</v>
      </c>
      <c r="O51" s="601"/>
      <c r="P51" s="562"/>
      <c r="U51" s="599"/>
      <c r="V51" s="599"/>
      <c r="W51" s="599"/>
      <c r="X51" s="600"/>
      <c r="Y51" s="600"/>
      <c r="Z51" s="600"/>
      <c r="AA51" s="600"/>
      <c r="AB51" s="600"/>
      <c r="AC51" s="600"/>
      <c r="AD51" s="600"/>
      <c r="AE51" s="600"/>
      <c r="AF51" s="600"/>
    </row>
    <row r="52">
      <c r="L52" s="602">
        <v>44937.0</v>
      </c>
      <c r="M52" s="603">
        <v>44937.0</v>
      </c>
      <c r="O52" s="604"/>
      <c r="P52" s="562"/>
      <c r="U52" s="599"/>
      <c r="V52" s="599"/>
      <c r="W52" s="599"/>
      <c r="X52" s="600"/>
      <c r="Y52" s="600"/>
      <c r="Z52" s="600"/>
      <c r="AA52" s="600"/>
      <c r="AB52" s="600"/>
      <c r="AC52" s="600"/>
      <c r="AD52" s="600"/>
      <c r="AE52" s="600"/>
      <c r="AF52" s="600"/>
    </row>
    <row r="53">
      <c r="L53" s="564">
        <v>44941.0</v>
      </c>
      <c r="M53" s="570">
        <v>44941.0</v>
      </c>
      <c r="O53" s="604"/>
      <c r="P53" s="562"/>
      <c r="U53" s="599"/>
      <c r="V53" s="599"/>
      <c r="W53" s="599"/>
      <c r="X53" s="600"/>
      <c r="Y53" s="600"/>
      <c r="Z53" s="600"/>
      <c r="AA53" s="600"/>
      <c r="AB53" s="600"/>
      <c r="AC53" s="600"/>
      <c r="AD53" s="600"/>
      <c r="AE53" s="600"/>
      <c r="AF53" s="600"/>
    </row>
    <row r="54">
      <c r="L54" s="602">
        <v>44944.0</v>
      </c>
      <c r="M54" s="603">
        <v>44944.0</v>
      </c>
      <c r="O54" s="604"/>
      <c r="P54" s="562"/>
      <c r="U54" s="599"/>
      <c r="V54" s="599"/>
      <c r="W54" s="599"/>
      <c r="X54" s="600"/>
      <c r="Y54" s="600"/>
      <c r="Z54" s="600"/>
      <c r="AA54" s="600"/>
      <c r="AB54" s="600"/>
      <c r="AC54" s="600"/>
      <c r="AD54" s="600"/>
      <c r="AE54" s="600"/>
      <c r="AF54" s="600"/>
    </row>
    <row r="55">
      <c r="L55" s="564">
        <v>44948.0</v>
      </c>
      <c r="M55" s="570">
        <v>44948.0</v>
      </c>
      <c r="O55" s="604"/>
      <c r="P55" s="562"/>
      <c r="U55" s="599"/>
      <c r="V55" s="599"/>
      <c r="W55" s="599"/>
      <c r="X55" s="600"/>
      <c r="Y55" s="600"/>
      <c r="Z55" s="600"/>
      <c r="AA55" s="600"/>
      <c r="AB55" s="600"/>
      <c r="AC55" s="600"/>
      <c r="AD55" s="600"/>
      <c r="AE55" s="600"/>
      <c r="AF55" s="600"/>
    </row>
    <row r="56">
      <c r="L56" s="589"/>
      <c r="M56" s="605"/>
      <c r="N56" s="606"/>
      <c r="O56" s="166"/>
      <c r="P56" s="562"/>
      <c r="U56" s="599"/>
      <c r="V56" s="599"/>
      <c r="W56" s="599"/>
      <c r="X56" s="600"/>
      <c r="Y56" s="600"/>
      <c r="Z56" s="600"/>
      <c r="AA56" s="600"/>
      <c r="AB56" s="600"/>
      <c r="AC56" s="600"/>
      <c r="AD56" s="600"/>
      <c r="AE56" s="600"/>
      <c r="AF56" s="600"/>
    </row>
    <row r="57">
      <c r="L57" s="564">
        <v>44962.0</v>
      </c>
      <c r="M57" s="570">
        <v>44962.0</v>
      </c>
      <c r="O57" s="607"/>
      <c r="P57" s="562"/>
      <c r="U57" s="599"/>
      <c r="V57" s="599"/>
      <c r="W57" s="599"/>
      <c r="X57" s="600"/>
      <c r="Y57" s="600"/>
      <c r="Z57" s="600"/>
      <c r="AA57" s="600"/>
      <c r="AB57" s="600"/>
      <c r="AC57" s="600"/>
      <c r="AD57" s="600"/>
      <c r="AE57" s="600"/>
      <c r="AF57" s="600"/>
    </row>
    <row r="58">
      <c r="L58" s="567">
        <v>44965.0</v>
      </c>
      <c r="M58" s="568">
        <v>44965.0</v>
      </c>
      <c r="O58" s="607"/>
      <c r="P58" s="562"/>
      <c r="U58" s="599"/>
      <c r="V58" s="599"/>
      <c r="W58" s="599"/>
      <c r="X58" s="600"/>
      <c r="Y58" s="600"/>
      <c r="Z58" s="600"/>
      <c r="AA58" s="600"/>
      <c r="AB58" s="600"/>
      <c r="AC58" s="600"/>
      <c r="AD58" s="600"/>
      <c r="AE58" s="600"/>
      <c r="AF58" s="600"/>
    </row>
    <row r="59">
      <c r="L59" s="564">
        <v>44969.0</v>
      </c>
      <c r="M59" s="570">
        <v>44969.0</v>
      </c>
      <c r="O59" s="607"/>
      <c r="P59" s="562"/>
      <c r="U59" s="599"/>
      <c r="V59" s="599"/>
      <c r="W59" s="599"/>
      <c r="X59" s="600"/>
      <c r="Y59" s="600"/>
      <c r="Z59" s="600"/>
      <c r="AA59" s="600"/>
      <c r="AB59" s="600"/>
      <c r="AC59" s="600"/>
      <c r="AD59" s="600"/>
      <c r="AE59" s="600"/>
      <c r="AF59" s="600"/>
    </row>
    <row r="60">
      <c r="L60" s="602">
        <v>44972.0</v>
      </c>
      <c r="M60" s="603">
        <v>44972.0</v>
      </c>
      <c r="P60" s="562"/>
      <c r="U60" s="599"/>
      <c r="V60" s="599"/>
      <c r="W60" s="599"/>
      <c r="X60" s="600"/>
      <c r="Y60" s="600"/>
      <c r="Z60" s="600"/>
      <c r="AA60" s="600"/>
      <c r="AB60" s="600"/>
      <c r="AC60" s="600"/>
      <c r="AD60" s="600"/>
      <c r="AE60" s="600"/>
      <c r="AF60" s="600"/>
    </row>
    <row r="61">
      <c r="L61" s="564">
        <v>44976.0</v>
      </c>
      <c r="M61" s="570">
        <v>44976.0</v>
      </c>
      <c r="O61" s="607"/>
      <c r="P61" s="562"/>
      <c r="U61" s="599"/>
      <c r="V61" s="599"/>
      <c r="W61" s="599"/>
      <c r="X61" s="600"/>
      <c r="Y61" s="600"/>
      <c r="Z61" s="600"/>
      <c r="AA61" s="600"/>
      <c r="AB61" s="600"/>
      <c r="AC61" s="600"/>
      <c r="AD61" s="600"/>
      <c r="AE61" s="600"/>
      <c r="AF61" s="600"/>
    </row>
    <row r="62">
      <c r="L62" s="602">
        <v>44979.0</v>
      </c>
      <c r="M62" s="603">
        <v>44979.0</v>
      </c>
      <c r="P62" s="562"/>
      <c r="U62" s="599"/>
      <c r="V62" s="599"/>
      <c r="W62" s="599"/>
      <c r="X62" s="600"/>
      <c r="Y62" s="600"/>
      <c r="Z62" s="600"/>
      <c r="AA62" s="600"/>
      <c r="AB62" s="600"/>
      <c r="AC62" s="600"/>
      <c r="AD62" s="600"/>
      <c r="AE62" s="600"/>
      <c r="AF62" s="600"/>
    </row>
    <row r="63">
      <c r="L63" s="564">
        <v>44983.0</v>
      </c>
      <c r="M63" s="570">
        <v>44983.0</v>
      </c>
      <c r="P63" s="562"/>
      <c r="U63" s="599"/>
      <c r="V63" s="599"/>
      <c r="W63" s="599"/>
      <c r="X63" s="600"/>
      <c r="Y63" s="600"/>
      <c r="Z63" s="600"/>
      <c r="AA63" s="600"/>
      <c r="AB63" s="600"/>
      <c r="AC63" s="600"/>
      <c r="AD63" s="600"/>
      <c r="AE63" s="600"/>
      <c r="AF63" s="600"/>
    </row>
    <row r="64">
      <c r="L64" s="567">
        <v>44986.0</v>
      </c>
      <c r="M64" s="568">
        <v>44986.0</v>
      </c>
      <c r="O64" s="608"/>
      <c r="P64" s="562"/>
      <c r="U64" s="599"/>
      <c r="V64" s="599"/>
      <c r="W64" s="599"/>
      <c r="X64" s="600"/>
      <c r="Y64" s="600"/>
      <c r="Z64" s="600"/>
      <c r="AA64" s="600"/>
      <c r="AB64" s="600"/>
      <c r="AC64" s="600"/>
      <c r="AD64" s="600"/>
      <c r="AE64" s="600"/>
      <c r="AF64" s="600"/>
    </row>
    <row r="65">
      <c r="L65" s="564">
        <v>44990.0</v>
      </c>
      <c r="M65" s="570">
        <v>44990.0</v>
      </c>
      <c r="O65" s="609"/>
      <c r="P65" s="562"/>
      <c r="U65" s="599"/>
      <c r="V65" s="599"/>
      <c r="W65" s="599"/>
      <c r="X65" s="600"/>
      <c r="Y65" s="600"/>
      <c r="Z65" s="600"/>
      <c r="AA65" s="600"/>
      <c r="AB65" s="600"/>
      <c r="AC65" s="600"/>
      <c r="AD65" s="600"/>
      <c r="AE65" s="600"/>
      <c r="AF65" s="600"/>
    </row>
    <row r="66">
      <c r="L66" s="602">
        <v>44993.0</v>
      </c>
      <c r="M66" s="603">
        <v>44993.0</v>
      </c>
      <c r="P66" s="562"/>
      <c r="U66" s="599"/>
      <c r="V66" s="599"/>
      <c r="W66" s="599"/>
      <c r="X66" s="600"/>
      <c r="Y66" s="600"/>
      <c r="Z66" s="600"/>
      <c r="AA66" s="600"/>
      <c r="AB66" s="600"/>
      <c r="AC66" s="600"/>
      <c r="AD66" s="600"/>
      <c r="AE66" s="600"/>
      <c r="AF66" s="600"/>
    </row>
    <row r="67">
      <c r="L67" s="564">
        <v>44997.0</v>
      </c>
      <c r="M67" s="570">
        <v>44997.0</v>
      </c>
      <c r="O67" s="608"/>
      <c r="P67" s="610"/>
      <c r="U67" s="599"/>
      <c r="V67" s="599"/>
      <c r="W67" s="599"/>
      <c r="X67" s="600"/>
      <c r="Y67" s="600"/>
      <c r="Z67" s="600"/>
      <c r="AA67" s="600"/>
      <c r="AB67" s="600"/>
      <c r="AC67" s="600"/>
      <c r="AD67" s="600"/>
      <c r="AE67" s="600"/>
      <c r="AF67" s="600"/>
    </row>
    <row r="68">
      <c r="L68" s="602">
        <v>45000.0</v>
      </c>
      <c r="M68" s="603">
        <v>45000.0</v>
      </c>
      <c r="P68" s="611"/>
      <c r="U68" s="599"/>
      <c r="V68" s="599"/>
      <c r="W68" s="599"/>
      <c r="X68" s="600"/>
      <c r="Y68" s="600"/>
      <c r="Z68" s="600"/>
      <c r="AA68" s="600"/>
      <c r="AB68" s="600"/>
      <c r="AC68" s="600"/>
      <c r="AD68" s="600"/>
      <c r="AE68" s="600"/>
      <c r="AF68" s="600"/>
    </row>
    <row r="69">
      <c r="L69" s="612"/>
      <c r="M69" s="612"/>
      <c r="N69" s="612"/>
      <c r="O69" s="612"/>
      <c r="P69" s="596"/>
      <c r="U69" s="599"/>
      <c r="V69" s="599"/>
      <c r="W69" s="599"/>
      <c r="X69" s="600"/>
      <c r="Y69" s="600"/>
      <c r="Z69" s="600"/>
      <c r="AA69" s="600"/>
      <c r="AB69" s="600"/>
      <c r="AC69" s="600"/>
      <c r="AD69" s="600"/>
      <c r="AE69" s="600"/>
      <c r="AF69" s="600"/>
    </row>
    <row r="70">
      <c r="O70" s="545"/>
      <c r="P70" s="545"/>
      <c r="Q70" s="545"/>
      <c r="R70" s="545"/>
      <c r="S70" s="545"/>
      <c r="T70" s="599"/>
      <c r="U70" s="599"/>
      <c r="V70" s="599"/>
      <c r="W70" s="599"/>
      <c r="X70" s="600"/>
      <c r="Y70" s="600"/>
      <c r="Z70" s="600"/>
      <c r="AA70" s="600"/>
      <c r="AB70" s="600"/>
      <c r="AC70" s="600"/>
      <c r="AD70" s="600"/>
      <c r="AE70" s="600"/>
      <c r="AF70" s="600"/>
    </row>
    <row r="71">
      <c r="O71" s="545"/>
      <c r="P71" s="545"/>
      <c r="Q71" s="545"/>
      <c r="R71" s="545"/>
      <c r="S71" s="545"/>
      <c r="T71" s="599"/>
      <c r="U71" s="599"/>
      <c r="V71" s="599"/>
      <c r="W71" s="599"/>
      <c r="X71" s="600"/>
      <c r="Y71" s="600"/>
      <c r="Z71" s="600"/>
      <c r="AA71" s="600"/>
      <c r="AB71" s="600"/>
      <c r="AC71" s="600"/>
      <c r="AD71" s="600"/>
      <c r="AE71" s="600"/>
      <c r="AF71" s="600"/>
    </row>
    <row r="72">
      <c r="O72" s="545"/>
      <c r="P72" s="545"/>
      <c r="Q72" s="545"/>
      <c r="R72" s="545"/>
      <c r="S72" s="545"/>
      <c r="T72" s="599"/>
      <c r="U72" s="599"/>
      <c r="V72" s="599"/>
      <c r="W72" s="599"/>
      <c r="X72" s="600"/>
      <c r="Y72" s="600"/>
      <c r="Z72" s="600"/>
      <c r="AA72" s="600"/>
      <c r="AB72" s="600"/>
      <c r="AC72" s="600"/>
      <c r="AD72" s="600"/>
      <c r="AE72" s="600"/>
      <c r="AF72" s="600"/>
    </row>
    <row r="73">
      <c r="O73" s="545"/>
      <c r="P73" s="545"/>
      <c r="Q73" s="545"/>
      <c r="R73" s="545"/>
      <c r="S73" s="545"/>
      <c r="T73" s="599"/>
      <c r="U73" s="599"/>
      <c r="V73" s="599"/>
      <c r="W73" s="599"/>
      <c r="X73" s="600"/>
      <c r="Y73" s="600"/>
      <c r="Z73" s="600"/>
      <c r="AA73" s="600"/>
      <c r="AB73" s="600"/>
      <c r="AC73" s="600"/>
      <c r="AD73" s="600"/>
      <c r="AE73" s="600"/>
      <c r="AF73" s="600"/>
    </row>
    <row r="74">
      <c r="L74" s="561" t="s">
        <v>345</v>
      </c>
      <c r="M74" s="15"/>
      <c r="N74" s="15"/>
      <c r="O74" s="20"/>
      <c r="P74" s="545"/>
      <c r="Q74" s="545"/>
      <c r="R74" s="545"/>
      <c r="S74" s="545"/>
      <c r="T74" s="599"/>
      <c r="U74" s="599"/>
      <c r="V74" s="599"/>
      <c r="W74" s="599"/>
      <c r="X74" s="600"/>
      <c r="Y74" s="600"/>
      <c r="Z74" s="600"/>
      <c r="AA74" s="600"/>
      <c r="AB74" s="600"/>
      <c r="AC74" s="600"/>
      <c r="AD74" s="600"/>
      <c r="AE74" s="600"/>
      <c r="AF74" s="600"/>
    </row>
    <row r="75">
      <c r="L75" s="564">
        <v>45004.0</v>
      </c>
      <c r="M75" s="570">
        <v>45004.0</v>
      </c>
      <c r="P75" s="545"/>
      <c r="Q75" s="545"/>
      <c r="R75" s="545"/>
      <c r="S75" s="545"/>
      <c r="T75" s="599"/>
      <c r="U75" s="599"/>
      <c r="V75" s="599"/>
      <c r="W75" s="599"/>
      <c r="X75" s="600"/>
      <c r="Y75" s="600"/>
      <c r="Z75" s="600"/>
      <c r="AA75" s="600"/>
      <c r="AB75" s="600"/>
      <c r="AC75" s="600"/>
      <c r="AD75" s="600"/>
      <c r="AE75" s="600"/>
      <c r="AF75" s="600"/>
    </row>
    <row r="76">
      <c r="L76" s="589"/>
      <c r="M76" s="605"/>
      <c r="N76" s="606"/>
      <c r="O76" s="613"/>
      <c r="P76" s="545"/>
      <c r="Q76" s="545"/>
      <c r="R76" s="545"/>
      <c r="S76" s="545"/>
      <c r="T76" s="599"/>
      <c r="U76" s="599"/>
      <c r="V76" s="599"/>
      <c r="W76" s="599"/>
      <c r="X76" s="600"/>
      <c r="Y76" s="600"/>
      <c r="Z76" s="600"/>
      <c r="AA76" s="600"/>
      <c r="AB76" s="600"/>
      <c r="AC76" s="600"/>
      <c r="AD76" s="600"/>
      <c r="AE76" s="600"/>
      <c r="AF76" s="600"/>
    </row>
    <row r="77">
      <c r="L77" s="564">
        <v>45018.0</v>
      </c>
      <c r="M77" s="565">
        <v>45018.0</v>
      </c>
      <c r="O77" s="613"/>
      <c r="P77" s="545"/>
      <c r="Q77" s="545"/>
      <c r="R77" s="545"/>
      <c r="S77" s="545"/>
      <c r="T77" s="599"/>
      <c r="U77" s="599"/>
      <c r="V77" s="599"/>
      <c r="W77" s="599"/>
      <c r="X77" s="600"/>
      <c r="Y77" s="600"/>
      <c r="Z77" s="600"/>
      <c r="AA77" s="600"/>
      <c r="AB77" s="600"/>
      <c r="AC77" s="600"/>
      <c r="AD77" s="600"/>
      <c r="AE77" s="600"/>
      <c r="AF77" s="600"/>
    </row>
    <row r="78">
      <c r="L78" s="602">
        <v>45021.0</v>
      </c>
      <c r="M78" s="603">
        <v>45021.0</v>
      </c>
      <c r="P78" s="545"/>
      <c r="Q78" s="545"/>
      <c r="R78" s="545"/>
      <c r="S78" s="545"/>
      <c r="T78" s="599"/>
      <c r="U78" s="599"/>
      <c r="V78" s="599"/>
      <c r="W78" s="599"/>
      <c r="X78" s="600"/>
      <c r="Y78" s="600"/>
      <c r="Z78" s="600"/>
      <c r="AA78" s="600"/>
      <c r="AB78" s="600"/>
      <c r="AC78" s="600"/>
      <c r="AD78" s="600"/>
      <c r="AE78" s="600"/>
      <c r="AF78" s="600"/>
    </row>
    <row r="79">
      <c r="L79" s="564">
        <v>45025.0</v>
      </c>
      <c r="M79" s="570">
        <v>45025.0</v>
      </c>
      <c r="O79" s="614"/>
      <c r="P79" s="545"/>
      <c r="Q79" s="545"/>
      <c r="R79" s="545"/>
      <c r="S79" s="545"/>
      <c r="T79" s="599"/>
      <c r="U79" s="599"/>
      <c r="V79" s="599"/>
      <c r="W79" s="599"/>
      <c r="X79" s="600"/>
      <c r="Y79" s="600"/>
      <c r="Z79" s="600"/>
      <c r="AA79" s="600"/>
      <c r="AB79" s="600"/>
      <c r="AC79" s="600"/>
      <c r="AD79" s="600"/>
      <c r="AE79" s="600"/>
      <c r="AF79" s="600"/>
    </row>
    <row r="80">
      <c r="L80" s="602">
        <v>45028.0</v>
      </c>
      <c r="M80" s="603">
        <v>45028.0</v>
      </c>
      <c r="P80" s="545"/>
      <c r="Q80" s="545"/>
      <c r="R80" s="545"/>
      <c r="S80" s="545"/>
      <c r="T80" s="599"/>
      <c r="U80" s="599"/>
      <c r="V80" s="599"/>
      <c r="W80" s="599"/>
      <c r="X80" s="600"/>
      <c r="Y80" s="600"/>
      <c r="Z80" s="600"/>
      <c r="AA80" s="600"/>
      <c r="AB80" s="600"/>
      <c r="AC80" s="600"/>
      <c r="AD80" s="600"/>
      <c r="AE80" s="600"/>
      <c r="AF80" s="600"/>
    </row>
    <row r="81">
      <c r="L81" s="564">
        <v>45032.0</v>
      </c>
      <c r="M81" s="570">
        <v>45032.0</v>
      </c>
      <c r="P81" s="545"/>
      <c r="Q81" s="545"/>
      <c r="R81" s="545"/>
      <c r="S81" s="545"/>
      <c r="T81" s="599"/>
      <c r="U81" s="599"/>
      <c r="V81" s="599"/>
      <c r="W81" s="599"/>
      <c r="X81" s="600"/>
      <c r="Y81" s="600"/>
      <c r="Z81" s="600"/>
      <c r="AA81" s="600"/>
      <c r="AB81" s="600"/>
      <c r="AC81" s="600"/>
      <c r="AD81" s="600"/>
      <c r="AE81" s="600"/>
      <c r="AF81" s="600"/>
    </row>
    <row r="82">
      <c r="A82" s="546">
        <v>-73.0</v>
      </c>
      <c r="L82" s="602">
        <v>45035.0</v>
      </c>
      <c r="M82" s="603">
        <v>45035.0</v>
      </c>
      <c r="N82" s="404"/>
      <c r="O82" s="20"/>
      <c r="P82" s="545"/>
      <c r="Q82" s="545"/>
      <c r="R82" s="545"/>
      <c r="S82" s="545"/>
      <c r="T82" s="599"/>
      <c r="U82" s="599"/>
      <c r="V82" s="599"/>
      <c r="W82" s="599"/>
      <c r="X82" s="600"/>
      <c r="Y82" s="600"/>
      <c r="Z82" s="600"/>
      <c r="AA82" s="600"/>
      <c r="AB82" s="600"/>
      <c r="AC82" s="600"/>
      <c r="AD82" s="600"/>
      <c r="AE82" s="600"/>
      <c r="AF82" s="600"/>
    </row>
    <row r="83">
      <c r="A83" s="546">
        <v>-74.0</v>
      </c>
      <c r="L83" s="564">
        <v>45039.0</v>
      </c>
      <c r="M83" s="570">
        <v>45039.0</v>
      </c>
      <c r="O83" s="613"/>
      <c r="P83" s="545"/>
      <c r="Q83" s="545"/>
      <c r="R83" s="545"/>
      <c r="S83" s="545"/>
      <c r="T83" s="599"/>
      <c r="U83" s="599"/>
      <c r="V83" s="599"/>
      <c r="W83" s="599"/>
      <c r="X83" s="600"/>
      <c r="Y83" s="600"/>
      <c r="Z83" s="600"/>
      <c r="AA83" s="600"/>
      <c r="AB83" s="600"/>
      <c r="AC83" s="600"/>
      <c r="AD83" s="600"/>
      <c r="AE83" s="600"/>
      <c r="AF83" s="600"/>
    </row>
    <row r="84">
      <c r="A84" s="546">
        <v>-75.0</v>
      </c>
      <c r="L84" s="602">
        <v>45042.0</v>
      </c>
      <c r="M84" s="603">
        <v>45042.0</v>
      </c>
      <c r="P84" s="545"/>
      <c r="Q84" s="545"/>
      <c r="R84" s="545"/>
      <c r="S84" s="545"/>
      <c r="T84" s="599"/>
      <c r="U84" s="599"/>
      <c r="V84" s="599"/>
      <c r="W84" s="599"/>
      <c r="X84" s="600"/>
      <c r="Y84" s="600"/>
      <c r="Z84" s="600"/>
      <c r="AA84" s="600"/>
      <c r="AB84" s="600"/>
      <c r="AC84" s="600"/>
      <c r="AD84" s="600"/>
      <c r="AE84" s="600"/>
      <c r="AF84" s="600"/>
    </row>
    <row r="85">
      <c r="A85" s="546">
        <v>-76.0</v>
      </c>
      <c r="L85" s="564">
        <v>45046.0</v>
      </c>
      <c r="M85" s="570">
        <v>45046.0</v>
      </c>
      <c r="O85" s="614"/>
      <c r="P85" s="545"/>
      <c r="Q85" s="545"/>
      <c r="R85" s="545"/>
      <c r="S85" s="545"/>
      <c r="T85" s="599"/>
      <c r="U85" s="599"/>
      <c r="V85" s="599"/>
      <c r="W85" s="599"/>
      <c r="X85" s="600"/>
      <c r="Y85" s="600"/>
      <c r="Z85" s="600"/>
      <c r="AA85" s="600"/>
      <c r="AB85" s="600"/>
      <c r="AC85" s="600"/>
      <c r="AD85" s="600"/>
      <c r="AE85" s="600"/>
      <c r="AF85" s="600"/>
    </row>
    <row r="86">
      <c r="A86" s="546">
        <v>-77.0</v>
      </c>
      <c r="L86" s="602">
        <v>45049.0</v>
      </c>
      <c r="M86" s="603">
        <v>45049.0</v>
      </c>
      <c r="P86" s="545"/>
      <c r="Q86" s="545"/>
      <c r="R86" s="545"/>
      <c r="S86" s="545"/>
      <c r="T86" s="599"/>
      <c r="U86" s="599"/>
      <c r="V86" s="599"/>
      <c r="W86" s="599"/>
      <c r="X86" s="600"/>
      <c r="Y86" s="600"/>
      <c r="Z86" s="600"/>
      <c r="AA86" s="600"/>
      <c r="AB86" s="600"/>
      <c r="AC86" s="600"/>
      <c r="AD86" s="600"/>
      <c r="AE86" s="600"/>
      <c r="AF86" s="600"/>
    </row>
    <row r="87">
      <c r="A87" s="546">
        <v>-78.0</v>
      </c>
      <c r="L87" s="564">
        <v>45053.0</v>
      </c>
      <c r="M87" s="570">
        <v>45053.0</v>
      </c>
      <c r="O87" s="614"/>
      <c r="P87" s="545"/>
      <c r="Q87" s="545"/>
      <c r="R87" s="545"/>
      <c r="S87" s="545"/>
      <c r="T87" s="599"/>
      <c r="U87" s="599"/>
      <c r="V87" s="599"/>
      <c r="W87" s="599"/>
      <c r="X87" s="600"/>
      <c r="Y87" s="600"/>
      <c r="Z87" s="600"/>
      <c r="AA87" s="600"/>
      <c r="AB87" s="600"/>
      <c r="AC87" s="600"/>
      <c r="AD87" s="600"/>
      <c r="AE87" s="600"/>
      <c r="AF87" s="600"/>
    </row>
    <row r="88">
      <c r="A88" s="546">
        <v>-79.0</v>
      </c>
      <c r="L88" s="615">
        <v>45056.0</v>
      </c>
      <c r="M88" s="616">
        <v>45056.0</v>
      </c>
      <c r="N88" s="405"/>
      <c r="O88" s="20"/>
      <c r="P88" s="545"/>
      <c r="Q88" s="545"/>
      <c r="R88" s="545"/>
      <c r="S88" s="545"/>
      <c r="T88" s="599"/>
      <c r="U88" s="599"/>
      <c r="V88" s="599"/>
      <c r="W88" s="599"/>
      <c r="X88" s="600"/>
      <c r="Y88" s="600"/>
      <c r="Z88" s="600"/>
      <c r="AA88" s="600"/>
      <c r="AB88" s="600"/>
      <c r="AC88" s="600"/>
      <c r="AD88" s="600"/>
      <c r="AE88" s="600"/>
      <c r="AF88" s="600"/>
    </row>
    <row r="89">
      <c r="A89" s="546">
        <v>-80.0</v>
      </c>
      <c r="L89" s="564">
        <v>45060.0</v>
      </c>
      <c r="M89" s="570">
        <v>45060.0</v>
      </c>
      <c r="O89" s="586" t="s">
        <v>311</v>
      </c>
      <c r="P89" s="545"/>
      <c r="Q89" s="545"/>
      <c r="R89" s="545"/>
      <c r="S89" s="545"/>
      <c r="T89" s="599"/>
      <c r="U89" s="599"/>
      <c r="V89" s="599"/>
      <c r="W89" s="599"/>
      <c r="X89" s="600"/>
      <c r="Y89" s="600"/>
      <c r="Z89" s="600"/>
      <c r="AA89" s="600"/>
      <c r="AB89" s="600"/>
      <c r="AC89" s="600"/>
      <c r="AD89" s="600"/>
      <c r="AE89" s="600"/>
      <c r="AF89" s="600"/>
    </row>
    <row r="90">
      <c r="A90" s="546">
        <v>-81.0</v>
      </c>
      <c r="L90" s="602">
        <v>45064.0</v>
      </c>
      <c r="M90" s="603">
        <v>45064.0</v>
      </c>
      <c r="P90" s="545"/>
      <c r="Q90" s="545"/>
      <c r="R90" s="545"/>
      <c r="S90" s="545"/>
      <c r="T90" s="599"/>
      <c r="U90" s="599"/>
      <c r="V90" s="599"/>
      <c r="W90" s="599"/>
      <c r="X90" s="600"/>
      <c r="Y90" s="600"/>
      <c r="Z90" s="600"/>
      <c r="AA90" s="600"/>
      <c r="AB90" s="600"/>
      <c r="AC90" s="600"/>
      <c r="AD90" s="600"/>
      <c r="AE90" s="600"/>
      <c r="AF90" s="600"/>
    </row>
    <row r="91">
      <c r="A91" s="546">
        <v>-82.0</v>
      </c>
      <c r="L91" s="564">
        <v>45068.0</v>
      </c>
      <c r="M91" s="565">
        <v>45068.0</v>
      </c>
      <c r="O91" s="617"/>
      <c r="P91" s="545"/>
      <c r="Q91" s="545"/>
      <c r="R91" s="545"/>
      <c r="S91" s="545"/>
      <c r="T91" s="599"/>
      <c r="U91" s="599"/>
      <c r="V91" s="599"/>
      <c r="W91" s="599"/>
      <c r="X91" s="600"/>
      <c r="Y91" s="600"/>
      <c r="Z91" s="600"/>
      <c r="AA91" s="600"/>
      <c r="AB91" s="600"/>
      <c r="AC91" s="600"/>
      <c r="AD91" s="600"/>
      <c r="AE91" s="600"/>
      <c r="AF91" s="600"/>
    </row>
    <row r="92">
      <c r="A92" s="546">
        <v>-83.0</v>
      </c>
      <c r="L92" s="567">
        <v>45071.0</v>
      </c>
      <c r="M92" s="568">
        <v>45071.0</v>
      </c>
      <c r="P92" s="545"/>
      <c r="Q92" s="545"/>
      <c r="R92" s="545"/>
      <c r="S92" s="545"/>
      <c r="T92" s="599"/>
      <c r="U92" s="599"/>
      <c r="V92" s="599"/>
      <c r="W92" s="599"/>
      <c r="X92" s="600"/>
      <c r="Y92" s="600"/>
      <c r="Z92" s="600"/>
      <c r="AA92" s="600"/>
      <c r="AB92" s="600"/>
      <c r="AC92" s="600"/>
      <c r="AD92" s="600"/>
      <c r="AE92" s="600"/>
      <c r="AF92" s="600"/>
    </row>
    <row r="93">
      <c r="A93" s="546">
        <v>-84.0</v>
      </c>
      <c r="L93" s="564">
        <v>45074.0</v>
      </c>
      <c r="M93" s="565">
        <v>45074.0</v>
      </c>
      <c r="P93" s="545"/>
      <c r="Q93" s="545"/>
      <c r="R93" s="545"/>
      <c r="S93" s="545"/>
      <c r="T93" s="599"/>
      <c r="U93" s="599"/>
      <c r="V93" s="599"/>
      <c r="W93" s="599"/>
      <c r="X93" s="600"/>
      <c r="Y93" s="600"/>
      <c r="Z93" s="600"/>
      <c r="AA93" s="600"/>
      <c r="AB93" s="600"/>
      <c r="AC93" s="600"/>
      <c r="AD93" s="600"/>
      <c r="AE93" s="600"/>
      <c r="AF93" s="600"/>
    </row>
    <row r="94">
      <c r="A94" s="546">
        <v>-85.0</v>
      </c>
      <c r="O94" s="545"/>
      <c r="P94" s="545"/>
      <c r="Q94" s="545"/>
      <c r="R94" s="545"/>
      <c r="S94" s="545"/>
      <c r="T94" s="599"/>
      <c r="U94" s="599"/>
      <c r="V94" s="599"/>
      <c r="W94" s="599"/>
      <c r="X94" s="600"/>
      <c r="Y94" s="600"/>
      <c r="Z94" s="600"/>
      <c r="AA94" s="600"/>
      <c r="AB94" s="600"/>
      <c r="AC94" s="600"/>
      <c r="AD94" s="600"/>
      <c r="AE94" s="600"/>
      <c r="AF94" s="600"/>
    </row>
    <row r="95">
      <c r="O95" s="545"/>
      <c r="P95" s="545"/>
      <c r="Q95" s="545"/>
      <c r="R95" s="545"/>
      <c r="S95" s="545"/>
      <c r="T95" s="599"/>
      <c r="U95" s="599"/>
      <c r="V95" s="599"/>
      <c r="W95" s="599"/>
      <c r="X95" s="600"/>
      <c r="Y95" s="600"/>
      <c r="Z95" s="600"/>
      <c r="AA95" s="600"/>
      <c r="AB95" s="600"/>
      <c r="AC95" s="600"/>
      <c r="AD95" s="600"/>
      <c r="AE95" s="600"/>
      <c r="AF95" s="600"/>
    </row>
    <row r="96">
      <c r="O96" s="545"/>
      <c r="P96" s="545"/>
      <c r="Q96" s="545"/>
      <c r="R96" s="545"/>
      <c r="S96" s="545"/>
      <c r="T96" s="599"/>
      <c r="U96" s="599"/>
      <c r="V96" s="599"/>
      <c r="W96" s="599"/>
      <c r="X96" s="600"/>
      <c r="Y96" s="600"/>
      <c r="Z96" s="600"/>
      <c r="AA96" s="600"/>
      <c r="AB96" s="600"/>
      <c r="AC96" s="600"/>
      <c r="AD96" s="600"/>
      <c r="AE96" s="600"/>
      <c r="AF96" s="600"/>
    </row>
    <row r="97">
      <c r="O97" s="545"/>
      <c r="P97" s="545"/>
      <c r="Q97" s="545"/>
      <c r="R97" s="545"/>
      <c r="S97" s="545"/>
      <c r="T97" s="599"/>
      <c r="U97" s="599"/>
      <c r="V97" s="599"/>
      <c r="W97" s="599"/>
      <c r="X97" s="600"/>
      <c r="Y97" s="600"/>
      <c r="Z97" s="600"/>
      <c r="AA97" s="600"/>
      <c r="AB97" s="600"/>
      <c r="AC97" s="600"/>
      <c r="AD97" s="600"/>
      <c r="AE97" s="600"/>
      <c r="AF97" s="600"/>
    </row>
    <row r="98">
      <c r="O98" s="545"/>
      <c r="P98" s="545"/>
      <c r="Q98" s="545"/>
      <c r="R98" s="545"/>
      <c r="S98" s="545"/>
      <c r="T98" s="599"/>
      <c r="U98" s="599"/>
      <c r="V98" s="599"/>
      <c r="W98" s="599"/>
      <c r="X98" s="600"/>
      <c r="Y98" s="600"/>
      <c r="Z98" s="600"/>
      <c r="AA98" s="600"/>
      <c r="AB98" s="600"/>
      <c r="AC98" s="600"/>
      <c r="AD98" s="600"/>
      <c r="AE98" s="600"/>
      <c r="AF98" s="600"/>
    </row>
    <row r="99">
      <c r="O99" s="545"/>
      <c r="P99" s="545"/>
      <c r="Q99" s="545"/>
      <c r="R99" s="545"/>
      <c r="S99" s="545"/>
      <c r="T99" s="599"/>
      <c r="U99" s="599"/>
      <c r="V99" s="599"/>
      <c r="W99" s="599"/>
      <c r="X99" s="600"/>
      <c r="Y99" s="600"/>
      <c r="Z99" s="600"/>
      <c r="AA99" s="600"/>
      <c r="AB99" s="600"/>
      <c r="AC99" s="600"/>
      <c r="AD99" s="600"/>
      <c r="AE99" s="600"/>
      <c r="AF99" s="600"/>
    </row>
    <row r="100">
      <c r="O100" s="545"/>
      <c r="P100" s="545"/>
      <c r="Q100" s="545"/>
      <c r="R100" s="545"/>
      <c r="S100" s="545"/>
      <c r="T100" s="599"/>
      <c r="U100" s="599"/>
      <c r="V100" s="599"/>
      <c r="W100" s="599"/>
      <c r="X100" s="600"/>
      <c r="Y100" s="600"/>
      <c r="Z100" s="600"/>
      <c r="AA100" s="600"/>
      <c r="AB100" s="600"/>
      <c r="AC100" s="600"/>
      <c r="AD100" s="600"/>
      <c r="AE100" s="600"/>
      <c r="AF100" s="600"/>
    </row>
    <row r="101">
      <c r="O101" s="545"/>
      <c r="P101" s="545"/>
      <c r="Q101" s="545"/>
      <c r="R101" s="545"/>
      <c r="S101" s="545"/>
      <c r="T101" s="599"/>
      <c r="U101" s="599"/>
      <c r="V101" s="599"/>
      <c r="W101" s="599"/>
      <c r="X101" s="600"/>
      <c r="Y101" s="600"/>
      <c r="Z101" s="600"/>
      <c r="AA101" s="600"/>
      <c r="AB101" s="600"/>
      <c r="AC101" s="600"/>
      <c r="AD101" s="600"/>
      <c r="AE101" s="600"/>
      <c r="AF101" s="600"/>
    </row>
    <row r="102">
      <c r="O102" s="545"/>
      <c r="P102" s="545"/>
      <c r="Q102" s="545"/>
      <c r="R102" s="545"/>
      <c r="S102" s="545"/>
      <c r="T102" s="599"/>
      <c r="U102" s="599"/>
      <c r="V102" s="599"/>
      <c r="W102" s="599"/>
      <c r="X102" s="600"/>
      <c r="Y102" s="600"/>
      <c r="Z102" s="600"/>
      <c r="AA102" s="600"/>
      <c r="AB102" s="600"/>
      <c r="AC102" s="600"/>
      <c r="AD102" s="600"/>
      <c r="AE102" s="600"/>
      <c r="AF102" s="600"/>
    </row>
    <row r="103">
      <c r="O103" s="545"/>
      <c r="P103" s="545"/>
      <c r="Q103" s="545"/>
      <c r="R103" s="545"/>
      <c r="S103" s="545"/>
      <c r="T103" s="599"/>
      <c r="U103" s="599"/>
      <c r="V103" s="599"/>
      <c r="W103" s="599"/>
      <c r="X103" s="600"/>
      <c r="Y103" s="600"/>
      <c r="Z103" s="600"/>
      <c r="AA103" s="600"/>
      <c r="AB103" s="600"/>
      <c r="AC103" s="600"/>
      <c r="AD103" s="600"/>
      <c r="AE103" s="600"/>
      <c r="AF103" s="600"/>
    </row>
    <row r="104">
      <c r="O104" s="545"/>
      <c r="P104" s="545"/>
      <c r="Q104" s="545"/>
      <c r="R104" s="545"/>
      <c r="S104" s="545"/>
      <c r="T104" s="599"/>
      <c r="U104" s="599"/>
      <c r="V104" s="599"/>
      <c r="W104" s="599"/>
      <c r="X104" s="600"/>
      <c r="Y104" s="600"/>
      <c r="Z104" s="600"/>
      <c r="AA104" s="600"/>
      <c r="AB104" s="600"/>
      <c r="AC104" s="600"/>
      <c r="AD104" s="600"/>
      <c r="AE104" s="600"/>
      <c r="AF104" s="600"/>
    </row>
    <row r="105">
      <c r="O105" s="545"/>
      <c r="P105" s="545"/>
      <c r="Q105" s="545"/>
      <c r="R105" s="545"/>
      <c r="S105" s="545"/>
      <c r="T105" s="599"/>
      <c r="U105" s="599"/>
      <c r="V105" s="599"/>
      <c r="W105" s="599"/>
      <c r="X105" s="600"/>
      <c r="Y105" s="600"/>
      <c r="Z105" s="600"/>
      <c r="AA105" s="600"/>
      <c r="AB105" s="600"/>
      <c r="AC105" s="600"/>
      <c r="AD105" s="600"/>
      <c r="AE105" s="600"/>
      <c r="AF105" s="600"/>
    </row>
    <row r="106">
      <c r="O106" s="545"/>
      <c r="P106" s="545"/>
      <c r="Q106" s="545"/>
      <c r="R106" s="545"/>
      <c r="S106" s="545"/>
      <c r="T106" s="599"/>
      <c r="U106" s="599"/>
      <c r="V106" s="599"/>
      <c r="W106" s="599"/>
      <c r="X106" s="600"/>
      <c r="Y106" s="600"/>
      <c r="Z106" s="600"/>
      <c r="AA106" s="600"/>
      <c r="AB106" s="600"/>
      <c r="AC106" s="600"/>
      <c r="AD106" s="600"/>
      <c r="AE106" s="600"/>
      <c r="AF106" s="600"/>
    </row>
    <row r="107">
      <c r="O107" s="545"/>
      <c r="P107" s="545"/>
      <c r="Q107" s="545"/>
      <c r="R107" s="545"/>
      <c r="S107" s="545"/>
      <c r="T107" s="599"/>
      <c r="U107" s="599"/>
      <c r="V107" s="599"/>
      <c r="W107" s="599"/>
      <c r="X107" s="600"/>
      <c r="Y107" s="600"/>
      <c r="Z107" s="600"/>
      <c r="AA107" s="600"/>
      <c r="AB107" s="600"/>
      <c r="AC107" s="600"/>
      <c r="AD107" s="600"/>
      <c r="AE107" s="600"/>
      <c r="AF107" s="600"/>
    </row>
    <row r="108">
      <c r="O108" s="545"/>
      <c r="P108" s="545"/>
      <c r="Q108" s="545"/>
      <c r="R108" s="545"/>
      <c r="S108" s="545"/>
      <c r="T108" s="599"/>
      <c r="U108" s="599"/>
      <c r="V108" s="599"/>
      <c r="W108" s="599"/>
      <c r="X108" s="600"/>
      <c r="Y108" s="600"/>
      <c r="Z108" s="600"/>
      <c r="AA108" s="600"/>
      <c r="AB108" s="600"/>
      <c r="AC108" s="600"/>
      <c r="AD108" s="600"/>
      <c r="AE108" s="600"/>
      <c r="AF108" s="600"/>
    </row>
    <row r="109">
      <c r="O109" s="545"/>
      <c r="P109" s="545"/>
      <c r="Q109" s="545"/>
      <c r="R109" s="545"/>
      <c r="S109" s="545"/>
      <c r="T109" s="599"/>
      <c r="U109" s="599"/>
      <c r="V109" s="599"/>
      <c r="W109" s="599"/>
      <c r="X109" s="600"/>
      <c r="Y109" s="600"/>
      <c r="Z109" s="600"/>
      <c r="AA109" s="600"/>
      <c r="AB109" s="600"/>
      <c r="AC109" s="600"/>
      <c r="AD109" s="600"/>
      <c r="AE109" s="600"/>
      <c r="AF109" s="600"/>
    </row>
    <row r="110">
      <c r="O110" s="545"/>
      <c r="P110" s="545"/>
      <c r="Q110" s="545"/>
      <c r="R110" s="545"/>
      <c r="S110" s="545"/>
      <c r="T110" s="599"/>
      <c r="U110" s="599"/>
      <c r="V110" s="599"/>
      <c r="W110" s="599"/>
      <c r="X110" s="600"/>
      <c r="Y110" s="600"/>
      <c r="Z110" s="600"/>
      <c r="AA110" s="600"/>
      <c r="AB110" s="600"/>
      <c r="AC110" s="600"/>
      <c r="AD110" s="600"/>
      <c r="AE110" s="600"/>
      <c r="AF110" s="600"/>
    </row>
    <row r="111">
      <c r="O111" s="545"/>
      <c r="P111" s="545"/>
      <c r="Q111" s="545"/>
      <c r="R111" s="545"/>
      <c r="S111" s="545"/>
      <c r="T111" s="599"/>
      <c r="U111" s="599"/>
      <c r="V111" s="599"/>
      <c r="W111" s="599"/>
      <c r="X111" s="600"/>
      <c r="Y111" s="600"/>
      <c r="Z111" s="600"/>
      <c r="AA111" s="600"/>
      <c r="AB111" s="600"/>
      <c r="AC111" s="600"/>
      <c r="AD111" s="600"/>
      <c r="AE111" s="600"/>
      <c r="AF111" s="600"/>
    </row>
    <row r="112">
      <c r="A112" s="265"/>
      <c r="B112" s="618"/>
      <c r="C112" s="619"/>
      <c r="O112" s="545"/>
      <c r="P112" s="545"/>
      <c r="Q112" s="545"/>
      <c r="R112" s="545"/>
      <c r="S112" s="545"/>
      <c r="T112" s="599"/>
      <c r="U112" s="599"/>
      <c r="V112" s="599"/>
      <c r="W112" s="599"/>
      <c r="X112" s="600"/>
      <c r="Y112" s="600"/>
      <c r="Z112" s="600"/>
      <c r="AA112" s="600"/>
      <c r="AB112" s="600"/>
      <c r="AC112" s="600"/>
      <c r="AD112" s="600"/>
      <c r="AE112" s="600"/>
      <c r="AF112" s="600"/>
    </row>
    <row r="113">
      <c r="A113" s="265"/>
      <c r="B113" s="618"/>
      <c r="C113" s="619"/>
      <c r="O113" s="545"/>
      <c r="P113" s="545"/>
      <c r="Q113" s="545"/>
      <c r="R113" s="545"/>
      <c r="S113" s="545"/>
      <c r="T113" s="599"/>
      <c r="U113" s="599"/>
      <c r="V113" s="599"/>
      <c r="W113" s="599"/>
      <c r="X113" s="600"/>
      <c r="Y113" s="600"/>
      <c r="Z113" s="600"/>
      <c r="AA113" s="600"/>
      <c r="AB113" s="600"/>
      <c r="AC113" s="600"/>
      <c r="AD113" s="600"/>
      <c r="AE113" s="600"/>
      <c r="AF113" s="600"/>
    </row>
    <row r="114">
      <c r="A114" s="265"/>
      <c r="B114" s="618"/>
      <c r="C114" s="619"/>
      <c r="O114" s="545"/>
      <c r="P114" s="545"/>
      <c r="Q114" s="545"/>
      <c r="R114" s="545"/>
      <c r="S114" s="545"/>
      <c r="T114" s="599"/>
      <c r="U114" s="599"/>
      <c r="V114" s="599"/>
      <c r="W114" s="599"/>
      <c r="X114" s="600"/>
      <c r="Y114" s="600"/>
      <c r="Z114" s="600"/>
      <c r="AA114" s="600"/>
      <c r="AB114" s="600"/>
      <c r="AC114" s="600"/>
      <c r="AD114" s="600"/>
      <c r="AE114" s="600"/>
      <c r="AF114" s="600"/>
    </row>
  </sheetData>
  <mergeCells count="80">
    <mergeCell ref="D16:E16"/>
    <mergeCell ref="D18:E18"/>
    <mergeCell ref="D20:E20"/>
    <mergeCell ref="D22:E22"/>
    <mergeCell ref="D24:E24"/>
    <mergeCell ref="D12:E12"/>
    <mergeCell ref="I12:J12"/>
    <mergeCell ref="D13:E13"/>
    <mergeCell ref="I13:J13"/>
    <mergeCell ref="D14:E14"/>
    <mergeCell ref="G14:J14"/>
    <mergeCell ref="I17:J17"/>
    <mergeCell ref="O51:O56"/>
    <mergeCell ref="L74:O74"/>
    <mergeCell ref="N82:O82"/>
    <mergeCell ref="N88:O88"/>
    <mergeCell ref="I18:J18"/>
    <mergeCell ref="I20:J20"/>
    <mergeCell ref="I21:J21"/>
    <mergeCell ref="I22:J22"/>
    <mergeCell ref="I23:J23"/>
    <mergeCell ref="I24:J24"/>
    <mergeCell ref="L50:O50"/>
    <mergeCell ref="N17:O17"/>
    <mergeCell ref="N19:O19"/>
    <mergeCell ref="I15:J15"/>
    <mergeCell ref="I16:J16"/>
    <mergeCell ref="N16:O16"/>
    <mergeCell ref="S16:T16"/>
    <mergeCell ref="S18:T18"/>
    <mergeCell ref="B19:E19"/>
    <mergeCell ref="I19:J19"/>
    <mergeCell ref="B2:C2"/>
    <mergeCell ref="D2:E2"/>
    <mergeCell ref="F2:G2"/>
    <mergeCell ref="H2:I2"/>
    <mergeCell ref="J2:K2"/>
    <mergeCell ref="L2:N2"/>
    <mergeCell ref="O2:Q2"/>
    <mergeCell ref="B3:C3"/>
    <mergeCell ref="D3:E3"/>
    <mergeCell ref="F3:I3"/>
    <mergeCell ref="J3:M3"/>
    <mergeCell ref="N3:Q3"/>
    <mergeCell ref="B5:E5"/>
    <mergeCell ref="D6:E6"/>
    <mergeCell ref="N6:O6"/>
    <mergeCell ref="I9:J9"/>
    <mergeCell ref="I11:J11"/>
    <mergeCell ref="N10:O10"/>
    <mergeCell ref="N11:O11"/>
    <mergeCell ref="S11:T11"/>
    <mergeCell ref="S12:T12"/>
    <mergeCell ref="N13:O13"/>
    <mergeCell ref="S13:T13"/>
    <mergeCell ref="S14:T14"/>
    <mergeCell ref="L5:O5"/>
    <mergeCell ref="Q5:T5"/>
    <mergeCell ref="S6:T6"/>
    <mergeCell ref="N7:O7"/>
    <mergeCell ref="N8:O8"/>
    <mergeCell ref="S8:T8"/>
    <mergeCell ref="N9:O9"/>
    <mergeCell ref="G5:J5"/>
    <mergeCell ref="I6:J6"/>
    <mergeCell ref="D7:E7"/>
    <mergeCell ref="I7:J7"/>
    <mergeCell ref="D8:E8"/>
    <mergeCell ref="D9:E9"/>
    <mergeCell ref="D10:E10"/>
    <mergeCell ref="S23:T23"/>
    <mergeCell ref="S24:T24"/>
    <mergeCell ref="B26:M26"/>
    <mergeCell ref="S19:T19"/>
    <mergeCell ref="S20:T20"/>
    <mergeCell ref="S21:T21"/>
    <mergeCell ref="L22:O22"/>
    <mergeCell ref="S22:T22"/>
    <mergeCell ref="N23:O23"/>
    <mergeCell ref="N24:O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topLeftCell="E1" activePane="topRight" state="frozen"/>
      <selection activeCell="F2" sqref="F2" pane="topRight"/>
    </sheetView>
  </sheetViews>
  <sheetFormatPr customHeight="1" defaultColWidth="12.63" defaultRowHeight="15.75"/>
  <cols>
    <col customWidth="1" min="1" max="1" width="3.25"/>
    <col customWidth="1" min="2" max="2" width="12.0"/>
    <col customWidth="1" min="3" max="3" width="7.25"/>
    <col customWidth="1" min="4" max="4" width="3.25"/>
    <col customWidth="1" min="5" max="42" width="5.75"/>
    <col customWidth="1" min="43" max="43" width="3.25"/>
    <col customWidth="1" min="44" max="44" width="6.38"/>
    <col customWidth="1" min="45" max="45" width="3.25"/>
    <col customWidth="1" min="46" max="70" width="6.38"/>
  </cols>
  <sheetData>
    <row r="1" ht="7.5" customHeight="1">
      <c r="A1" s="620"/>
      <c r="B1" s="621"/>
      <c r="C1" s="622"/>
      <c r="D1" s="622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622"/>
      <c r="AE1" s="622"/>
      <c r="AF1" s="622"/>
      <c r="AG1" s="622"/>
      <c r="AH1" s="622"/>
      <c r="AI1" s="622"/>
      <c r="AJ1" s="622"/>
      <c r="AK1" s="622"/>
      <c r="AL1" s="622"/>
      <c r="AM1" s="622"/>
      <c r="AN1" s="622"/>
      <c r="AO1" s="622"/>
      <c r="AP1" s="622"/>
      <c r="AQ1" s="623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</row>
    <row r="2">
      <c r="A2" s="624"/>
      <c r="B2" s="625"/>
      <c r="C2" s="625"/>
      <c r="D2" s="626"/>
      <c r="E2" s="627" t="s">
        <v>355</v>
      </c>
      <c r="F2" s="20"/>
      <c r="G2" s="628" t="s">
        <v>356</v>
      </c>
      <c r="H2" s="20"/>
      <c r="I2" s="194" t="s">
        <v>357</v>
      </c>
      <c r="J2" s="20"/>
      <c r="K2" s="629"/>
      <c r="L2" s="625"/>
      <c r="M2" s="267" t="str">
        <f>HYPERLINK("https://twitter.com/BenCrellin","Created by @BenCrellin in partnership with Fantasy Football Hub")</f>
        <v>Created by @BenCrellin in partnership with Fantasy Football Hub</v>
      </c>
      <c r="N2" s="15"/>
      <c r="O2" s="15"/>
      <c r="P2" s="15"/>
      <c r="Q2" s="15"/>
      <c r="R2" s="15"/>
      <c r="S2" s="15"/>
      <c r="T2" s="15"/>
      <c r="U2" s="20"/>
      <c r="V2" s="629"/>
      <c r="W2" s="625"/>
      <c r="X2" s="625"/>
      <c r="Y2" s="625"/>
      <c r="Z2" s="625"/>
      <c r="AA2" s="625"/>
      <c r="AB2" s="625"/>
      <c r="AC2" s="625"/>
      <c r="AD2" s="625"/>
      <c r="AE2" s="625"/>
      <c r="AF2" s="625"/>
      <c r="AG2" s="625"/>
      <c r="AH2" s="625"/>
      <c r="AI2" s="625"/>
      <c r="AJ2" s="625"/>
      <c r="AK2" s="625"/>
      <c r="AL2" s="625"/>
      <c r="AM2" s="625"/>
      <c r="AN2" s="625"/>
      <c r="AO2" s="625"/>
      <c r="AP2" s="625"/>
      <c r="AQ2" s="630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</row>
    <row r="3">
      <c r="A3" s="624"/>
      <c r="B3" s="631"/>
      <c r="C3" s="632" t="s">
        <v>358</v>
      </c>
      <c r="D3" s="20"/>
      <c r="E3" s="633">
        <v>1.0</v>
      </c>
      <c r="F3" s="633">
        <v>2.0</v>
      </c>
      <c r="G3" s="633">
        <v>3.0</v>
      </c>
      <c r="H3" s="633">
        <v>4.0</v>
      </c>
      <c r="I3" s="633">
        <v>5.0</v>
      </c>
      <c r="J3" s="633">
        <v>6.0</v>
      </c>
      <c r="K3" s="633">
        <v>7.0</v>
      </c>
      <c r="L3" s="633">
        <v>8.0</v>
      </c>
      <c r="M3" s="633">
        <v>9.0</v>
      </c>
      <c r="N3" s="633">
        <v>10.0</v>
      </c>
      <c r="O3" s="633">
        <v>11.0</v>
      </c>
      <c r="P3" s="633">
        <v>12.0</v>
      </c>
      <c r="Q3" s="633">
        <v>13.0</v>
      </c>
      <c r="R3" s="633">
        <v>14.0</v>
      </c>
      <c r="S3" s="633">
        <v>15.0</v>
      </c>
      <c r="T3" s="633">
        <v>16.0</v>
      </c>
      <c r="U3" s="633">
        <v>17.0</v>
      </c>
      <c r="V3" s="633">
        <v>18.0</v>
      </c>
      <c r="W3" s="633">
        <v>19.0</v>
      </c>
      <c r="X3" s="633">
        <v>20.0</v>
      </c>
      <c r="Y3" s="633">
        <v>21.0</v>
      </c>
      <c r="Z3" s="633">
        <v>22.0</v>
      </c>
      <c r="AA3" s="633">
        <v>23.0</v>
      </c>
      <c r="AB3" s="633">
        <v>24.0</v>
      </c>
      <c r="AC3" s="633">
        <v>25.0</v>
      </c>
      <c r="AD3" s="633">
        <v>26.0</v>
      </c>
      <c r="AE3" s="633">
        <v>27.0</v>
      </c>
      <c r="AF3" s="633">
        <v>28.0</v>
      </c>
      <c r="AG3" s="633">
        <v>29.0</v>
      </c>
      <c r="AH3" s="633">
        <v>30.0</v>
      </c>
      <c r="AI3" s="633">
        <v>31.0</v>
      </c>
      <c r="AJ3" s="633">
        <v>32.0</v>
      </c>
      <c r="AK3" s="633">
        <v>33.0</v>
      </c>
      <c r="AL3" s="633">
        <v>34.0</v>
      </c>
      <c r="AM3" s="633">
        <v>35.0</v>
      </c>
      <c r="AN3" s="633">
        <v>36.0</v>
      </c>
      <c r="AO3" s="633">
        <v>37.0</v>
      </c>
      <c r="AP3" s="633">
        <v>38.0</v>
      </c>
      <c r="AQ3" s="634"/>
      <c r="AR3" s="264"/>
      <c r="AS3" s="26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/>
      <c r="BQ3" s="264"/>
      <c r="BR3" s="264"/>
    </row>
    <row r="4">
      <c r="A4" s="259"/>
      <c r="B4" s="635" t="s">
        <v>359</v>
      </c>
      <c r="C4" s="636" t="s">
        <v>55</v>
      </c>
      <c r="D4" s="637" t="s">
        <v>56</v>
      </c>
      <c r="E4" s="170" t="s">
        <v>90</v>
      </c>
      <c r="F4" s="170" t="s">
        <v>88</v>
      </c>
      <c r="G4" s="170" t="s">
        <v>360</v>
      </c>
      <c r="H4" s="170" t="s">
        <v>167</v>
      </c>
      <c r="I4" s="170" t="s">
        <v>66</v>
      </c>
      <c r="J4" s="170" t="s">
        <v>72</v>
      </c>
      <c r="K4" s="170" t="s">
        <v>98</v>
      </c>
      <c r="L4" s="170" t="s">
        <v>57</v>
      </c>
      <c r="M4" s="170" t="s">
        <v>63</v>
      </c>
      <c r="N4" s="170" t="s">
        <v>81</v>
      </c>
      <c r="O4" s="170" t="s">
        <v>76</v>
      </c>
      <c r="P4" s="170" t="s">
        <v>80</v>
      </c>
      <c r="Q4" s="170" t="s">
        <v>92</v>
      </c>
      <c r="R4" s="170" t="s">
        <v>361</v>
      </c>
      <c r="S4" s="170" t="s">
        <v>93</v>
      </c>
      <c r="T4" s="170" t="s">
        <v>84</v>
      </c>
      <c r="U4" s="170" t="s">
        <v>75</v>
      </c>
      <c r="V4" s="170" t="s">
        <v>64</v>
      </c>
      <c r="W4" s="170" t="s">
        <v>71</v>
      </c>
      <c r="X4" s="170" t="s">
        <v>96</v>
      </c>
      <c r="Y4" s="170" t="s">
        <v>94</v>
      </c>
      <c r="Z4" s="170" t="s">
        <v>73</v>
      </c>
      <c r="AA4" s="170" t="s">
        <v>85</v>
      </c>
      <c r="AB4" s="170" t="s">
        <v>89</v>
      </c>
      <c r="AC4" s="170" t="s">
        <v>68</v>
      </c>
      <c r="AD4" s="170" t="s">
        <v>362</v>
      </c>
      <c r="AE4" s="170" t="s">
        <v>128</v>
      </c>
      <c r="AF4" s="170" t="s">
        <v>65</v>
      </c>
      <c r="AG4" s="170" t="s">
        <v>67</v>
      </c>
      <c r="AH4" s="170" t="s">
        <v>70</v>
      </c>
      <c r="AI4" s="170" t="s">
        <v>95</v>
      </c>
      <c r="AJ4" s="170" t="s">
        <v>74</v>
      </c>
      <c r="AK4" s="170" t="s">
        <v>59</v>
      </c>
      <c r="AL4" s="170" t="s">
        <v>58</v>
      </c>
      <c r="AM4" s="170" t="s">
        <v>97</v>
      </c>
      <c r="AN4" s="170" t="s">
        <v>91</v>
      </c>
      <c r="AO4" s="170" t="s">
        <v>82</v>
      </c>
      <c r="AP4" s="170" t="s">
        <v>86</v>
      </c>
      <c r="AQ4" s="63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</row>
    <row r="5">
      <c r="A5" s="259"/>
      <c r="B5" s="635" t="s">
        <v>363</v>
      </c>
      <c r="C5" s="636" t="s">
        <v>66</v>
      </c>
      <c r="D5" s="637" t="s">
        <v>56</v>
      </c>
      <c r="E5" s="170" t="s">
        <v>360</v>
      </c>
      <c r="F5" s="170" t="s">
        <v>98</v>
      </c>
      <c r="G5" s="170" t="s">
        <v>90</v>
      </c>
      <c r="H5" s="170" t="s">
        <v>75</v>
      </c>
      <c r="I5" s="170" t="s">
        <v>99</v>
      </c>
      <c r="J5" s="170" t="s">
        <v>80</v>
      </c>
      <c r="K5" s="170" t="s">
        <v>68</v>
      </c>
      <c r="L5" s="170" t="s">
        <v>74</v>
      </c>
      <c r="M5" s="170" t="s">
        <v>76</v>
      </c>
      <c r="N5" s="170" t="s">
        <v>82</v>
      </c>
      <c r="O5" s="170" t="s">
        <v>58</v>
      </c>
      <c r="P5" s="170" t="s">
        <v>128</v>
      </c>
      <c r="Q5" s="170" t="s">
        <v>85</v>
      </c>
      <c r="R5" s="170" t="s">
        <v>97</v>
      </c>
      <c r="S5" s="170" t="s">
        <v>94</v>
      </c>
      <c r="T5" s="170" t="s">
        <v>64</v>
      </c>
      <c r="U5" s="170" t="s">
        <v>81</v>
      </c>
      <c r="V5" s="170" t="s">
        <v>96</v>
      </c>
      <c r="W5" s="170" t="s">
        <v>86</v>
      </c>
      <c r="X5" s="170" t="s">
        <v>67</v>
      </c>
      <c r="Y5" s="170" t="s">
        <v>92</v>
      </c>
      <c r="Z5" s="170" t="s">
        <v>88</v>
      </c>
      <c r="AA5" s="170" t="s">
        <v>59</v>
      </c>
      <c r="AB5" s="170" t="s">
        <v>55</v>
      </c>
      <c r="AC5" s="170" t="s">
        <v>73</v>
      </c>
      <c r="AD5" s="170" t="s">
        <v>65</v>
      </c>
      <c r="AE5" s="170" t="s">
        <v>95</v>
      </c>
      <c r="AF5" s="170" t="s">
        <v>362</v>
      </c>
      <c r="AG5" s="170" t="s">
        <v>93</v>
      </c>
      <c r="AH5" s="170" t="s">
        <v>361</v>
      </c>
      <c r="AI5" s="170" t="s">
        <v>71</v>
      </c>
      <c r="AJ5" s="170" t="s">
        <v>57</v>
      </c>
      <c r="AK5" s="170" t="s">
        <v>167</v>
      </c>
      <c r="AL5" s="170" t="s">
        <v>72</v>
      </c>
      <c r="AM5" s="170" t="s">
        <v>84</v>
      </c>
      <c r="AN5" s="170" t="s">
        <v>63</v>
      </c>
      <c r="AO5" s="170" t="s">
        <v>70</v>
      </c>
      <c r="AP5" s="170" t="s">
        <v>91</v>
      </c>
      <c r="AQ5" s="63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</row>
    <row r="6">
      <c r="A6" s="259"/>
      <c r="B6" s="635" t="s">
        <v>364</v>
      </c>
      <c r="C6" s="636" t="s">
        <v>362</v>
      </c>
      <c r="D6" s="637" t="s">
        <v>56</v>
      </c>
      <c r="E6" s="170" t="s">
        <v>66</v>
      </c>
      <c r="F6" s="170" t="s">
        <v>59</v>
      </c>
      <c r="G6" s="170" t="s">
        <v>55</v>
      </c>
      <c r="H6" s="170" t="s">
        <v>70</v>
      </c>
      <c r="I6" s="170" t="s">
        <v>86</v>
      </c>
      <c r="J6" s="170" t="s">
        <v>82</v>
      </c>
      <c r="K6" s="170" t="s">
        <v>91</v>
      </c>
      <c r="L6" s="170" t="s">
        <v>97</v>
      </c>
      <c r="M6" s="170" t="s">
        <v>85</v>
      </c>
      <c r="N6" s="170" t="s">
        <v>88</v>
      </c>
      <c r="O6" s="170" t="s">
        <v>128</v>
      </c>
      <c r="P6" s="170" t="s">
        <v>74</v>
      </c>
      <c r="Q6" s="170" t="s">
        <v>95</v>
      </c>
      <c r="R6" s="170" t="s">
        <v>63</v>
      </c>
      <c r="S6" s="170" t="s">
        <v>76</v>
      </c>
      <c r="T6" s="170" t="s">
        <v>98</v>
      </c>
      <c r="U6" s="170" t="s">
        <v>93</v>
      </c>
      <c r="V6" s="170" t="s">
        <v>65</v>
      </c>
      <c r="W6" s="170" t="s">
        <v>72</v>
      </c>
      <c r="X6" s="170" t="s">
        <v>57</v>
      </c>
      <c r="Y6" s="170" t="s">
        <v>361</v>
      </c>
      <c r="Z6" s="170" t="s">
        <v>64</v>
      </c>
      <c r="AA6" s="170" t="s">
        <v>71</v>
      </c>
      <c r="AB6" s="170" t="s">
        <v>84</v>
      </c>
      <c r="AC6" s="170" t="s">
        <v>80</v>
      </c>
      <c r="AD6" s="170" t="s">
        <v>99</v>
      </c>
      <c r="AE6" s="170" t="s">
        <v>81</v>
      </c>
      <c r="AF6" s="170" t="s">
        <v>89</v>
      </c>
      <c r="AG6" s="170" t="s">
        <v>167</v>
      </c>
      <c r="AH6" s="170" t="s">
        <v>68</v>
      </c>
      <c r="AI6" s="170" t="s">
        <v>96</v>
      </c>
      <c r="AJ6" s="170" t="s">
        <v>75</v>
      </c>
      <c r="AK6" s="170" t="s">
        <v>92</v>
      </c>
      <c r="AL6" s="170" t="s">
        <v>67</v>
      </c>
      <c r="AM6" s="170" t="s">
        <v>58</v>
      </c>
      <c r="AN6" s="170" t="s">
        <v>90</v>
      </c>
      <c r="AO6" s="170" t="s">
        <v>94</v>
      </c>
      <c r="AP6" s="170" t="s">
        <v>73</v>
      </c>
      <c r="AQ6" s="63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</row>
    <row r="7">
      <c r="A7" s="259"/>
      <c r="B7" s="635" t="s">
        <v>365</v>
      </c>
      <c r="C7" s="636" t="s">
        <v>85</v>
      </c>
      <c r="D7" s="637" t="s">
        <v>56</v>
      </c>
      <c r="E7" s="170" t="s">
        <v>68</v>
      </c>
      <c r="F7" s="170" t="s">
        <v>94</v>
      </c>
      <c r="G7" s="170" t="s">
        <v>128</v>
      </c>
      <c r="H7" s="170" t="s">
        <v>98</v>
      </c>
      <c r="I7" s="170" t="s">
        <v>90</v>
      </c>
      <c r="J7" s="170" t="s">
        <v>67</v>
      </c>
      <c r="K7" s="170" t="s">
        <v>92</v>
      </c>
      <c r="L7" s="170" t="s">
        <v>55</v>
      </c>
      <c r="M7" s="170" t="s">
        <v>360</v>
      </c>
      <c r="N7" s="170" t="s">
        <v>97</v>
      </c>
      <c r="O7" s="170" t="s">
        <v>91</v>
      </c>
      <c r="P7" s="170" t="s">
        <v>58</v>
      </c>
      <c r="Q7" s="170" t="s">
        <v>89</v>
      </c>
      <c r="R7" s="170" t="s">
        <v>86</v>
      </c>
      <c r="S7" s="170" t="s">
        <v>82</v>
      </c>
      <c r="T7" s="170" t="s">
        <v>59</v>
      </c>
      <c r="U7" s="170" t="s">
        <v>63</v>
      </c>
      <c r="V7" s="170" t="s">
        <v>95</v>
      </c>
      <c r="W7" s="170" t="s">
        <v>81</v>
      </c>
      <c r="X7" s="170" t="s">
        <v>362</v>
      </c>
      <c r="Y7" s="170" t="s">
        <v>76</v>
      </c>
      <c r="Z7" s="170" t="s">
        <v>74</v>
      </c>
      <c r="AA7" s="170" t="s">
        <v>99</v>
      </c>
      <c r="AB7" s="170" t="s">
        <v>65</v>
      </c>
      <c r="AC7" s="170" t="s">
        <v>72</v>
      </c>
      <c r="AD7" s="170" t="s">
        <v>167</v>
      </c>
      <c r="AE7" s="170" t="s">
        <v>73</v>
      </c>
      <c r="AF7" s="170" t="s">
        <v>88</v>
      </c>
      <c r="AG7" s="170" t="s">
        <v>64</v>
      </c>
      <c r="AH7" s="170" t="s">
        <v>71</v>
      </c>
      <c r="AI7" s="170" t="s">
        <v>84</v>
      </c>
      <c r="AJ7" s="170" t="s">
        <v>66</v>
      </c>
      <c r="AK7" s="170" t="s">
        <v>93</v>
      </c>
      <c r="AL7" s="170" t="s">
        <v>361</v>
      </c>
      <c r="AM7" s="170" t="s">
        <v>70</v>
      </c>
      <c r="AN7" s="170" t="s">
        <v>75</v>
      </c>
      <c r="AO7" s="170" t="s">
        <v>96</v>
      </c>
      <c r="AP7" s="170" t="s">
        <v>80</v>
      </c>
      <c r="AQ7" s="63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</row>
    <row r="8">
      <c r="A8" s="259"/>
      <c r="B8" s="635" t="s">
        <v>366</v>
      </c>
      <c r="C8" s="636" t="s">
        <v>91</v>
      </c>
      <c r="D8" s="637" t="s">
        <v>56</v>
      </c>
      <c r="E8" s="170" t="s">
        <v>72</v>
      </c>
      <c r="F8" s="170" t="s">
        <v>71</v>
      </c>
      <c r="G8" s="170" t="s">
        <v>95</v>
      </c>
      <c r="H8" s="170" t="s">
        <v>67</v>
      </c>
      <c r="I8" s="170" t="s">
        <v>128</v>
      </c>
      <c r="J8" s="170" t="s">
        <v>88</v>
      </c>
      <c r="K8" s="170" t="s">
        <v>360</v>
      </c>
      <c r="L8" s="170" t="s">
        <v>65</v>
      </c>
      <c r="M8" s="170" t="s">
        <v>70</v>
      </c>
      <c r="N8" s="170" t="s">
        <v>63</v>
      </c>
      <c r="O8" s="170" t="s">
        <v>57</v>
      </c>
      <c r="P8" s="170" t="s">
        <v>361</v>
      </c>
      <c r="Q8" s="170" t="s">
        <v>59</v>
      </c>
      <c r="R8" s="170" t="s">
        <v>58</v>
      </c>
      <c r="S8" s="170" t="s">
        <v>84</v>
      </c>
      <c r="T8" s="170" t="s">
        <v>66</v>
      </c>
      <c r="U8" s="170" t="s">
        <v>92</v>
      </c>
      <c r="V8" s="170" t="s">
        <v>55</v>
      </c>
      <c r="W8" s="170" t="s">
        <v>73</v>
      </c>
      <c r="X8" s="170" t="s">
        <v>81</v>
      </c>
      <c r="Y8" s="170" t="s">
        <v>68</v>
      </c>
      <c r="Z8" s="170" t="s">
        <v>362</v>
      </c>
      <c r="AA8" s="170" t="s">
        <v>90</v>
      </c>
      <c r="AB8" s="170" t="s">
        <v>167</v>
      </c>
      <c r="AC8" s="170" t="s">
        <v>97</v>
      </c>
      <c r="AD8" s="170" t="s">
        <v>75</v>
      </c>
      <c r="AE8" s="170" t="s">
        <v>76</v>
      </c>
      <c r="AF8" s="170" t="s">
        <v>94</v>
      </c>
      <c r="AG8" s="170" t="s">
        <v>85</v>
      </c>
      <c r="AH8" s="170" t="s">
        <v>96</v>
      </c>
      <c r="AI8" s="170" t="s">
        <v>93</v>
      </c>
      <c r="AJ8" s="170" t="s">
        <v>80</v>
      </c>
      <c r="AK8" s="170" t="s">
        <v>82</v>
      </c>
      <c r="AL8" s="170" t="s">
        <v>86</v>
      </c>
      <c r="AM8" s="170" t="s">
        <v>98</v>
      </c>
      <c r="AN8" s="170" t="s">
        <v>99</v>
      </c>
      <c r="AO8" s="170" t="s">
        <v>74</v>
      </c>
      <c r="AP8" s="170" t="s">
        <v>89</v>
      </c>
      <c r="AQ8" s="63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</row>
    <row r="9">
      <c r="A9" s="259"/>
      <c r="B9" s="635" t="s">
        <v>367</v>
      </c>
      <c r="C9" s="636" t="s">
        <v>58</v>
      </c>
      <c r="D9" s="637" t="s">
        <v>56</v>
      </c>
      <c r="E9" s="170" t="s">
        <v>73</v>
      </c>
      <c r="F9" s="170" t="s">
        <v>63</v>
      </c>
      <c r="G9" s="170" t="s">
        <v>76</v>
      </c>
      <c r="H9" s="170" t="s">
        <v>88</v>
      </c>
      <c r="I9" s="170" t="s">
        <v>92</v>
      </c>
      <c r="J9" s="170" t="s">
        <v>75</v>
      </c>
      <c r="K9" s="170" t="s">
        <v>128</v>
      </c>
      <c r="L9" s="170" t="s">
        <v>81</v>
      </c>
      <c r="M9" s="170" t="s">
        <v>90</v>
      </c>
      <c r="N9" s="170" t="s">
        <v>86</v>
      </c>
      <c r="O9" s="170" t="s">
        <v>89</v>
      </c>
      <c r="P9" s="170" t="s">
        <v>57</v>
      </c>
      <c r="Q9" s="170" t="s">
        <v>94</v>
      </c>
      <c r="R9" s="170" t="s">
        <v>64</v>
      </c>
      <c r="S9" s="170" t="s">
        <v>55</v>
      </c>
      <c r="T9" s="170" t="s">
        <v>97</v>
      </c>
      <c r="U9" s="170" t="s">
        <v>362</v>
      </c>
      <c r="V9" s="170" t="s">
        <v>82</v>
      </c>
      <c r="W9" s="170" t="s">
        <v>80</v>
      </c>
      <c r="X9" s="170" t="s">
        <v>65</v>
      </c>
      <c r="Y9" s="170" t="s">
        <v>70</v>
      </c>
      <c r="Z9" s="170" t="s">
        <v>167</v>
      </c>
      <c r="AA9" s="170" t="s">
        <v>95</v>
      </c>
      <c r="AB9" s="170" t="s">
        <v>74</v>
      </c>
      <c r="AC9" s="170" t="s">
        <v>96</v>
      </c>
      <c r="AD9" s="170" t="s">
        <v>67</v>
      </c>
      <c r="AE9" s="170" t="s">
        <v>68</v>
      </c>
      <c r="AF9" s="170" t="s">
        <v>98</v>
      </c>
      <c r="AG9" s="170" t="s">
        <v>66</v>
      </c>
      <c r="AH9" s="170" t="s">
        <v>84</v>
      </c>
      <c r="AI9" s="170" t="s">
        <v>91</v>
      </c>
      <c r="AJ9" s="170" t="s">
        <v>72</v>
      </c>
      <c r="AK9" s="170" t="s">
        <v>85</v>
      </c>
      <c r="AL9" s="170" t="s">
        <v>99</v>
      </c>
      <c r="AM9" s="170" t="s">
        <v>360</v>
      </c>
      <c r="AN9" s="170" t="s">
        <v>361</v>
      </c>
      <c r="AO9" s="170" t="s">
        <v>59</v>
      </c>
      <c r="AP9" s="170" t="s">
        <v>71</v>
      </c>
      <c r="AQ9" s="63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</row>
    <row r="10">
      <c r="A10" s="259"/>
      <c r="B10" s="635" t="s">
        <v>368</v>
      </c>
      <c r="C10" s="636" t="s">
        <v>65</v>
      </c>
      <c r="D10" s="637" t="s">
        <v>56</v>
      </c>
      <c r="E10" s="170" t="s">
        <v>55</v>
      </c>
      <c r="F10" s="170" t="s">
        <v>70</v>
      </c>
      <c r="G10" s="170" t="s">
        <v>66</v>
      </c>
      <c r="H10" s="170" t="s">
        <v>59</v>
      </c>
      <c r="I10" s="170" t="s">
        <v>85</v>
      </c>
      <c r="J10" s="170" t="s">
        <v>97</v>
      </c>
      <c r="K10" s="170" t="s">
        <v>94</v>
      </c>
      <c r="L10" s="170" t="s">
        <v>64</v>
      </c>
      <c r="M10" s="170" t="s">
        <v>58</v>
      </c>
      <c r="N10" s="170" t="s">
        <v>67</v>
      </c>
      <c r="O10" s="170" t="s">
        <v>68</v>
      </c>
      <c r="P10" s="170" t="s">
        <v>86</v>
      </c>
      <c r="Q10" s="170" t="s">
        <v>73</v>
      </c>
      <c r="R10" s="170" t="s">
        <v>74</v>
      </c>
      <c r="S10" s="170" t="s">
        <v>95</v>
      </c>
      <c r="T10" s="170" t="s">
        <v>82</v>
      </c>
      <c r="U10" s="170" t="s">
        <v>167</v>
      </c>
      <c r="V10" s="170" t="s">
        <v>360</v>
      </c>
      <c r="W10" s="170" t="s">
        <v>63</v>
      </c>
      <c r="X10" s="170" t="s">
        <v>93</v>
      </c>
      <c r="Y10" s="170" t="s">
        <v>71</v>
      </c>
      <c r="Z10" s="170" t="s">
        <v>72</v>
      </c>
      <c r="AA10" s="170" t="s">
        <v>91</v>
      </c>
      <c r="AB10" s="170" t="s">
        <v>57</v>
      </c>
      <c r="AC10" s="170" t="s">
        <v>81</v>
      </c>
      <c r="AD10" s="170" t="s">
        <v>89</v>
      </c>
      <c r="AE10" s="170" t="s">
        <v>80</v>
      </c>
      <c r="AF10" s="170" t="s">
        <v>99</v>
      </c>
      <c r="AG10" s="170" t="s">
        <v>88</v>
      </c>
      <c r="AH10" s="170" t="s">
        <v>76</v>
      </c>
      <c r="AI10" s="170" t="s">
        <v>92</v>
      </c>
      <c r="AJ10" s="170" t="s">
        <v>98</v>
      </c>
      <c r="AK10" s="170" t="s">
        <v>84</v>
      </c>
      <c r="AL10" s="170" t="s">
        <v>75</v>
      </c>
      <c r="AM10" s="170" t="s">
        <v>96</v>
      </c>
      <c r="AN10" s="170" t="s">
        <v>362</v>
      </c>
      <c r="AO10" s="170" t="s">
        <v>128</v>
      </c>
      <c r="AP10" s="170" t="s">
        <v>361</v>
      </c>
      <c r="AQ10" s="63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</row>
    <row r="11">
      <c r="A11" s="259"/>
      <c r="B11" s="635" t="s">
        <v>369</v>
      </c>
      <c r="C11" s="636" t="s">
        <v>98</v>
      </c>
      <c r="D11" s="637" t="s">
        <v>56</v>
      </c>
      <c r="E11" s="170" t="s">
        <v>58</v>
      </c>
      <c r="F11" s="170" t="s">
        <v>89</v>
      </c>
      <c r="G11" s="170" t="s">
        <v>361</v>
      </c>
      <c r="H11" s="170" t="s">
        <v>57</v>
      </c>
      <c r="I11" s="170" t="s">
        <v>76</v>
      </c>
      <c r="J11" s="170" t="s">
        <v>81</v>
      </c>
      <c r="K11" s="170" t="s">
        <v>99</v>
      </c>
      <c r="L11" s="170" t="s">
        <v>75</v>
      </c>
      <c r="M11" s="170" t="s">
        <v>92</v>
      </c>
      <c r="N11" s="170" t="s">
        <v>94</v>
      </c>
      <c r="O11" s="170" t="s">
        <v>96</v>
      </c>
      <c r="P11" s="170" t="s">
        <v>97</v>
      </c>
      <c r="Q11" s="170" t="s">
        <v>65</v>
      </c>
      <c r="R11" s="170" t="s">
        <v>128</v>
      </c>
      <c r="S11" s="170" t="s">
        <v>88</v>
      </c>
      <c r="T11" s="170" t="s">
        <v>360</v>
      </c>
      <c r="U11" s="170" t="s">
        <v>86</v>
      </c>
      <c r="V11" s="170" t="s">
        <v>59</v>
      </c>
      <c r="W11" s="170" t="s">
        <v>91</v>
      </c>
      <c r="X11" s="170" t="s">
        <v>74</v>
      </c>
      <c r="Y11" s="170" t="s">
        <v>95</v>
      </c>
      <c r="Z11" s="170" t="s">
        <v>55</v>
      </c>
      <c r="AA11" s="170" t="s">
        <v>70</v>
      </c>
      <c r="AB11" s="170" t="s">
        <v>67</v>
      </c>
      <c r="AC11" s="170" t="s">
        <v>66</v>
      </c>
      <c r="AD11" s="170" t="s">
        <v>82</v>
      </c>
      <c r="AE11" s="170" t="s">
        <v>85</v>
      </c>
      <c r="AF11" s="170" t="s">
        <v>93</v>
      </c>
      <c r="AG11" s="170" t="s">
        <v>63</v>
      </c>
      <c r="AH11" s="170" t="s">
        <v>72</v>
      </c>
      <c r="AI11" s="170" t="s">
        <v>167</v>
      </c>
      <c r="AJ11" s="170" t="s">
        <v>90</v>
      </c>
      <c r="AK11" s="170" t="s">
        <v>71</v>
      </c>
      <c r="AL11" s="170" t="s">
        <v>68</v>
      </c>
      <c r="AM11" s="170" t="s">
        <v>64</v>
      </c>
      <c r="AN11" s="170" t="s">
        <v>80</v>
      </c>
      <c r="AO11" s="170" t="s">
        <v>84</v>
      </c>
      <c r="AP11" s="170" t="s">
        <v>362</v>
      </c>
      <c r="AQ11" s="63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</row>
    <row r="12">
      <c r="A12" s="259"/>
      <c r="B12" s="635" t="s">
        <v>370</v>
      </c>
      <c r="C12" s="636" t="s">
        <v>167</v>
      </c>
      <c r="D12" s="637" t="s">
        <v>56</v>
      </c>
      <c r="E12" s="170" t="s">
        <v>81</v>
      </c>
      <c r="F12" s="170" t="s">
        <v>84</v>
      </c>
      <c r="G12" s="170" t="s">
        <v>85</v>
      </c>
      <c r="H12" s="170" t="s">
        <v>99</v>
      </c>
      <c r="I12" s="170" t="s">
        <v>91</v>
      </c>
      <c r="J12" s="170" t="s">
        <v>96</v>
      </c>
      <c r="K12" s="170" t="s">
        <v>58</v>
      </c>
      <c r="L12" s="170" t="s">
        <v>82</v>
      </c>
      <c r="M12" s="170" t="s">
        <v>71</v>
      </c>
      <c r="N12" s="170" t="s">
        <v>95</v>
      </c>
      <c r="O12" s="170" t="s">
        <v>362</v>
      </c>
      <c r="P12" s="170" t="s">
        <v>66</v>
      </c>
      <c r="Q12" s="170" t="s">
        <v>76</v>
      </c>
      <c r="R12" s="170" t="s">
        <v>98</v>
      </c>
      <c r="S12" s="170" t="s">
        <v>59</v>
      </c>
      <c r="T12" s="170" t="s">
        <v>94</v>
      </c>
      <c r="U12" s="170" t="s">
        <v>90</v>
      </c>
      <c r="V12" s="170" t="s">
        <v>74</v>
      </c>
      <c r="W12" s="170" t="s">
        <v>68</v>
      </c>
      <c r="X12" s="170" t="s">
        <v>97</v>
      </c>
      <c r="Y12" s="170" t="s">
        <v>63</v>
      </c>
      <c r="Z12" s="170" t="s">
        <v>93</v>
      </c>
      <c r="AA12" s="170" t="s">
        <v>361</v>
      </c>
      <c r="AB12" s="170" t="s">
        <v>64</v>
      </c>
      <c r="AC12" s="170" t="s">
        <v>86</v>
      </c>
      <c r="AD12" s="170" t="s">
        <v>57</v>
      </c>
      <c r="AE12" s="170" t="s">
        <v>55</v>
      </c>
      <c r="AF12" s="170" t="s">
        <v>70</v>
      </c>
      <c r="AG12" s="170" t="s">
        <v>360</v>
      </c>
      <c r="AH12" s="170" t="s">
        <v>75</v>
      </c>
      <c r="AI12" s="170" t="s">
        <v>73</v>
      </c>
      <c r="AJ12" s="170" t="s">
        <v>67</v>
      </c>
      <c r="AK12" s="170" t="s">
        <v>89</v>
      </c>
      <c r="AL12" s="170" t="s">
        <v>80</v>
      </c>
      <c r="AM12" s="170" t="s">
        <v>88</v>
      </c>
      <c r="AN12" s="170" t="s">
        <v>92</v>
      </c>
      <c r="AO12" s="170" t="s">
        <v>65</v>
      </c>
      <c r="AP12" s="170" t="s">
        <v>72</v>
      </c>
      <c r="AQ12" s="63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</row>
    <row r="13">
      <c r="A13" s="259"/>
      <c r="B13" s="635" t="s">
        <v>371</v>
      </c>
      <c r="C13" s="636" t="s">
        <v>67</v>
      </c>
      <c r="D13" s="637" t="s">
        <v>56</v>
      </c>
      <c r="E13" s="170" t="s">
        <v>86</v>
      </c>
      <c r="F13" s="170" t="s">
        <v>92</v>
      </c>
      <c r="G13" s="170" t="s">
        <v>58</v>
      </c>
      <c r="H13" s="170" t="s">
        <v>64</v>
      </c>
      <c r="I13" s="170" t="s">
        <v>98</v>
      </c>
      <c r="J13" s="170" t="s">
        <v>57</v>
      </c>
      <c r="K13" s="170" t="s">
        <v>361</v>
      </c>
      <c r="L13" s="170" t="s">
        <v>72</v>
      </c>
      <c r="M13" s="170" t="s">
        <v>66</v>
      </c>
      <c r="N13" s="170" t="s">
        <v>90</v>
      </c>
      <c r="O13" s="170" t="s">
        <v>55</v>
      </c>
      <c r="P13" s="170" t="s">
        <v>68</v>
      </c>
      <c r="Q13" s="170" t="s">
        <v>167</v>
      </c>
      <c r="R13" s="170" t="s">
        <v>70</v>
      </c>
      <c r="S13" s="170" t="s">
        <v>362</v>
      </c>
      <c r="T13" s="170" t="s">
        <v>96</v>
      </c>
      <c r="U13" s="170" t="s">
        <v>80</v>
      </c>
      <c r="V13" s="170" t="s">
        <v>97</v>
      </c>
      <c r="W13" s="170" t="s">
        <v>75</v>
      </c>
      <c r="X13" s="170" t="s">
        <v>89</v>
      </c>
      <c r="Y13" s="170" t="s">
        <v>85</v>
      </c>
      <c r="Z13" s="170" t="s">
        <v>82</v>
      </c>
      <c r="AA13" s="170" t="s">
        <v>94</v>
      </c>
      <c r="AB13" s="170" t="s">
        <v>73</v>
      </c>
      <c r="AC13" s="170" t="s">
        <v>74</v>
      </c>
      <c r="AD13" s="170" t="s">
        <v>93</v>
      </c>
      <c r="AE13" s="170" t="s">
        <v>91</v>
      </c>
      <c r="AF13" s="170" t="s">
        <v>84</v>
      </c>
      <c r="AG13" s="170" t="s">
        <v>99</v>
      </c>
      <c r="AH13" s="170" t="s">
        <v>65</v>
      </c>
      <c r="AI13" s="170" t="s">
        <v>81</v>
      </c>
      <c r="AJ13" s="170" t="s">
        <v>128</v>
      </c>
      <c r="AK13" s="170" t="s">
        <v>88</v>
      </c>
      <c r="AL13" s="170" t="s">
        <v>360</v>
      </c>
      <c r="AM13" s="170" t="s">
        <v>59</v>
      </c>
      <c r="AN13" s="170" t="s">
        <v>71</v>
      </c>
      <c r="AO13" s="170" t="s">
        <v>95</v>
      </c>
      <c r="AP13" s="170" t="s">
        <v>63</v>
      </c>
      <c r="AQ13" s="63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</row>
    <row r="14">
      <c r="A14" s="259"/>
      <c r="B14" s="635" t="s">
        <v>372</v>
      </c>
      <c r="C14" s="636" t="s">
        <v>88</v>
      </c>
      <c r="D14" s="637" t="s">
        <v>56</v>
      </c>
      <c r="E14" s="170" t="s">
        <v>85</v>
      </c>
      <c r="F14" s="170" t="s">
        <v>99</v>
      </c>
      <c r="G14" s="170" t="s">
        <v>74</v>
      </c>
      <c r="H14" s="170" t="s">
        <v>93</v>
      </c>
      <c r="I14" s="170" t="s">
        <v>94</v>
      </c>
      <c r="J14" s="170" t="s">
        <v>64</v>
      </c>
      <c r="K14" s="170" t="s">
        <v>66</v>
      </c>
      <c r="L14" s="170" t="s">
        <v>96</v>
      </c>
      <c r="M14" s="170" t="s">
        <v>361</v>
      </c>
      <c r="N14" s="170" t="s">
        <v>360</v>
      </c>
      <c r="O14" s="170" t="s">
        <v>65</v>
      </c>
      <c r="P14" s="170" t="s">
        <v>67</v>
      </c>
      <c r="Q14" s="170" t="s">
        <v>84</v>
      </c>
      <c r="R14" s="170" t="s">
        <v>80</v>
      </c>
      <c r="S14" s="170" t="s">
        <v>73</v>
      </c>
      <c r="T14" s="170" t="s">
        <v>95</v>
      </c>
      <c r="U14" s="170" t="s">
        <v>71</v>
      </c>
      <c r="V14" s="170" t="s">
        <v>70</v>
      </c>
      <c r="W14" s="170" t="s">
        <v>167</v>
      </c>
      <c r="X14" s="170" t="s">
        <v>82</v>
      </c>
      <c r="Y14" s="170" t="s">
        <v>91</v>
      </c>
      <c r="Z14" s="170" t="s">
        <v>89</v>
      </c>
      <c r="AA14" s="170" t="s">
        <v>63</v>
      </c>
      <c r="AB14" s="170" t="s">
        <v>72</v>
      </c>
      <c r="AC14" s="170" t="s">
        <v>55</v>
      </c>
      <c r="AD14" s="170" t="s">
        <v>92</v>
      </c>
      <c r="AE14" s="170" t="s">
        <v>58</v>
      </c>
      <c r="AF14" s="170" t="s">
        <v>57</v>
      </c>
      <c r="AG14" s="170" t="s">
        <v>90</v>
      </c>
      <c r="AH14" s="170" t="s">
        <v>362</v>
      </c>
      <c r="AI14" s="170" t="s">
        <v>59</v>
      </c>
      <c r="AJ14" s="170" t="s">
        <v>86</v>
      </c>
      <c r="AK14" s="170" t="s">
        <v>76</v>
      </c>
      <c r="AL14" s="170" t="s">
        <v>98</v>
      </c>
      <c r="AM14" s="170" t="s">
        <v>128</v>
      </c>
      <c r="AN14" s="170" t="s">
        <v>81</v>
      </c>
      <c r="AO14" s="170" t="s">
        <v>97</v>
      </c>
      <c r="AP14" s="170" t="s">
        <v>75</v>
      </c>
      <c r="AQ14" s="63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</row>
    <row r="15">
      <c r="A15" s="259"/>
      <c r="B15" s="635" t="s">
        <v>373</v>
      </c>
      <c r="C15" s="636" t="s">
        <v>81</v>
      </c>
      <c r="D15" s="637" t="s">
        <v>56</v>
      </c>
      <c r="E15" s="170" t="s">
        <v>128</v>
      </c>
      <c r="F15" s="170" t="s">
        <v>65</v>
      </c>
      <c r="G15" s="170" t="s">
        <v>72</v>
      </c>
      <c r="H15" s="170" t="s">
        <v>362</v>
      </c>
      <c r="I15" s="170" t="s">
        <v>71</v>
      </c>
      <c r="J15" s="170" t="s">
        <v>73</v>
      </c>
      <c r="K15" s="170" t="s">
        <v>86</v>
      </c>
      <c r="L15" s="170" t="s">
        <v>93</v>
      </c>
      <c r="M15" s="170" t="s">
        <v>91</v>
      </c>
      <c r="N15" s="170" t="s">
        <v>99</v>
      </c>
      <c r="O15" s="170" t="s">
        <v>80</v>
      </c>
      <c r="P15" s="170" t="s">
        <v>75</v>
      </c>
      <c r="Q15" s="170" t="s">
        <v>82</v>
      </c>
      <c r="R15" s="170" t="s">
        <v>67</v>
      </c>
      <c r="S15" s="170" t="s">
        <v>96</v>
      </c>
      <c r="T15" s="170" t="s">
        <v>74</v>
      </c>
      <c r="U15" s="170" t="s">
        <v>89</v>
      </c>
      <c r="V15" s="170" t="s">
        <v>88</v>
      </c>
      <c r="W15" s="170" t="s">
        <v>57</v>
      </c>
      <c r="X15" s="170" t="s">
        <v>64</v>
      </c>
      <c r="Y15" s="170" t="s">
        <v>58</v>
      </c>
      <c r="Z15" s="170" t="s">
        <v>84</v>
      </c>
      <c r="AA15" s="170" t="s">
        <v>98</v>
      </c>
      <c r="AB15" s="170" t="s">
        <v>97</v>
      </c>
      <c r="AC15" s="170" t="s">
        <v>90</v>
      </c>
      <c r="AD15" s="170" t="s">
        <v>94</v>
      </c>
      <c r="AE15" s="170" t="s">
        <v>360</v>
      </c>
      <c r="AF15" s="170" t="s">
        <v>167</v>
      </c>
      <c r="AG15" s="170" t="s">
        <v>59</v>
      </c>
      <c r="AH15" s="170" t="s">
        <v>55</v>
      </c>
      <c r="AI15" s="170" t="s">
        <v>76</v>
      </c>
      <c r="AJ15" s="170" t="s">
        <v>361</v>
      </c>
      <c r="AK15" s="170" t="s">
        <v>95</v>
      </c>
      <c r="AL15" s="170" t="s">
        <v>63</v>
      </c>
      <c r="AM15" s="170" t="s">
        <v>85</v>
      </c>
      <c r="AN15" s="170" t="s">
        <v>68</v>
      </c>
      <c r="AO15" s="170" t="s">
        <v>66</v>
      </c>
      <c r="AP15" s="170" t="s">
        <v>92</v>
      </c>
      <c r="AQ15" s="63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</row>
    <row r="16">
      <c r="A16" s="259"/>
      <c r="B16" s="635" t="s">
        <v>374</v>
      </c>
      <c r="C16" s="636" t="s">
        <v>80</v>
      </c>
      <c r="D16" s="637" t="s">
        <v>56</v>
      </c>
      <c r="E16" s="170" t="s">
        <v>95</v>
      </c>
      <c r="F16" s="170" t="s">
        <v>362</v>
      </c>
      <c r="G16" s="170" t="s">
        <v>97</v>
      </c>
      <c r="H16" s="170" t="s">
        <v>65</v>
      </c>
      <c r="I16" s="170" t="s">
        <v>361</v>
      </c>
      <c r="J16" s="170" t="s">
        <v>89</v>
      </c>
      <c r="K16" s="170" t="s">
        <v>63</v>
      </c>
      <c r="L16" s="170" t="s">
        <v>84</v>
      </c>
      <c r="M16" s="170" t="s">
        <v>94</v>
      </c>
      <c r="N16" s="170" t="s">
        <v>74</v>
      </c>
      <c r="O16" s="170" t="s">
        <v>70</v>
      </c>
      <c r="P16" s="170" t="s">
        <v>99</v>
      </c>
      <c r="Q16" s="170" t="s">
        <v>91</v>
      </c>
      <c r="R16" s="170" t="s">
        <v>68</v>
      </c>
      <c r="S16" s="170" t="s">
        <v>167</v>
      </c>
      <c r="T16" s="170" t="s">
        <v>85</v>
      </c>
      <c r="U16" s="170" t="s">
        <v>76</v>
      </c>
      <c r="V16" s="170" t="s">
        <v>98</v>
      </c>
      <c r="W16" s="170" t="s">
        <v>93</v>
      </c>
      <c r="X16" s="170" t="s">
        <v>72</v>
      </c>
      <c r="Y16" s="170" t="s">
        <v>86</v>
      </c>
      <c r="Z16" s="170" t="s">
        <v>96</v>
      </c>
      <c r="AA16" s="170" t="s">
        <v>66</v>
      </c>
      <c r="AB16" s="170" t="s">
        <v>82</v>
      </c>
      <c r="AC16" s="170" t="s">
        <v>360</v>
      </c>
      <c r="AD16" s="170" t="s">
        <v>71</v>
      </c>
      <c r="AE16" s="170" t="s">
        <v>90</v>
      </c>
      <c r="AF16" s="170" t="s">
        <v>75</v>
      </c>
      <c r="AG16" s="170" t="s">
        <v>81</v>
      </c>
      <c r="AH16" s="170" t="s">
        <v>92</v>
      </c>
      <c r="AI16" s="170" t="s">
        <v>88</v>
      </c>
      <c r="AJ16" s="170" t="s">
        <v>64</v>
      </c>
      <c r="AK16" s="170" t="s">
        <v>55</v>
      </c>
      <c r="AL16" s="170" t="s">
        <v>128</v>
      </c>
      <c r="AM16" s="170" t="s">
        <v>67</v>
      </c>
      <c r="AN16" s="170" t="s">
        <v>73</v>
      </c>
      <c r="AO16" s="170" t="s">
        <v>58</v>
      </c>
      <c r="AP16" s="170" t="s">
        <v>57</v>
      </c>
      <c r="AQ16" s="63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</row>
    <row r="17">
      <c r="A17" s="259"/>
      <c r="B17" s="635" t="s">
        <v>375</v>
      </c>
      <c r="C17" s="636" t="s">
        <v>94</v>
      </c>
      <c r="D17" s="637" t="s">
        <v>56</v>
      </c>
      <c r="E17" s="170" t="s">
        <v>91</v>
      </c>
      <c r="F17" s="170" t="s">
        <v>57</v>
      </c>
      <c r="G17" s="170" t="s">
        <v>81</v>
      </c>
      <c r="H17" s="170" t="s">
        <v>92</v>
      </c>
      <c r="I17" s="170" t="s">
        <v>68</v>
      </c>
      <c r="J17" s="170" t="s">
        <v>55</v>
      </c>
      <c r="K17" s="170" t="s">
        <v>90</v>
      </c>
      <c r="L17" s="170" t="s">
        <v>67</v>
      </c>
      <c r="M17" s="170" t="s">
        <v>59</v>
      </c>
      <c r="N17" s="170" t="s">
        <v>73</v>
      </c>
      <c r="O17" s="170" t="s">
        <v>71</v>
      </c>
      <c r="P17" s="170" t="s">
        <v>63</v>
      </c>
      <c r="Q17" s="170" t="s">
        <v>93</v>
      </c>
      <c r="R17" s="170" t="s">
        <v>75</v>
      </c>
      <c r="S17" s="170" t="s">
        <v>89</v>
      </c>
      <c r="T17" s="170" t="s">
        <v>128</v>
      </c>
      <c r="U17" s="170" t="s">
        <v>361</v>
      </c>
      <c r="V17" s="170" t="s">
        <v>84</v>
      </c>
      <c r="W17" s="170" t="s">
        <v>362</v>
      </c>
      <c r="X17" s="170" t="s">
        <v>80</v>
      </c>
      <c r="Y17" s="170" t="s">
        <v>99</v>
      </c>
      <c r="Z17" s="170" t="s">
        <v>65</v>
      </c>
      <c r="AA17" s="170" t="s">
        <v>76</v>
      </c>
      <c r="AB17" s="170" t="s">
        <v>88</v>
      </c>
      <c r="AC17" s="170" t="s">
        <v>85</v>
      </c>
      <c r="AD17" s="170" t="s">
        <v>70</v>
      </c>
      <c r="AE17" s="170" t="s">
        <v>74</v>
      </c>
      <c r="AF17" s="170" t="s">
        <v>64</v>
      </c>
      <c r="AG17" s="170" t="s">
        <v>97</v>
      </c>
      <c r="AH17" s="170" t="s">
        <v>98</v>
      </c>
      <c r="AI17" s="170" t="s">
        <v>82</v>
      </c>
      <c r="AJ17" s="170" t="s">
        <v>58</v>
      </c>
      <c r="AK17" s="170" t="s">
        <v>96</v>
      </c>
      <c r="AL17" s="170" t="s">
        <v>66</v>
      </c>
      <c r="AM17" s="170" t="s">
        <v>95</v>
      </c>
      <c r="AN17" s="170" t="s">
        <v>86</v>
      </c>
      <c r="AO17" s="170" t="s">
        <v>360</v>
      </c>
      <c r="AP17" s="170" t="s">
        <v>167</v>
      </c>
      <c r="AQ17" s="63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</row>
    <row r="18">
      <c r="A18" s="259"/>
      <c r="B18" s="635" t="s">
        <v>376</v>
      </c>
      <c r="C18" s="636" t="s">
        <v>71</v>
      </c>
      <c r="D18" s="637" t="s">
        <v>56</v>
      </c>
      <c r="E18" s="170" t="s">
        <v>361</v>
      </c>
      <c r="F18" s="170" t="s">
        <v>64</v>
      </c>
      <c r="G18" s="170" t="s">
        <v>80</v>
      </c>
      <c r="H18" s="170" t="s">
        <v>84</v>
      </c>
      <c r="I18" s="170" t="s">
        <v>70</v>
      </c>
      <c r="J18" s="170" t="s">
        <v>65</v>
      </c>
      <c r="K18" s="170" t="s">
        <v>95</v>
      </c>
      <c r="L18" s="170" t="s">
        <v>362</v>
      </c>
      <c r="M18" s="170" t="s">
        <v>128</v>
      </c>
      <c r="N18" s="170" t="s">
        <v>85</v>
      </c>
      <c r="O18" s="170" t="s">
        <v>72</v>
      </c>
      <c r="P18" s="170" t="s">
        <v>98</v>
      </c>
      <c r="Q18" s="170" t="s">
        <v>96</v>
      </c>
      <c r="R18" s="170" t="s">
        <v>66</v>
      </c>
      <c r="S18" s="170" t="s">
        <v>92</v>
      </c>
      <c r="T18" s="170" t="s">
        <v>58</v>
      </c>
      <c r="U18" s="170" t="s">
        <v>68</v>
      </c>
      <c r="V18" s="170" t="s">
        <v>67</v>
      </c>
      <c r="W18" s="170" t="s">
        <v>99</v>
      </c>
      <c r="X18" s="170" t="s">
        <v>167</v>
      </c>
      <c r="Y18" s="170" t="s">
        <v>90</v>
      </c>
      <c r="Z18" s="170" t="s">
        <v>75</v>
      </c>
      <c r="AA18" s="170" t="s">
        <v>360</v>
      </c>
      <c r="AB18" s="170" t="s">
        <v>81</v>
      </c>
      <c r="AC18" s="170" t="s">
        <v>91</v>
      </c>
      <c r="AD18" s="170" t="s">
        <v>59</v>
      </c>
      <c r="AE18" s="170" t="s">
        <v>86</v>
      </c>
      <c r="AF18" s="170" t="s">
        <v>82</v>
      </c>
      <c r="AG18" s="170" t="s">
        <v>94</v>
      </c>
      <c r="AH18" s="170" t="s">
        <v>57</v>
      </c>
      <c r="AI18" s="170" t="s">
        <v>89</v>
      </c>
      <c r="AJ18" s="170" t="s">
        <v>63</v>
      </c>
      <c r="AK18" s="170" t="s">
        <v>73</v>
      </c>
      <c r="AL18" s="170" t="s">
        <v>74</v>
      </c>
      <c r="AM18" s="170" t="s">
        <v>55</v>
      </c>
      <c r="AN18" s="170" t="s">
        <v>76</v>
      </c>
      <c r="AO18" s="170" t="s">
        <v>88</v>
      </c>
      <c r="AP18" s="170" t="s">
        <v>93</v>
      </c>
      <c r="AQ18" s="63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</row>
    <row r="19">
      <c r="A19" s="259"/>
      <c r="B19" s="635" t="s">
        <v>377</v>
      </c>
      <c r="C19" s="636" t="s">
        <v>361</v>
      </c>
      <c r="D19" s="637" t="s">
        <v>56</v>
      </c>
      <c r="E19" s="170" t="s">
        <v>97</v>
      </c>
      <c r="F19" s="170" t="s">
        <v>75</v>
      </c>
      <c r="G19" s="170" t="s">
        <v>73</v>
      </c>
      <c r="H19" s="170" t="s">
        <v>63</v>
      </c>
      <c r="I19" s="170" t="s">
        <v>59</v>
      </c>
      <c r="J19" s="170" t="s">
        <v>362</v>
      </c>
      <c r="K19" s="170" t="s">
        <v>76</v>
      </c>
      <c r="L19" s="170" t="s">
        <v>167</v>
      </c>
      <c r="M19" s="170" t="s">
        <v>68</v>
      </c>
      <c r="N19" s="170" t="s">
        <v>66</v>
      </c>
      <c r="O19" s="170" t="s">
        <v>84</v>
      </c>
      <c r="P19" s="170" t="s">
        <v>64</v>
      </c>
      <c r="Q19" s="170" t="s">
        <v>81</v>
      </c>
      <c r="R19" s="170" t="s">
        <v>99</v>
      </c>
      <c r="S19" s="170" t="s">
        <v>85</v>
      </c>
      <c r="T19" s="170" t="s">
        <v>65</v>
      </c>
      <c r="U19" s="170" t="s">
        <v>72</v>
      </c>
      <c r="V19" s="170" t="s">
        <v>58</v>
      </c>
      <c r="W19" s="170" t="s">
        <v>92</v>
      </c>
      <c r="X19" s="170" t="s">
        <v>88</v>
      </c>
      <c r="Y19" s="170" t="s">
        <v>360</v>
      </c>
      <c r="Z19" s="170" t="s">
        <v>67</v>
      </c>
      <c r="AA19" s="170" t="s">
        <v>128</v>
      </c>
      <c r="AB19" s="170" t="s">
        <v>80</v>
      </c>
      <c r="AC19" s="170" t="s">
        <v>95</v>
      </c>
      <c r="AD19" s="170" t="s">
        <v>98</v>
      </c>
      <c r="AE19" s="170" t="s">
        <v>96</v>
      </c>
      <c r="AF19" s="170" t="s">
        <v>71</v>
      </c>
      <c r="AG19" s="170" t="s">
        <v>86</v>
      </c>
      <c r="AH19" s="170" t="s">
        <v>89</v>
      </c>
      <c r="AI19" s="170" t="s">
        <v>94</v>
      </c>
      <c r="AJ19" s="170" t="s">
        <v>70</v>
      </c>
      <c r="AK19" s="170" t="s">
        <v>91</v>
      </c>
      <c r="AL19" s="170" t="s">
        <v>57</v>
      </c>
      <c r="AM19" s="170" t="s">
        <v>74</v>
      </c>
      <c r="AN19" s="170" t="s">
        <v>93</v>
      </c>
      <c r="AO19" s="170" t="s">
        <v>55</v>
      </c>
      <c r="AP19" s="170" t="s">
        <v>90</v>
      </c>
      <c r="AQ19" s="63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</row>
    <row r="20">
      <c r="A20" s="259"/>
      <c r="B20" s="635" t="s">
        <v>378</v>
      </c>
      <c r="C20" s="636" t="s">
        <v>74</v>
      </c>
      <c r="D20" s="637" t="s">
        <v>56</v>
      </c>
      <c r="E20" s="170" t="s">
        <v>96</v>
      </c>
      <c r="F20" s="170" t="s">
        <v>67</v>
      </c>
      <c r="G20" s="170" t="s">
        <v>68</v>
      </c>
      <c r="H20" s="170" t="s">
        <v>94</v>
      </c>
      <c r="I20" s="170" t="s">
        <v>58</v>
      </c>
      <c r="J20" s="170" t="s">
        <v>84</v>
      </c>
      <c r="K20" s="170" t="s">
        <v>85</v>
      </c>
      <c r="L20" s="170" t="s">
        <v>89</v>
      </c>
      <c r="M20" s="170" t="s">
        <v>98</v>
      </c>
      <c r="N20" s="170" t="s">
        <v>59</v>
      </c>
      <c r="O20" s="170" t="s">
        <v>75</v>
      </c>
      <c r="P20" s="170" t="s">
        <v>360</v>
      </c>
      <c r="Q20" s="170" t="s">
        <v>55</v>
      </c>
      <c r="R20" s="170" t="s">
        <v>90</v>
      </c>
      <c r="S20" s="170" t="s">
        <v>71</v>
      </c>
      <c r="T20" s="170" t="s">
        <v>70</v>
      </c>
      <c r="U20" s="170" t="s">
        <v>91</v>
      </c>
      <c r="V20" s="170" t="s">
        <v>128</v>
      </c>
      <c r="W20" s="170" t="s">
        <v>361</v>
      </c>
      <c r="X20" s="170" t="s">
        <v>73</v>
      </c>
      <c r="Y20" s="170" t="s">
        <v>66</v>
      </c>
      <c r="Z20" s="170" t="s">
        <v>57</v>
      </c>
      <c r="AA20" s="170" t="s">
        <v>86</v>
      </c>
      <c r="AB20" s="170" t="s">
        <v>93</v>
      </c>
      <c r="AC20" s="170" t="s">
        <v>76</v>
      </c>
      <c r="AD20" s="170" t="s">
        <v>88</v>
      </c>
      <c r="AE20" s="170" t="s">
        <v>72</v>
      </c>
      <c r="AF20" s="170" t="s">
        <v>63</v>
      </c>
      <c r="AG20" s="170" t="s">
        <v>95</v>
      </c>
      <c r="AH20" s="170" t="s">
        <v>80</v>
      </c>
      <c r="AI20" s="170" t="s">
        <v>65</v>
      </c>
      <c r="AJ20" s="170" t="s">
        <v>99</v>
      </c>
      <c r="AK20" s="170" t="s">
        <v>362</v>
      </c>
      <c r="AL20" s="170" t="s">
        <v>97</v>
      </c>
      <c r="AM20" s="170" t="s">
        <v>82</v>
      </c>
      <c r="AN20" s="170" t="s">
        <v>167</v>
      </c>
      <c r="AO20" s="170" t="s">
        <v>64</v>
      </c>
      <c r="AP20" s="170" t="s">
        <v>81</v>
      </c>
      <c r="AQ20" s="63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</row>
    <row r="21">
      <c r="A21" s="259"/>
      <c r="B21" s="635" t="s">
        <v>379</v>
      </c>
      <c r="C21" s="636" t="s">
        <v>63</v>
      </c>
      <c r="D21" s="637" t="s">
        <v>56</v>
      </c>
      <c r="E21" s="170" t="s">
        <v>74</v>
      </c>
      <c r="F21" s="170" t="s">
        <v>93</v>
      </c>
      <c r="G21" s="170" t="s">
        <v>86</v>
      </c>
      <c r="H21" s="170" t="s">
        <v>82</v>
      </c>
      <c r="I21" s="170" t="s">
        <v>95</v>
      </c>
      <c r="J21" s="170" t="s">
        <v>167</v>
      </c>
      <c r="K21" s="170" t="s">
        <v>59</v>
      </c>
      <c r="L21" s="170" t="s">
        <v>88</v>
      </c>
      <c r="M21" s="170" t="s">
        <v>99</v>
      </c>
      <c r="N21" s="170" t="s">
        <v>64</v>
      </c>
      <c r="O21" s="170" t="s">
        <v>98</v>
      </c>
      <c r="P21" s="170" t="s">
        <v>72</v>
      </c>
      <c r="Q21" s="170" t="s">
        <v>71</v>
      </c>
      <c r="R21" s="170" t="s">
        <v>360</v>
      </c>
      <c r="S21" s="170" t="s">
        <v>81</v>
      </c>
      <c r="T21" s="170" t="s">
        <v>67</v>
      </c>
      <c r="U21" s="170" t="s">
        <v>57</v>
      </c>
      <c r="V21" s="170" t="s">
        <v>66</v>
      </c>
      <c r="W21" s="170" t="s">
        <v>90</v>
      </c>
      <c r="X21" s="170" t="s">
        <v>55</v>
      </c>
      <c r="Y21" s="170" t="s">
        <v>128</v>
      </c>
      <c r="Z21" s="170" t="s">
        <v>80</v>
      </c>
      <c r="AA21" s="170" t="s">
        <v>68</v>
      </c>
      <c r="AB21" s="170" t="s">
        <v>75</v>
      </c>
      <c r="AC21" s="170" t="s">
        <v>58</v>
      </c>
      <c r="AD21" s="170" t="s">
        <v>84</v>
      </c>
      <c r="AE21" s="170" t="s">
        <v>361</v>
      </c>
      <c r="AF21" s="170" t="s">
        <v>92</v>
      </c>
      <c r="AG21" s="170" t="s">
        <v>73</v>
      </c>
      <c r="AH21" s="170" t="s">
        <v>91</v>
      </c>
      <c r="AI21" s="170" t="s">
        <v>362</v>
      </c>
      <c r="AJ21" s="170" t="s">
        <v>97</v>
      </c>
      <c r="AK21" s="170" t="s">
        <v>94</v>
      </c>
      <c r="AL21" s="170" t="s">
        <v>70</v>
      </c>
      <c r="AM21" s="170" t="s">
        <v>65</v>
      </c>
      <c r="AN21" s="170" t="s">
        <v>89</v>
      </c>
      <c r="AO21" s="170" t="s">
        <v>85</v>
      </c>
      <c r="AP21" s="170" t="s">
        <v>76</v>
      </c>
      <c r="AQ21" s="63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</row>
    <row r="22">
      <c r="A22" s="259"/>
      <c r="B22" s="635" t="s">
        <v>380</v>
      </c>
      <c r="C22" s="636" t="s">
        <v>75</v>
      </c>
      <c r="D22" s="637" t="s">
        <v>56</v>
      </c>
      <c r="E22" s="170" t="s">
        <v>80</v>
      </c>
      <c r="F22" s="170" t="s">
        <v>82</v>
      </c>
      <c r="G22" s="170" t="s">
        <v>91</v>
      </c>
      <c r="H22" s="170" t="s">
        <v>89</v>
      </c>
      <c r="I22" s="170" t="s">
        <v>63</v>
      </c>
      <c r="J22" s="170" t="s">
        <v>93</v>
      </c>
      <c r="K22" s="170" t="s">
        <v>71</v>
      </c>
      <c r="L22" s="170" t="s">
        <v>73</v>
      </c>
      <c r="M22" s="170" t="s">
        <v>86</v>
      </c>
      <c r="N22" s="170" t="s">
        <v>167</v>
      </c>
      <c r="O22" s="170" t="s">
        <v>92</v>
      </c>
      <c r="P22" s="170" t="s">
        <v>70</v>
      </c>
      <c r="Q22" s="170" t="s">
        <v>362</v>
      </c>
      <c r="R22" s="170" t="s">
        <v>72</v>
      </c>
      <c r="S22" s="170" t="s">
        <v>65</v>
      </c>
      <c r="T22" s="170" t="s">
        <v>88</v>
      </c>
      <c r="U22" s="170" t="s">
        <v>99</v>
      </c>
      <c r="V22" s="170" t="s">
        <v>85</v>
      </c>
      <c r="W22" s="170" t="s">
        <v>76</v>
      </c>
      <c r="X22" s="170" t="s">
        <v>84</v>
      </c>
      <c r="Y22" s="170" t="s">
        <v>98</v>
      </c>
      <c r="Z22" s="170" t="s">
        <v>97</v>
      </c>
      <c r="AA22" s="170" t="s">
        <v>58</v>
      </c>
      <c r="AB22" s="170" t="s">
        <v>96</v>
      </c>
      <c r="AC22" s="170" t="s">
        <v>361</v>
      </c>
      <c r="AD22" s="170" t="s">
        <v>64</v>
      </c>
      <c r="AE22" s="170" t="s">
        <v>66</v>
      </c>
      <c r="AF22" s="170" t="s">
        <v>59</v>
      </c>
      <c r="AG22" s="170" t="s">
        <v>74</v>
      </c>
      <c r="AH22" s="170" t="s">
        <v>128</v>
      </c>
      <c r="AI22" s="170" t="s">
        <v>55</v>
      </c>
      <c r="AJ22" s="170" t="s">
        <v>360</v>
      </c>
      <c r="AK22" s="170" t="s">
        <v>81</v>
      </c>
      <c r="AL22" s="170" t="s">
        <v>90</v>
      </c>
      <c r="AM22" s="170" t="s">
        <v>94</v>
      </c>
      <c r="AN22" s="170" t="s">
        <v>57</v>
      </c>
      <c r="AO22" s="170" t="s">
        <v>67</v>
      </c>
      <c r="AP22" s="170" t="s">
        <v>68</v>
      </c>
      <c r="AQ22" s="63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</row>
    <row r="23">
      <c r="A23" s="259"/>
      <c r="B23" s="635" t="s">
        <v>381</v>
      </c>
      <c r="C23" s="636" t="s">
        <v>86</v>
      </c>
      <c r="D23" s="637" t="s">
        <v>56</v>
      </c>
      <c r="E23" s="170" t="s">
        <v>76</v>
      </c>
      <c r="F23" s="170" t="s">
        <v>167</v>
      </c>
      <c r="G23" s="170" t="s">
        <v>96</v>
      </c>
      <c r="H23" s="170" t="s">
        <v>71</v>
      </c>
      <c r="I23" s="170" t="s">
        <v>360</v>
      </c>
      <c r="J23" s="170" t="s">
        <v>74</v>
      </c>
      <c r="K23" s="170" t="s">
        <v>70</v>
      </c>
      <c r="L23" s="170" t="s">
        <v>80</v>
      </c>
      <c r="M23" s="170" t="s">
        <v>95</v>
      </c>
      <c r="N23" s="170" t="s">
        <v>93</v>
      </c>
      <c r="O23" s="170" t="s">
        <v>361</v>
      </c>
      <c r="P23" s="170" t="s">
        <v>90</v>
      </c>
      <c r="Q23" s="170" t="s">
        <v>88</v>
      </c>
      <c r="R23" s="170" t="s">
        <v>57</v>
      </c>
      <c r="S23" s="170" t="s">
        <v>91</v>
      </c>
      <c r="T23" s="170" t="s">
        <v>55</v>
      </c>
      <c r="U23" s="170" t="s">
        <v>73</v>
      </c>
      <c r="V23" s="170" t="s">
        <v>94</v>
      </c>
      <c r="W23" s="170" t="s">
        <v>89</v>
      </c>
      <c r="X23" s="170" t="s">
        <v>75</v>
      </c>
      <c r="Y23" s="170" t="s">
        <v>59</v>
      </c>
      <c r="Z23" s="170" t="s">
        <v>81</v>
      </c>
      <c r="AA23" s="170" t="s">
        <v>92</v>
      </c>
      <c r="AB23" s="170" t="s">
        <v>362</v>
      </c>
      <c r="AC23" s="170" t="s">
        <v>128</v>
      </c>
      <c r="AD23" s="170" t="s">
        <v>63</v>
      </c>
      <c r="AE23" s="170" t="s">
        <v>97</v>
      </c>
      <c r="AF23" s="170" t="s">
        <v>67</v>
      </c>
      <c r="AG23" s="170" t="s">
        <v>82</v>
      </c>
      <c r="AH23" s="170" t="s">
        <v>58</v>
      </c>
      <c r="AI23" s="170" t="s">
        <v>85</v>
      </c>
      <c r="AJ23" s="170" t="s">
        <v>68</v>
      </c>
      <c r="AK23" s="170" t="s">
        <v>65</v>
      </c>
      <c r="AL23" s="170" t="s">
        <v>64</v>
      </c>
      <c r="AM23" s="170" t="s">
        <v>66</v>
      </c>
      <c r="AN23" s="170" t="s">
        <v>72</v>
      </c>
      <c r="AO23" s="170" t="s">
        <v>98</v>
      </c>
      <c r="AP23" s="170" t="s">
        <v>99</v>
      </c>
      <c r="AQ23" s="63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</row>
    <row r="24">
      <c r="A24" s="639"/>
      <c r="B24" s="640"/>
      <c r="C24" s="269"/>
      <c r="D24" s="269"/>
      <c r="E24" s="641"/>
      <c r="F24" s="641"/>
      <c r="G24" s="269"/>
      <c r="H24" s="269"/>
      <c r="I24" s="269"/>
      <c r="J24" s="269"/>
      <c r="K24" s="269"/>
      <c r="L24" s="269"/>
      <c r="M24" s="269"/>
      <c r="N24" s="269"/>
      <c r="O24" s="269"/>
      <c r="P24" s="269"/>
      <c r="Q24" s="269"/>
      <c r="R24" s="269"/>
      <c r="S24" s="269"/>
      <c r="T24" s="269"/>
      <c r="U24" s="269"/>
      <c r="V24" s="269"/>
      <c r="W24" s="269"/>
      <c r="X24" s="269"/>
      <c r="Y24" s="269"/>
      <c r="Z24" s="269"/>
      <c r="AA24" s="269"/>
      <c r="AB24" s="269"/>
      <c r="AC24" s="269"/>
      <c r="AD24" s="269"/>
      <c r="AE24" s="269"/>
      <c r="AF24" s="269"/>
      <c r="AG24" s="269"/>
      <c r="AH24" s="269"/>
      <c r="AI24" s="269"/>
      <c r="AJ24" s="269"/>
      <c r="AK24" s="269"/>
      <c r="AL24" s="269"/>
      <c r="AM24" s="269"/>
      <c r="AN24" s="269"/>
      <c r="AO24" s="269"/>
      <c r="AP24" s="269"/>
      <c r="AQ24" s="642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</row>
  </sheetData>
  <mergeCells count="5">
    <mergeCell ref="E2:F2"/>
    <mergeCell ref="G2:H2"/>
    <mergeCell ref="I2:J2"/>
    <mergeCell ref="M2:U2"/>
    <mergeCell ref="C3:D3"/>
  </mergeCells>
  <conditionalFormatting sqref="E4:AP23">
    <cfRule type="containsBlanks" dxfId="6" priority="1">
      <formula>LEN(TRIM(E4))=0</formula>
    </cfRule>
  </conditionalFormatting>
  <conditionalFormatting sqref="E4:AP23">
    <cfRule type="endsWith" dxfId="7" priority="2" operator="endsWith" text="?">
      <formula>RIGHT((E4),LEN("?"))=("?")</formula>
    </cfRule>
  </conditionalFormatting>
  <conditionalFormatting sqref="E4:AP23">
    <cfRule type="expression" dxfId="8" priority="3">
      <formula>exact(E4,upper(E4))</formula>
    </cfRule>
  </conditionalFormatting>
  <conditionalFormatting sqref="E3:AP3">
    <cfRule type="expression" dxfId="9" priority="4">
      <formula>iseven(E3)</formula>
    </cfRule>
  </conditionalFormatting>
  <conditionalFormatting sqref="E3:AP3">
    <cfRule type="expression" dxfId="10" priority="5">
      <formula>isodd(E3)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customWidth="1" min="1" max="1" width="3.25"/>
    <col customWidth="1" hidden="1" min="2" max="4" width="3.25"/>
    <col customWidth="1" min="5" max="5" width="7.25"/>
    <col customWidth="1" min="6" max="6" width="3.25"/>
    <col customWidth="1" min="7" max="44" width="5.75"/>
    <col customWidth="1" hidden="1" min="45" max="45" width="5.75"/>
    <col customWidth="1" hidden="1" min="46" max="46" width="7.25"/>
    <col customWidth="1" hidden="1" min="47" max="47" width="3.25"/>
    <col customWidth="1" hidden="1" min="48" max="51" width="5.75"/>
    <col customWidth="1" min="52" max="52" width="3.25"/>
    <col customWidth="1" min="53" max="89" width="6.38"/>
  </cols>
  <sheetData>
    <row r="1">
      <c r="A1" s="620"/>
      <c r="B1" s="622"/>
      <c r="C1" s="622"/>
      <c r="D1" s="622"/>
      <c r="E1" s="622"/>
      <c r="F1" s="622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622"/>
      <c r="V1" s="622"/>
      <c r="W1" s="89"/>
      <c r="X1" s="622"/>
      <c r="Y1" s="622"/>
      <c r="Z1" s="622"/>
      <c r="AA1" s="622"/>
      <c r="AB1" s="622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622"/>
      <c r="AQ1" s="622"/>
      <c r="AR1" s="622"/>
      <c r="AS1" s="282"/>
      <c r="AT1" s="622"/>
      <c r="AU1" s="622"/>
      <c r="AV1" s="282"/>
      <c r="AW1" s="282"/>
      <c r="AX1" s="282"/>
      <c r="AY1" s="282"/>
      <c r="AZ1" s="623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  <c r="CF1" s="9"/>
      <c r="CG1" s="9"/>
      <c r="CH1" s="9"/>
      <c r="CI1" s="9"/>
      <c r="CJ1" s="9"/>
      <c r="CK1" s="9"/>
    </row>
    <row r="2">
      <c r="A2" s="643"/>
      <c r="B2" s="625"/>
      <c r="C2" s="625"/>
      <c r="D2" s="625"/>
      <c r="E2" s="625"/>
      <c r="F2" s="626"/>
      <c r="G2" s="644" t="s">
        <v>355</v>
      </c>
      <c r="H2" s="20"/>
      <c r="I2" s="645" t="s">
        <v>382</v>
      </c>
      <c r="J2" s="15"/>
      <c r="K2" s="15"/>
      <c r="L2" s="15"/>
      <c r="M2" s="15"/>
      <c r="N2" s="20"/>
      <c r="O2" s="646" t="s">
        <v>383</v>
      </c>
      <c r="P2" s="15"/>
      <c r="Q2" s="20"/>
      <c r="R2" s="647" t="s">
        <v>384</v>
      </c>
      <c r="S2" s="15"/>
      <c r="T2" s="20"/>
      <c r="U2" s="626"/>
      <c r="V2" s="626"/>
      <c r="W2" s="267" t="str">
        <f>HYPERLINK("https://twitter.com/BenCrellin","Created by @BenCrellin in partnership with Fantasy Football Hub")</f>
        <v>Created by @BenCrellin in partnership with Fantasy Football Hub</v>
      </c>
      <c r="X2" s="15"/>
      <c r="Y2" s="15"/>
      <c r="Z2" s="15"/>
      <c r="AA2" s="15"/>
      <c r="AB2" s="15"/>
      <c r="AC2" s="15"/>
      <c r="AD2" s="15"/>
      <c r="AE2" s="20"/>
      <c r="AF2" s="626"/>
      <c r="AG2" s="626"/>
      <c r="AH2" s="626"/>
      <c r="AI2" s="626"/>
      <c r="AJ2" s="626"/>
      <c r="AK2" s="626"/>
      <c r="AL2" s="626"/>
      <c r="AM2" s="626"/>
      <c r="AN2" s="626"/>
      <c r="AO2" s="626"/>
      <c r="AP2" s="626"/>
      <c r="AQ2" s="625"/>
      <c r="AR2" s="625"/>
      <c r="AS2" s="282"/>
      <c r="AT2" s="625"/>
      <c r="AU2" s="626"/>
      <c r="AV2" s="626"/>
      <c r="AW2" s="626"/>
      <c r="AX2" s="626"/>
      <c r="AY2" s="626"/>
      <c r="AZ2" s="630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</row>
    <row r="3">
      <c r="A3" s="95"/>
      <c r="B3" s="95"/>
      <c r="C3" s="95"/>
      <c r="D3" s="95"/>
      <c r="E3" s="648" t="s">
        <v>358</v>
      </c>
      <c r="F3" s="20"/>
      <c r="G3" s="633">
        <v>1.0</v>
      </c>
      <c r="H3" s="633">
        <v>2.0</v>
      </c>
      <c r="I3" s="633">
        <v>3.0</v>
      </c>
      <c r="J3" s="633">
        <v>4.0</v>
      </c>
      <c r="K3" s="633">
        <v>5.0</v>
      </c>
      <c r="L3" s="633">
        <v>6.0</v>
      </c>
      <c r="M3" s="633">
        <v>7.0</v>
      </c>
      <c r="N3" s="633">
        <v>8.0</v>
      </c>
      <c r="O3" s="633">
        <v>9.0</v>
      </c>
      <c r="P3" s="633">
        <v>10.0</v>
      </c>
      <c r="Q3" s="633">
        <v>11.0</v>
      </c>
      <c r="R3" s="633">
        <v>12.0</v>
      </c>
      <c r="S3" s="633">
        <v>13.0</v>
      </c>
      <c r="T3" s="633">
        <v>14.0</v>
      </c>
      <c r="U3" s="633">
        <v>15.0</v>
      </c>
      <c r="V3" s="633">
        <v>16.0</v>
      </c>
      <c r="W3" s="633">
        <v>17.0</v>
      </c>
      <c r="X3" s="633">
        <v>18.0</v>
      </c>
      <c r="Y3" s="633">
        <v>19.0</v>
      </c>
      <c r="Z3" s="633">
        <v>20.0</v>
      </c>
      <c r="AA3" s="633">
        <v>21.0</v>
      </c>
      <c r="AB3" s="633">
        <v>22.0</v>
      </c>
      <c r="AC3" s="633">
        <v>23.0</v>
      </c>
      <c r="AD3" s="649">
        <v>24.0</v>
      </c>
      <c r="AE3" s="633">
        <v>25.0</v>
      </c>
      <c r="AF3" s="633">
        <v>26.0</v>
      </c>
      <c r="AG3" s="633">
        <v>27.0</v>
      </c>
      <c r="AH3" s="650">
        <v>28.0</v>
      </c>
      <c r="AI3" s="651">
        <v>29.0</v>
      </c>
      <c r="AJ3" s="633">
        <v>30.0</v>
      </c>
      <c r="AK3" s="633">
        <v>31.0</v>
      </c>
      <c r="AL3" s="650">
        <v>32.0</v>
      </c>
      <c r="AM3" s="633">
        <v>33.0</v>
      </c>
      <c r="AN3" s="651">
        <v>34.0</v>
      </c>
      <c r="AO3" s="633">
        <v>35.0</v>
      </c>
      <c r="AP3" s="633">
        <v>36.0</v>
      </c>
      <c r="AQ3" s="651">
        <v>37.0</v>
      </c>
      <c r="AR3" s="633">
        <v>38.0</v>
      </c>
      <c r="AS3" s="282"/>
      <c r="AT3" s="648">
        <v>40.0</v>
      </c>
      <c r="AU3" s="20"/>
      <c r="AV3" s="98">
        <v>42.0</v>
      </c>
      <c r="AW3" s="98">
        <v>43.0</v>
      </c>
      <c r="AX3" s="98">
        <v>44.0</v>
      </c>
      <c r="AY3" s="98">
        <v>45.0</v>
      </c>
      <c r="AZ3" s="63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/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/>
      <c r="CB3" s="264"/>
      <c r="CC3" s="264"/>
      <c r="CD3" s="264"/>
      <c r="CE3" s="264"/>
      <c r="CF3" s="264"/>
      <c r="CG3" s="264"/>
      <c r="CH3" s="264"/>
      <c r="CI3" s="264"/>
      <c r="CJ3" s="264"/>
      <c r="CK3" s="264"/>
    </row>
    <row r="4">
      <c r="A4" s="167"/>
      <c r="B4" s="652">
        <f t="shared" ref="B4:B23" si="1">C4+D4</f>
        <v>6</v>
      </c>
      <c r="C4" s="652">
        <f>VLOOKUP($E4,'Team Ratings'!$C$3:$F$22,2)</f>
        <v>3</v>
      </c>
      <c r="D4" s="652">
        <f>VLOOKUP($E4,'Team Ratings'!$C$3:$F$22,4)</f>
        <v>3</v>
      </c>
      <c r="E4" s="653" t="s">
        <v>55</v>
      </c>
      <c r="F4" s="654" t="str">
        <f>'HA Schedule'!D4</f>
        <v>vs</v>
      </c>
      <c r="G4" s="192" t="str">
        <f>'HA Schedule'!E4</f>
        <v>cry</v>
      </c>
      <c r="H4" s="192" t="str">
        <f>'HA Schedule'!F4</f>
        <v>LEI</v>
      </c>
      <c r="I4" s="192" t="str">
        <f>'HA Schedule'!G4</f>
        <v>bou</v>
      </c>
      <c r="J4" s="192" t="str">
        <f>'HA Schedule'!H4</f>
        <v>FUL</v>
      </c>
      <c r="K4" s="192" t="str">
        <f>'HA Schedule'!I4</f>
        <v>AVL</v>
      </c>
      <c r="L4" s="192" t="str">
        <f>'HA Schedule'!J4</f>
        <v>mun</v>
      </c>
      <c r="M4" s="192" t="str">
        <f>'HA Schedule'!K4</f>
        <v>EVE</v>
      </c>
      <c r="N4" s="192" t="str">
        <f>'HA Schedule'!L4</f>
        <v>bre</v>
      </c>
      <c r="O4" s="192" t="str">
        <f>'HA Schedule'!M4</f>
        <v>TOT</v>
      </c>
      <c r="P4" s="192" t="str">
        <f>'HA Schedule'!N4</f>
        <v>LIV</v>
      </c>
      <c r="Q4" s="192" t="str">
        <f>'HA Schedule'!O4</f>
        <v>lee</v>
      </c>
      <c r="R4" s="192" t="str">
        <f>'HA Schedule'!P4</f>
        <v>MCI</v>
      </c>
      <c r="S4" s="192" t="str">
        <f>'HA Schedule'!Q4</f>
        <v>sou</v>
      </c>
      <c r="T4" s="192" t="str">
        <f>'HA Schedule'!R4</f>
        <v>NFO</v>
      </c>
      <c r="U4" s="192" t="str">
        <f>'HA Schedule'!S4</f>
        <v>che</v>
      </c>
      <c r="V4" s="192" t="str">
        <f>'HA Schedule'!T4</f>
        <v>wol</v>
      </c>
      <c r="W4" s="192" t="str">
        <f>'HA Schedule'!U4</f>
        <v>WHU</v>
      </c>
      <c r="X4" s="192" t="str">
        <f>'HA Schedule'!V4</f>
        <v>bha</v>
      </c>
      <c r="Y4" s="192" t="str">
        <f>'HA Schedule'!W4</f>
        <v>NEW</v>
      </c>
      <c r="Z4" s="192" t="str">
        <f>'HA Schedule'!X4</f>
        <v>tot</v>
      </c>
      <c r="AA4" s="192" t="str">
        <f>'HA Schedule'!Y4</f>
        <v>MUN</v>
      </c>
      <c r="AB4" s="192" t="str">
        <f>'HA Schedule'!Z4</f>
        <v>eve</v>
      </c>
      <c r="AC4" s="192" t="str">
        <f>'HA Schedule'!AA4</f>
        <v>BRE</v>
      </c>
      <c r="AD4" s="192" t="str">
        <f>'HA Schedule'!AB4</f>
        <v>avl</v>
      </c>
      <c r="AE4" s="192" t="str">
        <f>'HA Schedule'!AC4</f>
        <v>lei</v>
      </c>
      <c r="AF4" s="192" t="str">
        <f>'HA Schedule'!AD4</f>
        <v>BOU</v>
      </c>
      <c r="AG4" s="192" t="str">
        <f>'HA Schedule'!AE4</f>
        <v>ful</v>
      </c>
      <c r="AH4" s="192" t="str">
        <f>'HA Schedule'!AF4</f>
        <v>CRY</v>
      </c>
      <c r="AI4" s="192" t="str">
        <f>'HA Schedule'!AG4</f>
        <v>LEE</v>
      </c>
      <c r="AJ4" s="192" t="str">
        <f>'HA Schedule'!AH4</f>
        <v>liv</v>
      </c>
      <c r="AK4" s="192" t="str">
        <f>'HA Schedule'!AI4</f>
        <v>whu</v>
      </c>
      <c r="AL4" s="192" t="str">
        <f>'HA Schedule'!AJ4</f>
        <v>SOU</v>
      </c>
      <c r="AM4" s="192" t="str">
        <f>'HA Schedule'!AK4</f>
        <v>mci</v>
      </c>
      <c r="AN4" s="192" t="str">
        <f>'HA Schedule'!AL4</f>
        <v>CHE</v>
      </c>
      <c r="AO4" s="192" t="str">
        <f>'HA Schedule'!AM4</f>
        <v>new</v>
      </c>
      <c r="AP4" s="192" t="str">
        <f>'HA Schedule'!AN4</f>
        <v>BHA</v>
      </c>
      <c r="AQ4" s="192" t="str">
        <f>'HA Schedule'!AO4</f>
        <v>nfo</v>
      </c>
      <c r="AR4" s="192" t="str">
        <f>'HA Schedule'!AP4</f>
        <v>WOL</v>
      </c>
      <c r="AS4" s="282"/>
      <c r="AT4" s="653" t="str">
        <f>'HA Schedule'!AR4</f>
        <v/>
      </c>
      <c r="AU4" s="654" t="str">
        <f>'HA Schedule'!AS4</f>
        <v/>
      </c>
      <c r="AV4" s="192" t="str">
        <f>'HA Schedule'!AT4</f>
        <v/>
      </c>
      <c r="AW4" s="192" t="str">
        <f>'HA Schedule'!AU4</f>
        <v/>
      </c>
      <c r="AX4" s="192" t="str">
        <f>'HA Schedule'!AV4</f>
        <v/>
      </c>
      <c r="AY4" s="192" t="str">
        <f>'HA Schedule'!AW4</f>
        <v/>
      </c>
      <c r="AZ4" s="63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</row>
    <row r="5">
      <c r="A5" s="167"/>
      <c r="B5" s="652">
        <f t="shared" si="1"/>
        <v>9</v>
      </c>
      <c r="C5" s="652">
        <f>VLOOKUP($E5,'Team Ratings'!$C$3:$F$22,2)</f>
        <v>4</v>
      </c>
      <c r="D5" s="652">
        <f>VLOOKUP($E5,'Team Ratings'!$C$3:$F$22,4)</f>
        <v>5</v>
      </c>
      <c r="E5" s="655" t="s">
        <v>66</v>
      </c>
      <c r="F5" s="654" t="str">
        <f>'HA Schedule'!D5</f>
        <v>vs</v>
      </c>
      <c r="G5" s="192" t="str">
        <f>'HA Schedule'!E5</f>
        <v>bou</v>
      </c>
      <c r="H5" s="192" t="str">
        <f>'HA Schedule'!F5</f>
        <v>EVE</v>
      </c>
      <c r="I5" s="192" t="str">
        <f>'HA Schedule'!G5</f>
        <v>cry</v>
      </c>
      <c r="J5" s="192" t="str">
        <f>'HA Schedule'!H5</f>
        <v>WHU</v>
      </c>
      <c r="K5" s="192" t="str">
        <f>'HA Schedule'!I5</f>
        <v>ars</v>
      </c>
      <c r="L5" s="192" t="str">
        <f>'HA Schedule'!J5</f>
        <v>MCI</v>
      </c>
      <c r="M5" s="192" t="str">
        <f>'HA Schedule'!K5</f>
        <v>lei</v>
      </c>
      <c r="N5" s="192" t="str">
        <f>'HA Schedule'!L5</f>
        <v>SOU</v>
      </c>
      <c r="O5" s="192" t="str">
        <f>'HA Schedule'!M5</f>
        <v>lee</v>
      </c>
      <c r="P5" s="192" t="str">
        <f>'HA Schedule'!N5</f>
        <v>nfo</v>
      </c>
      <c r="Q5" s="192" t="str">
        <f>'HA Schedule'!O5</f>
        <v>CHE</v>
      </c>
      <c r="R5" s="192" t="str">
        <f>'HA Schedule'!P5</f>
        <v>ful</v>
      </c>
      <c r="S5" s="192" t="str">
        <f>'HA Schedule'!Q5</f>
        <v>BRE</v>
      </c>
      <c r="T5" s="192" t="str">
        <f>'HA Schedule'!R5</f>
        <v>new</v>
      </c>
      <c r="U5" s="192" t="str">
        <f>'HA Schedule'!S5</f>
        <v>MUN</v>
      </c>
      <c r="V5" s="192" t="str">
        <f>'HA Schedule'!T5</f>
        <v>bha</v>
      </c>
      <c r="W5" s="192" t="str">
        <f>'HA Schedule'!U5</f>
        <v>LIV</v>
      </c>
      <c r="X5" s="192" t="str">
        <f>'HA Schedule'!V5</f>
        <v>tot</v>
      </c>
      <c r="Y5" s="192" t="str">
        <f>'HA Schedule'!W5</f>
        <v>WOL</v>
      </c>
      <c r="Z5" s="192" t="str">
        <f>'HA Schedule'!X5</f>
        <v>LEE</v>
      </c>
      <c r="AA5" s="192" t="str">
        <f>'HA Schedule'!Y5</f>
        <v>sou</v>
      </c>
      <c r="AB5" s="192" t="str">
        <f>'HA Schedule'!Z5</f>
        <v>LEI</v>
      </c>
      <c r="AC5" s="192" t="str">
        <f>'HA Schedule'!AA5</f>
        <v>mci</v>
      </c>
      <c r="AD5" s="192" t="str">
        <f>'HA Schedule'!AB5</f>
        <v>ARS</v>
      </c>
      <c r="AE5" s="192" t="str">
        <f>'HA Schedule'!AC5</f>
        <v>eve</v>
      </c>
      <c r="AF5" s="192" t="str">
        <f>'HA Schedule'!AD5</f>
        <v>CRY</v>
      </c>
      <c r="AG5" s="192" t="str">
        <f>'HA Schedule'!AE5</f>
        <v>whu</v>
      </c>
      <c r="AH5" s="192" t="str">
        <f>'HA Schedule'!AF5</f>
        <v>BOU</v>
      </c>
      <c r="AI5" s="192" t="str">
        <f>'HA Schedule'!AG5</f>
        <v>che</v>
      </c>
      <c r="AJ5" s="192" t="str">
        <f>'HA Schedule'!AH5</f>
        <v>NFO</v>
      </c>
      <c r="AK5" s="192" t="str">
        <f>'HA Schedule'!AI5</f>
        <v>NEW</v>
      </c>
      <c r="AL5" s="192" t="str">
        <f>'HA Schedule'!AJ5</f>
        <v>bre</v>
      </c>
      <c r="AM5" s="192" t="str">
        <f>'HA Schedule'!AK5</f>
        <v>FUL</v>
      </c>
      <c r="AN5" s="192" t="str">
        <f>'HA Schedule'!AL5</f>
        <v>mun</v>
      </c>
      <c r="AO5" s="192" t="str">
        <f>'HA Schedule'!AM5</f>
        <v>wol</v>
      </c>
      <c r="AP5" s="192" t="str">
        <f>'HA Schedule'!AN5</f>
        <v>TOT</v>
      </c>
      <c r="AQ5" s="192" t="str">
        <f>'HA Schedule'!AO5</f>
        <v>liv</v>
      </c>
      <c r="AR5" s="192" t="str">
        <f>'HA Schedule'!AP5</f>
        <v>BHA</v>
      </c>
      <c r="AS5" s="282"/>
      <c r="AT5" s="655" t="str">
        <f>'HA Schedule'!AR5</f>
        <v/>
      </c>
      <c r="AU5" s="654" t="str">
        <f>'HA Schedule'!AS5</f>
        <v/>
      </c>
      <c r="AV5" s="192" t="str">
        <f>'HA Schedule'!AT5</f>
        <v/>
      </c>
      <c r="AW5" s="192" t="str">
        <f>'HA Schedule'!AU5</f>
        <v/>
      </c>
      <c r="AX5" s="192" t="str">
        <f>'HA Schedule'!AV5</f>
        <v/>
      </c>
      <c r="AY5" s="192" t="str">
        <f>'HA Schedule'!AW5</f>
        <v/>
      </c>
      <c r="AZ5" s="63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</row>
    <row r="6">
      <c r="A6" s="167"/>
      <c r="B6" s="652">
        <f t="shared" si="1"/>
        <v>14</v>
      </c>
      <c r="C6" s="652">
        <f>VLOOKUP($E6,'Team Ratings'!$C$3:$F$22,2)</f>
        <v>7</v>
      </c>
      <c r="D6" s="652">
        <f>VLOOKUP($E6,'Team Ratings'!$C$3:$F$22,4)</f>
        <v>7</v>
      </c>
      <c r="E6" s="655" t="s">
        <v>362</v>
      </c>
      <c r="F6" s="654" t="str">
        <f>'HA Schedule'!D6</f>
        <v>vs</v>
      </c>
      <c r="G6" s="192" t="str">
        <f>'HA Schedule'!E6</f>
        <v>AVL</v>
      </c>
      <c r="H6" s="192" t="str">
        <f>'HA Schedule'!F6</f>
        <v>mci</v>
      </c>
      <c r="I6" s="192" t="str">
        <f>'HA Schedule'!G6</f>
        <v>ARS</v>
      </c>
      <c r="J6" s="192" t="str">
        <f>'HA Schedule'!H6</f>
        <v>liv</v>
      </c>
      <c r="K6" s="192" t="str">
        <f>'HA Schedule'!I6</f>
        <v>WOL</v>
      </c>
      <c r="L6" s="192" t="str">
        <f>'HA Schedule'!J6</f>
        <v>nfo</v>
      </c>
      <c r="M6" s="192" t="str">
        <f>'HA Schedule'!K6</f>
        <v>BHA</v>
      </c>
      <c r="N6" s="192" t="str">
        <f>'HA Schedule'!L6</f>
        <v>new</v>
      </c>
      <c r="O6" s="192" t="str">
        <f>'HA Schedule'!M6</f>
        <v>BRE</v>
      </c>
      <c r="P6" s="192" t="str">
        <f>'HA Schedule'!N6</f>
        <v>LEI</v>
      </c>
      <c r="Q6" s="192" t="str">
        <f>'HA Schedule'!O6</f>
        <v>ful</v>
      </c>
      <c r="R6" s="192" t="str">
        <f>'HA Schedule'!P6</f>
        <v>SOU</v>
      </c>
      <c r="S6" s="192" t="str">
        <f>'HA Schedule'!Q6</f>
        <v>whu</v>
      </c>
      <c r="T6" s="192" t="str">
        <f>'HA Schedule'!R6</f>
        <v>TOT</v>
      </c>
      <c r="U6" s="192" t="str">
        <f>'HA Schedule'!S6</f>
        <v>lee</v>
      </c>
      <c r="V6" s="192" t="str">
        <f>'HA Schedule'!T6</f>
        <v>EVE</v>
      </c>
      <c r="W6" s="192" t="str">
        <f>'HA Schedule'!U6</f>
        <v>che</v>
      </c>
      <c r="X6" s="192" t="str">
        <f>'HA Schedule'!V6</f>
        <v>CRY</v>
      </c>
      <c r="Y6" s="192" t="str">
        <f>'HA Schedule'!W6</f>
        <v>mun</v>
      </c>
      <c r="Z6" s="192" t="str">
        <f>'HA Schedule'!X6</f>
        <v>bre</v>
      </c>
      <c r="AA6" s="192" t="str">
        <f>'HA Schedule'!Y6</f>
        <v>NFO</v>
      </c>
      <c r="AB6" s="192" t="str">
        <f>'HA Schedule'!Z6</f>
        <v>bha</v>
      </c>
      <c r="AC6" s="192" t="str">
        <f>'HA Schedule'!AA6</f>
        <v>NEW</v>
      </c>
      <c r="AD6" s="192" t="str">
        <f>'HA Schedule'!AB6</f>
        <v>wol</v>
      </c>
      <c r="AE6" s="192" t="str">
        <f>'HA Schedule'!AC6</f>
        <v>MCI</v>
      </c>
      <c r="AF6" s="192" t="str">
        <f>'HA Schedule'!AD6</f>
        <v>ars</v>
      </c>
      <c r="AG6" s="192" t="str">
        <f>'HA Schedule'!AE6</f>
        <v>LIV</v>
      </c>
      <c r="AH6" s="192" t="str">
        <f>'HA Schedule'!AF6</f>
        <v>avl</v>
      </c>
      <c r="AI6" s="192" t="str">
        <f>'HA Schedule'!AG6</f>
        <v>FUL</v>
      </c>
      <c r="AJ6" s="192" t="str">
        <f>'HA Schedule'!AH6</f>
        <v>lei</v>
      </c>
      <c r="AK6" s="192" t="str">
        <f>'HA Schedule'!AI6</f>
        <v>tot</v>
      </c>
      <c r="AL6" s="192" t="str">
        <f>'HA Schedule'!AJ6</f>
        <v>WHU</v>
      </c>
      <c r="AM6" s="192" t="str">
        <f>'HA Schedule'!AK6</f>
        <v>sou</v>
      </c>
      <c r="AN6" s="192" t="str">
        <f>'HA Schedule'!AL6</f>
        <v>LEE</v>
      </c>
      <c r="AO6" s="192" t="str">
        <f>'HA Schedule'!AM6</f>
        <v>CHE</v>
      </c>
      <c r="AP6" s="192" t="str">
        <f>'HA Schedule'!AN6</f>
        <v>cry</v>
      </c>
      <c r="AQ6" s="192" t="str">
        <f>'HA Schedule'!AO6</f>
        <v>MUN</v>
      </c>
      <c r="AR6" s="192" t="str">
        <f>'HA Schedule'!AP6</f>
        <v>eve</v>
      </c>
      <c r="AS6" s="282"/>
      <c r="AT6" s="655" t="str">
        <f>'HA Schedule'!AR6</f>
        <v/>
      </c>
      <c r="AU6" s="654" t="str">
        <f>'HA Schedule'!AS6</f>
        <v/>
      </c>
      <c r="AV6" s="192" t="str">
        <f>'HA Schedule'!AT6</f>
        <v/>
      </c>
      <c r="AW6" s="192" t="str">
        <f>'HA Schedule'!AU6</f>
        <v/>
      </c>
      <c r="AX6" s="192" t="str">
        <f>'HA Schedule'!AV6</f>
        <v/>
      </c>
      <c r="AY6" s="192" t="str">
        <f>'HA Schedule'!AW6</f>
        <v/>
      </c>
      <c r="AZ6" s="63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</row>
    <row r="7">
      <c r="A7" s="167"/>
      <c r="B7" s="652">
        <f t="shared" si="1"/>
        <v>9</v>
      </c>
      <c r="C7" s="652">
        <f>VLOOKUP($E7,'Team Ratings'!$C$3:$F$22,2)</f>
        <v>4</v>
      </c>
      <c r="D7" s="652">
        <f>VLOOKUP($E7,'Team Ratings'!$C$3:$F$22,4)</f>
        <v>5</v>
      </c>
      <c r="E7" s="655" t="s">
        <v>85</v>
      </c>
      <c r="F7" s="654" t="str">
        <f>'HA Schedule'!D7</f>
        <v>vs</v>
      </c>
      <c r="G7" s="192" t="str">
        <f>'HA Schedule'!E7</f>
        <v>lei</v>
      </c>
      <c r="H7" s="192" t="str">
        <f>'HA Schedule'!F7</f>
        <v>MUN</v>
      </c>
      <c r="I7" s="192" t="str">
        <f>'HA Schedule'!G7</f>
        <v>ful</v>
      </c>
      <c r="J7" s="192" t="str">
        <f>'HA Schedule'!H7</f>
        <v>EVE</v>
      </c>
      <c r="K7" s="192" t="str">
        <f>'HA Schedule'!I7</f>
        <v>cry</v>
      </c>
      <c r="L7" s="192" t="str">
        <f>'HA Schedule'!J7</f>
        <v>LEE</v>
      </c>
      <c r="M7" s="192" t="str">
        <f>'HA Schedule'!K7</f>
        <v>sou</v>
      </c>
      <c r="N7" s="192" t="str">
        <f>'HA Schedule'!L7</f>
        <v>ARS</v>
      </c>
      <c r="O7" s="192" t="str">
        <f>'HA Schedule'!M7</f>
        <v>bou</v>
      </c>
      <c r="P7" s="192" t="str">
        <f>'HA Schedule'!N7</f>
        <v>new</v>
      </c>
      <c r="Q7" s="192" t="str">
        <f>'HA Schedule'!O7</f>
        <v>BHA</v>
      </c>
      <c r="R7" s="192" t="str">
        <f>'HA Schedule'!P7</f>
        <v>CHE</v>
      </c>
      <c r="S7" s="192" t="str">
        <f>'HA Schedule'!Q7</f>
        <v>avl</v>
      </c>
      <c r="T7" s="192" t="str">
        <f>'HA Schedule'!R7</f>
        <v>WOL</v>
      </c>
      <c r="U7" s="192" t="str">
        <f>'HA Schedule'!S7</f>
        <v>nfo</v>
      </c>
      <c r="V7" s="192" t="str">
        <f>'HA Schedule'!T7</f>
        <v>mci</v>
      </c>
      <c r="W7" s="192" t="str">
        <f>'HA Schedule'!U7</f>
        <v>TOT</v>
      </c>
      <c r="X7" s="192" t="str">
        <f>'HA Schedule'!V7</f>
        <v>whu</v>
      </c>
      <c r="Y7" s="192" t="str">
        <f>'HA Schedule'!W7</f>
        <v>LIV</v>
      </c>
      <c r="Z7" s="192" t="str">
        <f>'HA Schedule'!X7</f>
        <v>BOU</v>
      </c>
      <c r="AA7" s="192" t="str">
        <f>'HA Schedule'!Y7</f>
        <v>lee</v>
      </c>
      <c r="AB7" s="192" t="str">
        <f>'HA Schedule'!Z7</f>
        <v>SOU</v>
      </c>
      <c r="AC7" s="192" t="str">
        <f>'HA Schedule'!AA7</f>
        <v>ars</v>
      </c>
      <c r="AD7" s="192" t="str">
        <f>'HA Schedule'!AB7</f>
        <v>CRY</v>
      </c>
      <c r="AE7" s="192" t="str">
        <f>'HA Schedule'!AC7</f>
        <v>mun</v>
      </c>
      <c r="AF7" s="192" t="str">
        <f>'HA Schedule'!AD7</f>
        <v>FUL</v>
      </c>
      <c r="AG7" s="192" t="str">
        <f>'HA Schedule'!AE7</f>
        <v>eve</v>
      </c>
      <c r="AH7" s="192" t="str">
        <f>'HA Schedule'!AF7</f>
        <v>LEI</v>
      </c>
      <c r="AI7" s="192" t="str">
        <f>'HA Schedule'!AG7</f>
        <v>bha</v>
      </c>
      <c r="AJ7" s="192" t="str">
        <f>'HA Schedule'!AH7</f>
        <v>NEW</v>
      </c>
      <c r="AK7" s="192" t="str">
        <f>'HA Schedule'!AI7</f>
        <v>wol</v>
      </c>
      <c r="AL7" s="192" t="str">
        <f>'HA Schedule'!AJ7</f>
        <v>AVL</v>
      </c>
      <c r="AM7" s="192" t="str">
        <f>'HA Schedule'!AK7</f>
        <v>che</v>
      </c>
      <c r="AN7" s="192" t="str">
        <f>'HA Schedule'!AL7</f>
        <v>NFO</v>
      </c>
      <c r="AO7" s="192" t="str">
        <f>'HA Schedule'!AM7</f>
        <v>liv</v>
      </c>
      <c r="AP7" s="192" t="str">
        <f>'HA Schedule'!AN7</f>
        <v>WHU</v>
      </c>
      <c r="AQ7" s="192" t="str">
        <f>'HA Schedule'!AO7</f>
        <v>tot</v>
      </c>
      <c r="AR7" s="192" t="str">
        <f>'HA Schedule'!AP7</f>
        <v>MCI</v>
      </c>
      <c r="AS7" s="282"/>
      <c r="AT7" s="655" t="str">
        <f>'HA Schedule'!AR7</f>
        <v/>
      </c>
      <c r="AU7" s="654" t="str">
        <f>'HA Schedule'!AS7</f>
        <v/>
      </c>
      <c r="AV7" s="192" t="str">
        <f>'HA Schedule'!AT7</f>
        <v/>
      </c>
      <c r="AW7" s="192" t="str">
        <f>'HA Schedule'!AU7</f>
        <v/>
      </c>
      <c r="AX7" s="192" t="str">
        <f>'HA Schedule'!AV7</f>
        <v/>
      </c>
      <c r="AY7" s="192" t="str">
        <f>'HA Schedule'!AW7</f>
        <v/>
      </c>
      <c r="AZ7" s="63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</row>
    <row r="8">
      <c r="A8" s="167"/>
      <c r="B8" s="652">
        <f t="shared" si="1"/>
        <v>9</v>
      </c>
      <c r="C8" s="652">
        <f>VLOOKUP($E8,'Team Ratings'!$C$3:$F$22,2)</f>
        <v>4</v>
      </c>
      <c r="D8" s="652">
        <f>VLOOKUP($E8,'Team Ratings'!$C$3:$F$22,4)</f>
        <v>5</v>
      </c>
      <c r="E8" s="655" t="s">
        <v>91</v>
      </c>
      <c r="F8" s="654" t="str">
        <f>'HA Schedule'!D8</f>
        <v>vs</v>
      </c>
      <c r="G8" s="192" t="str">
        <f>'HA Schedule'!E8</f>
        <v>mun</v>
      </c>
      <c r="H8" s="192" t="str">
        <f>'HA Schedule'!F8</f>
        <v>NEW</v>
      </c>
      <c r="I8" s="192" t="str">
        <f>'HA Schedule'!G8</f>
        <v>whu</v>
      </c>
      <c r="J8" s="192" t="str">
        <f>'HA Schedule'!H8</f>
        <v>LEE</v>
      </c>
      <c r="K8" s="192" t="str">
        <f>'HA Schedule'!I8</f>
        <v>ful</v>
      </c>
      <c r="L8" s="192" t="str">
        <f>'HA Schedule'!J8</f>
        <v>LEI</v>
      </c>
      <c r="M8" s="192" t="str">
        <f>'HA Schedule'!K8</f>
        <v>bou</v>
      </c>
      <c r="N8" s="192" t="str">
        <f>'HA Schedule'!L8</f>
        <v>CRY</v>
      </c>
      <c r="O8" s="192" t="str">
        <f>'HA Schedule'!M8</f>
        <v>liv</v>
      </c>
      <c r="P8" s="192" t="str">
        <f>'HA Schedule'!N8</f>
        <v>TOT</v>
      </c>
      <c r="Q8" s="192" t="str">
        <f>'HA Schedule'!O8</f>
        <v>bre</v>
      </c>
      <c r="R8" s="192" t="str">
        <f>'HA Schedule'!P8</f>
        <v>NFO</v>
      </c>
      <c r="S8" s="192" t="str">
        <f>'HA Schedule'!Q8</f>
        <v>mci</v>
      </c>
      <c r="T8" s="192" t="str">
        <f>'HA Schedule'!R8</f>
        <v>CHE</v>
      </c>
      <c r="U8" s="192" t="str">
        <f>'HA Schedule'!S8</f>
        <v>wol</v>
      </c>
      <c r="V8" s="192" t="str">
        <f>'HA Schedule'!T8</f>
        <v>AVL</v>
      </c>
      <c r="W8" s="192" t="str">
        <f>'HA Schedule'!U8</f>
        <v>sou</v>
      </c>
      <c r="X8" s="192" t="str">
        <f>'HA Schedule'!V8</f>
        <v>ARS</v>
      </c>
      <c r="Y8" s="192" t="str">
        <f>'HA Schedule'!W8</f>
        <v>eve</v>
      </c>
      <c r="Z8" s="192" t="str">
        <f>'HA Schedule'!X8</f>
        <v>LIV</v>
      </c>
      <c r="AA8" s="192" t="str">
        <f>'HA Schedule'!Y8</f>
        <v>lei</v>
      </c>
      <c r="AB8" s="192" t="str">
        <f>'HA Schedule'!Z8</f>
        <v>BOU</v>
      </c>
      <c r="AC8" s="192" t="str">
        <f>'HA Schedule'!AA8</f>
        <v>cry</v>
      </c>
      <c r="AD8" s="192" t="str">
        <f>'HA Schedule'!AB8</f>
        <v>FUL</v>
      </c>
      <c r="AE8" s="192" t="str">
        <f>'HA Schedule'!AC8</f>
        <v>new</v>
      </c>
      <c r="AF8" s="192" t="str">
        <f>'HA Schedule'!AD8</f>
        <v>WHU</v>
      </c>
      <c r="AG8" s="192" t="str">
        <f>'HA Schedule'!AE8</f>
        <v>lee</v>
      </c>
      <c r="AH8" s="192" t="str">
        <f>'HA Schedule'!AF8</f>
        <v>MUN</v>
      </c>
      <c r="AI8" s="192" t="str">
        <f>'HA Schedule'!AG8</f>
        <v>BRE</v>
      </c>
      <c r="AJ8" s="192" t="str">
        <f>'HA Schedule'!AH8</f>
        <v>tot</v>
      </c>
      <c r="AK8" s="192" t="str">
        <f>'HA Schedule'!AI8</f>
        <v>che</v>
      </c>
      <c r="AL8" s="192" t="str">
        <f>'HA Schedule'!AJ8</f>
        <v>MCI</v>
      </c>
      <c r="AM8" s="192" t="str">
        <f>'HA Schedule'!AK8</f>
        <v>nfo</v>
      </c>
      <c r="AN8" s="192" t="str">
        <f>'HA Schedule'!AL8</f>
        <v>WOL</v>
      </c>
      <c r="AO8" s="192" t="str">
        <f>'HA Schedule'!AM8</f>
        <v>EVE</v>
      </c>
      <c r="AP8" s="192" t="str">
        <f>'HA Schedule'!AN8</f>
        <v>ars</v>
      </c>
      <c r="AQ8" s="192" t="str">
        <f>'HA Schedule'!AO8</f>
        <v>SOU</v>
      </c>
      <c r="AR8" s="192" t="str">
        <f>'HA Schedule'!AP8</f>
        <v>avl</v>
      </c>
      <c r="AS8" s="282"/>
      <c r="AT8" s="655" t="str">
        <f>'HA Schedule'!AR8</f>
        <v/>
      </c>
      <c r="AU8" s="654" t="str">
        <f>'HA Schedule'!AS8</f>
        <v/>
      </c>
      <c r="AV8" s="192" t="str">
        <f>'HA Schedule'!AT8</f>
        <v/>
      </c>
      <c r="AW8" s="192" t="str">
        <f>'HA Schedule'!AU8</f>
        <v/>
      </c>
      <c r="AX8" s="192" t="str">
        <f>'HA Schedule'!AV8</f>
        <v/>
      </c>
      <c r="AY8" s="192" t="str">
        <f>'HA Schedule'!AW8</f>
        <v/>
      </c>
      <c r="AZ8" s="63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</row>
    <row r="9">
      <c r="A9" s="167"/>
      <c r="B9" s="652">
        <f t="shared" si="1"/>
        <v>4</v>
      </c>
      <c r="C9" s="652">
        <f>VLOOKUP($E9,'Team Ratings'!$C$3:$F$22,2)</f>
        <v>2</v>
      </c>
      <c r="D9" s="652">
        <f>VLOOKUP($E9,'Team Ratings'!$C$3:$F$22,4)</f>
        <v>2</v>
      </c>
      <c r="E9" s="655" t="s">
        <v>58</v>
      </c>
      <c r="F9" s="654" t="str">
        <f>'HA Schedule'!D9</f>
        <v>vs</v>
      </c>
      <c r="G9" s="192" t="str">
        <f>'HA Schedule'!E9</f>
        <v>eve</v>
      </c>
      <c r="H9" s="192" t="str">
        <f>'HA Schedule'!F9</f>
        <v>TOT</v>
      </c>
      <c r="I9" s="192" t="str">
        <f>'HA Schedule'!G9</f>
        <v>lee</v>
      </c>
      <c r="J9" s="192" t="str">
        <f>'HA Schedule'!H9</f>
        <v>LEI</v>
      </c>
      <c r="K9" s="192" t="str">
        <f>'HA Schedule'!I9</f>
        <v>sou</v>
      </c>
      <c r="L9" s="192" t="str">
        <f>'HA Schedule'!J9</f>
        <v>WHU</v>
      </c>
      <c r="M9" s="192" t="str">
        <f>'HA Schedule'!K9</f>
        <v>ful</v>
      </c>
      <c r="N9" s="192" t="str">
        <f>'HA Schedule'!L9</f>
        <v>LIV</v>
      </c>
      <c r="O9" s="192" t="str">
        <f>'HA Schedule'!M9</f>
        <v>cry</v>
      </c>
      <c r="P9" s="192" t="str">
        <f>'HA Schedule'!N9</f>
        <v>WOL</v>
      </c>
      <c r="Q9" s="192" t="str">
        <f>'HA Schedule'!O9</f>
        <v>avl</v>
      </c>
      <c r="R9" s="192" t="str">
        <f>'HA Schedule'!P9</f>
        <v>bre</v>
      </c>
      <c r="S9" s="192" t="str">
        <f>'HA Schedule'!Q9</f>
        <v>MUN</v>
      </c>
      <c r="T9" s="192" t="str">
        <f>'HA Schedule'!R9</f>
        <v>bha</v>
      </c>
      <c r="U9" s="192" t="str">
        <f>'HA Schedule'!S9</f>
        <v>ARS</v>
      </c>
      <c r="V9" s="192" t="str">
        <f>'HA Schedule'!T9</f>
        <v>new</v>
      </c>
      <c r="W9" s="192" t="str">
        <f>'HA Schedule'!U9</f>
        <v>BOU</v>
      </c>
      <c r="X9" s="192" t="str">
        <f>'HA Schedule'!V9</f>
        <v>nfo</v>
      </c>
      <c r="Y9" s="192" t="str">
        <f>'HA Schedule'!W9</f>
        <v>MCI</v>
      </c>
      <c r="Z9" s="192" t="str">
        <f>'HA Schedule'!X9</f>
        <v>CRY</v>
      </c>
      <c r="AA9" s="192" t="str">
        <f>'HA Schedule'!Y9</f>
        <v>liv</v>
      </c>
      <c r="AB9" s="192" t="str">
        <f>'HA Schedule'!Z9</f>
        <v>FUL</v>
      </c>
      <c r="AC9" s="192" t="str">
        <f>'HA Schedule'!AA9</f>
        <v>whu</v>
      </c>
      <c r="AD9" s="192" t="str">
        <f>'HA Schedule'!AB9</f>
        <v>SOU</v>
      </c>
      <c r="AE9" s="192" t="str">
        <f>'HA Schedule'!AC9</f>
        <v>tot</v>
      </c>
      <c r="AF9" s="192" t="str">
        <f>'HA Schedule'!AD9</f>
        <v>LEE</v>
      </c>
      <c r="AG9" s="192" t="str">
        <f>'HA Schedule'!AE9</f>
        <v>lei</v>
      </c>
      <c r="AH9" s="192" t="str">
        <f>'HA Schedule'!AF9</f>
        <v>EVE</v>
      </c>
      <c r="AI9" s="192" t="str">
        <f>'HA Schedule'!AG9</f>
        <v>AVL</v>
      </c>
      <c r="AJ9" s="192" t="str">
        <f>'HA Schedule'!AH9</f>
        <v>wol</v>
      </c>
      <c r="AK9" s="192" t="str">
        <f>'HA Schedule'!AI9</f>
        <v>BHA</v>
      </c>
      <c r="AL9" s="192" t="str">
        <f>'HA Schedule'!AJ9</f>
        <v>mun</v>
      </c>
      <c r="AM9" s="192" t="str">
        <f>'HA Schedule'!AK9</f>
        <v>BRE</v>
      </c>
      <c r="AN9" s="192" t="str">
        <f>'HA Schedule'!AL9</f>
        <v>ars</v>
      </c>
      <c r="AO9" s="192" t="str">
        <f>'HA Schedule'!AM9</f>
        <v>bou</v>
      </c>
      <c r="AP9" s="192" t="str">
        <f>'HA Schedule'!AN9</f>
        <v>NFO</v>
      </c>
      <c r="AQ9" s="192" t="str">
        <f>'HA Schedule'!AO9</f>
        <v>mci</v>
      </c>
      <c r="AR9" s="192" t="str">
        <f>'HA Schedule'!AP9</f>
        <v>NEW</v>
      </c>
      <c r="AS9" s="282"/>
      <c r="AT9" s="655" t="str">
        <f>'HA Schedule'!AR9</f>
        <v/>
      </c>
      <c r="AU9" s="654" t="str">
        <f>'HA Schedule'!AS9</f>
        <v/>
      </c>
      <c r="AV9" s="192" t="str">
        <f>'HA Schedule'!AT9</f>
        <v/>
      </c>
      <c r="AW9" s="192" t="str">
        <f>'HA Schedule'!AU9</f>
        <v/>
      </c>
      <c r="AX9" s="192" t="str">
        <f>'HA Schedule'!AV9</f>
        <v/>
      </c>
      <c r="AY9" s="192" t="str">
        <f>'HA Schedule'!AW9</f>
        <v/>
      </c>
      <c r="AZ9" s="63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</row>
    <row r="10">
      <c r="A10" s="167"/>
      <c r="B10" s="652">
        <f t="shared" si="1"/>
        <v>10</v>
      </c>
      <c r="C10" s="652">
        <f>VLOOKUP($E10,'Team Ratings'!$C$3:$F$22,2)</f>
        <v>5</v>
      </c>
      <c r="D10" s="652">
        <f>VLOOKUP($E10,'Team Ratings'!$C$3:$F$22,4)</f>
        <v>5</v>
      </c>
      <c r="E10" s="655" t="s">
        <v>65</v>
      </c>
      <c r="F10" s="654" t="str">
        <f>'HA Schedule'!D10</f>
        <v>vs</v>
      </c>
      <c r="G10" s="192" t="str">
        <f>'HA Schedule'!E10</f>
        <v>ARS</v>
      </c>
      <c r="H10" s="192" t="str">
        <f>'HA Schedule'!F10</f>
        <v>liv</v>
      </c>
      <c r="I10" s="192" t="str">
        <f>'HA Schedule'!G10</f>
        <v>AVL</v>
      </c>
      <c r="J10" s="192" t="str">
        <f>'HA Schedule'!H10</f>
        <v>mci</v>
      </c>
      <c r="K10" s="192" t="str">
        <f>'HA Schedule'!I10</f>
        <v>BRE</v>
      </c>
      <c r="L10" s="192" t="str">
        <f>'HA Schedule'!J10</f>
        <v>new</v>
      </c>
      <c r="M10" s="192" t="str">
        <f>'HA Schedule'!K10</f>
        <v>MUN</v>
      </c>
      <c r="N10" s="192" t="str">
        <f>'HA Schedule'!L10</f>
        <v>bha</v>
      </c>
      <c r="O10" s="192" t="str">
        <f>'HA Schedule'!M10</f>
        <v>CHE</v>
      </c>
      <c r="P10" s="192" t="str">
        <f>'HA Schedule'!N10</f>
        <v>LEE</v>
      </c>
      <c r="Q10" s="192" t="str">
        <f>'HA Schedule'!O10</f>
        <v>lei</v>
      </c>
      <c r="R10" s="192" t="str">
        <f>'HA Schedule'!P10</f>
        <v>WOL</v>
      </c>
      <c r="S10" s="192" t="str">
        <f>'HA Schedule'!Q10</f>
        <v>eve</v>
      </c>
      <c r="T10" s="192" t="str">
        <f>'HA Schedule'!R10</f>
        <v>SOU</v>
      </c>
      <c r="U10" s="192" t="str">
        <f>'HA Schedule'!S10</f>
        <v>whu</v>
      </c>
      <c r="V10" s="192" t="str">
        <f>'HA Schedule'!T10</f>
        <v>nfo</v>
      </c>
      <c r="W10" s="192" t="str">
        <f>'HA Schedule'!U10</f>
        <v>FUL</v>
      </c>
      <c r="X10" s="192" t="str">
        <f>'HA Schedule'!V10</f>
        <v>bou</v>
      </c>
      <c r="Y10" s="192" t="str">
        <f>'HA Schedule'!W10</f>
        <v>TOT</v>
      </c>
      <c r="Z10" s="192" t="str">
        <f>'HA Schedule'!X10</f>
        <v>che</v>
      </c>
      <c r="AA10" s="192" t="str">
        <f>'HA Schedule'!Y10</f>
        <v>NEW</v>
      </c>
      <c r="AB10" s="192" t="str">
        <f>'HA Schedule'!Z10</f>
        <v>mun</v>
      </c>
      <c r="AC10" s="192" t="str">
        <f>'HA Schedule'!AA10</f>
        <v>BHA</v>
      </c>
      <c r="AD10" s="192" t="str">
        <f>'HA Schedule'!AB10</f>
        <v>bre</v>
      </c>
      <c r="AE10" s="192" t="str">
        <f>'HA Schedule'!AC10</f>
        <v>LIV</v>
      </c>
      <c r="AF10" s="192" t="str">
        <f>'HA Schedule'!AD10</f>
        <v>avl</v>
      </c>
      <c r="AG10" s="192" t="str">
        <f>'HA Schedule'!AE10</f>
        <v>MCI</v>
      </c>
      <c r="AH10" s="192" t="str">
        <f>'HA Schedule'!AF10</f>
        <v>ars</v>
      </c>
      <c r="AI10" s="192" t="str">
        <f>'HA Schedule'!AG10</f>
        <v>LEI</v>
      </c>
      <c r="AJ10" s="192" t="str">
        <f>'HA Schedule'!AH10</f>
        <v>lee</v>
      </c>
      <c r="AK10" s="192" t="str">
        <f>'HA Schedule'!AI10</f>
        <v>sou</v>
      </c>
      <c r="AL10" s="192" t="str">
        <f>'HA Schedule'!AJ10</f>
        <v>EVE</v>
      </c>
      <c r="AM10" s="192" t="str">
        <f>'HA Schedule'!AK10</f>
        <v>wol</v>
      </c>
      <c r="AN10" s="192" t="str">
        <f>'HA Schedule'!AL10</f>
        <v>WHU</v>
      </c>
      <c r="AO10" s="192" t="str">
        <f>'HA Schedule'!AM10</f>
        <v>tot</v>
      </c>
      <c r="AP10" s="192" t="str">
        <f>'HA Schedule'!AN10</f>
        <v>BOU</v>
      </c>
      <c r="AQ10" s="192" t="str">
        <f>'HA Schedule'!AO10</f>
        <v>ful</v>
      </c>
      <c r="AR10" s="192" t="str">
        <f>'HA Schedule'!AP10</f>
        <v>NFO</v>
      </c>
      <c r="AS10" s="282"/>
      <c r="AT10" s="655" t="str">
        <f>'HA Schedule'!AR10</f>
        <v/>
      </c>
      <c r="AU10" s="654" t="str">
        <f>'HA Schedule'!AS10</f>
        <v/>
      </c>
      <c r="AV10" s="192" t="str">
        <f>'HA Schedule'!AT10</f>
        <v/>
      </c>
      <c r="AW10" s="192" t="str">
        <f>'HA Schedule'!AU10</f>
        <v/>
      </c>
      <c r="AX10" s="192" t="str">
        <f>'HA Schedule'!AV10</f>
        <v/>
      </c>
      <c r="AY10" s="192" t="str">
        <f>'HA Schedule'!AW10</f>
        <v/>
      </c>
      <c r="AZ10" s="63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</row>
    <row r="11">
      <c r="A11" s="167"/>
      <c r="B11" s="652">
        <f t="shared" si="1"/>
        <v>11</v>
      </c>
      <c r="C11" s="652">
        <f>VLOOKUP($E11,'Team Ratings'!$C$3:$F$22,2)</f>
        <v>5</v>
      </c>
      <c r="D11" s="652">
        <f>VLOOKUP($E11,'Team Ratings'!$C$3:$F$22,4)</f>
        <v>6</v>
      </c>
      <c r="E11" s="655" t="s">
        <v>98</v>
      </c>
      <c r="F11" s="654" t="str">
        <f>'HA Schedule'!D11</f>
        <v>vs</v>
      </c>
      <c r="G11" s="192" t="str">
        <f>'HA Schedule'!E11</f>
        <v>CHE</v>
      </c>
      <c r="H11" s="192" t="str">
        <f>'HA Schedule'!F11</f>
        <v>avl</v>
      </c>
      <c r="I11" s="192" t="str">
        <f>'HA Schedule'!G11</f>
        <v>NFO</v>
      </c>
      <c r="J11" s="192" t="str">
        <f>'HA Schedule'!H11</f>
        <v>bre</v>
      </c>
      <c r="K11" s="192" t="str">
        <f>'HA Schedule'!I11</f>
        <v>lee</v>
      </c>
      <c r="L11" s="192" t="str">
        <f>'HA Schedule'!J11</f>
        <v>LIV</v>
      </c>
      <c r="M11" s="192" t="str">
        <f>'HA Schedule'!K11</f>
        <v>ars</v>
      </c>
      <c r="N11" s="192" t="str">
        <f>'HA Schedule'!L11</f>
        <v>WHU</v>
      </c>
      <c r="O11" s="192" t="str">
        <f>'HA Schedule'!M11</f>
        <v>sou</v>
      </c>
      <c r="P11" s="192" t="str">
        <f>'HA Schedule'!N11</f>
        <v>MUN</v>
      </c>
      <c r="Q11" s="192" t="str">
        <f>'HA Schedule'!O11</f>
        <v>tot</v>
      </c>
      <c r="R11" s="192" t="str">
        <f>'HA Schedule'!P11</f>
        <v>new</v>
      </c>
      <c r="S11" s="192" t="str">
        <f>'HA Schedule'!Q11</f>
        <v>CRY</v>
      </c>
      <c r="T11" s="192" t="str">
        <f>'HA Schedule'!R11</f>
        <v>ful</v>
      </c>
      <c r="U11" s="192" t="str">
        <f>'HA Schedule'!S11</f>
        <v>LEI</v>
      </c>
      <c r="V11" s="192" t="str">
        <f>'HA Schedule'!T11</f>
        <v>bou</v>
      </c>
      <c r="W11" s="192" t="str">
        <f>'HA Schedule'!U11</f>
        <v>WOL</v>
      </c>
      <c r="X11" s="192" t="str">
        <f>'HA Schedule'!V11</f>
        <v>mci</v>
      </c>
      <c r="Y11" s="192" t="str">
        <f>'HA Schedule'!W11</f>
        <v>BHA</v>
      </c>
      <c r="Z11" s="192" t="str">
        <f>'HA Schedule'!X11</f>
        <v>SOU</v>
      </c>
      <c r="AA11" s="192" t="str">
        <f>'HA Schedule'!Y11</f>
        <v>whu</v>
      </c>
      <c r="AB11" s="192" t="str">
        <f>'HA Schedule'!Z11</f>
        <v>ARS</v>
      </c>
      <c r="AC11" s="192" t="str">
        <f>'HA Schedule'!AA11</f>
        <v>liv</v>
      </c>
      <c r="AD11" s="192" t="str">
        <f>'HA Schedule'!AB11</f>
        <v>LEE</v>
      </c>
      <c r="AE11" s="192" t="str">
        <f>'HA Schedule'!AC11</f>
        <v>AVL</v>
      </c>
      <c r="AF11" s="192" t="str">
        <f>'HA Schedule'!AD11</f>
        <v>nfo</v>
      </c>
      <c r="AG11" s="192" t="str">
        <f>'HA Schedule'!AE11</f>
        <v>BRE</v>
      </c>
      <c r="AH11" s="192" t="str">
        <f>'HA Schedule'!AF11</f>
        <v>che</v>
      </c>
      <c r="AI11" s="192" t="str">
        <f>'HA Schedule'!AG11</f>
        <v>TOT</v>
      </c>
      <c r="AJ11" s="192" t="str">
        <f>'HA Schedule'!AH11</f>
        <v>mun</v>
      </c>
      <c r="AK11" s="192" t="str">
        <f>'HA Schedule'!AI11</f>
        <v>FUL</v>
      </c>
      <c r="AL11" s="192" t="str">
        <f>'HA Schedule'!AJ11</f>
        <v>cry</v>
      </c>
      <c r="AM11" s="192" t="str">
        <f>'HA Schedule'!AK11</f>
        <v>NEW</v>
      </c>
      <c r="AN11" s="192" t="str">
        <f>'HA Schedule'!AL11</f>
        <v>lei</v>
      </c>
      <c r="AO11" s="192" t="str">
        <f>'HA Schedule'!AM11</f>
        <v>bha</v>
      </c>
      <c r="AP11" s="192" t="str">
        <f>'HA Schedule'!AN11</f>
        <v>MCI</v>
      </c>
      <c r="AQ11" s="192" t="str">
        <f>'HA Schedule'!AO11</f>
        <v>wol</v>
      </c>
      <c r="AR11" s="192" t="str">
        <f>'HA Schedule'!AP11</f>
        <v>BOU</v>
      </c>
      <c r="AS11" s="282"/>
      <c r="AT11" s="655" t="str">
        <f>'HA Schedule'!AR11</f>
        <v/>
      </c>
      <c r="AU11" s="654" t="str">
        <f>'HA Schedule'!AS11</f>
        <v/>
      </c>
      <c r="AV11" s="192" t="str">
        <f>'HA Schedule'!AT11</f>
        <v/>
      </c>
      <c r="AW11" s="192" t="str">
        <f>'HA Schedule'!AU11</f>
        <v/>
      </c>
      <c r="AX11" s="192" t="str">
        <f>'HA Schedule'!AV11</f>
        <v/>
      </c>
      <c r="AY11" s="192" t="str">
        <f>'HA Schedule'!AW11</f>
        <v/>
      </c>
      <c r="AZ11" s="63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</row>
    <row r="12">
      <c r="A12" s="167"/>
      <c r="B12" s="652">
        <f t="shared" si="1"/>
        <v>14</v>
      </c>
      <c r="C12" s="652">
        <f>VLOOKUP($E12,'Team Ratings'!$C$3:$F$22,2)</f>
        <v>7</v>
      </c>
      <c r="D12" s="652">
        <f>VLOOKUP($E12,'Team Ratings'!$C$3:$F$22,4)</f>
        <v>7</v>
      </c>
      <c r="E12" s="655" t="s">
        <v>167</v>
      </c>
      <c r="F12" s="654" t="str">
        <f>'HA Schedule'!D12</f>
        <v>vs</v>
      </c>
      <c r="G12" s="192" t="str">
        <f>'HA Schedule'!E12</f>
        <v>LIV</v>
      </c>
      <c r="H12" s="192" t="str">
        <f>'HA Schedule'!F12</f>
        <v>wol</v>
      </c>
      <c r="I12" s="192" t="str">
        <f>'HA Schedule'!G12</f>
        <v>BRE</v>
      </c>
      <c r="J12" s="192" t="str">
        <f>'HA Schedule'!H12</f>
        <v>ars</v>
      </c>
      <c r="K12" s="192" t="str">
        <f>'HA Schedule'!I12</f>
        <v>BHA</v>
      </c>
      <c r="L12" s="192" t="str">
        <f>'HA Schedule'!J12</f>
        <v>tot</v>
      </c>
      <c r="M12" s="192" t="str">
        <f>'HA Schedule'!K12</f>
        <v>CHE</v>
      </c>
      <c r="N12" s="192" t="str">
        <f>'HA Schedule'!L12</f>
        <v>nfo</v>
      </c>
      <c r="O12" s="192" t="str">
        <f>'HA Schedule'!M12</f>
        <v>NEW</v>
      </c>
      <c r="P12" s="192" t="str">
        <f>'HA Schedule'!N12</f>
        <v>whu</v>
      </c>
      <c r="Q12" s="192" t="str">
        <f>'HA Schedule'!O12</f>
        <v>BOU</v>
      </c>
      <c r="R12" s="192" t="str">
        <f>'HA Schedule'!P12</f>
        <v>AVL</v>
      </c>
      <c r="S12" s="192" t="str">
        <f>'HA Schedule'!Q12</f>
        <v>lee</v>
      </c>
      <c r="T12" s="192" t="str">
        <f>'HA Schedule'!R12</f>
        <v>EVE</v>
      </c>
      <c r="U12" s="192" t="str">
        <f>'HA Schedule'!S12</f>
        <v>mci</v>
      </c>
      <c r="V12" s="192" t="str">
        <f>'HA Schedule'!T12</f>
        <v>MUN</v>
      </c>
      <c r="W12" s="192" t="str">
        <f>'HA Schedule'!U12</f>
        <v>cry</v>
      </c>
      <c r="X12" s="192" t="str">
        <f>'HA Schedule'!V12</f>
        <v>SOU</v>
      </c>
      <c r="Y12" s="192" t="str">
        <f>'HA Schedule'!W12</f>
        <v>lei</v>
      </c>
      <c r="Z12" s="192" t="str">
        <f>'HA Schedule'!X12</f>
        <v>new</v>
      </c>
      <c r="AA12" s="192" t="str">
        <f>'HA Schedule'!Y12</f>
        <v>TOT</v>
      </c>
      <c r="AB12" s="192" t="str">
        <f>'HA Schedule'!Z12</f>
        <v>che</v>
      </c>
      <c r="AC12" s="192" t="str">
        <f>'HA Schedule'!AA12</f>
        <v>NFO</v>
      </c>
      <c r="AD12" s="192" t="str">
        <f>'HA Schedule'!AB12</f>
        <v>bha</v>
      </c>
      <c r="AE12" s="192" t="str">
        <f>'HA Schedule'!AC12</f>
        <v>WOL</v>
      </c>
      <c r="AF12" s="192" t="str">
        <f>'HA Schedule'!AD12</f>
        <v>bre</v>
      </c>
      <c r="AG12" s="192" t="str">
        <f>'HA Schedule'!AE12</f>
        <v>ARS</v>
      </c>
      <c r="AH12" s="192" t="str">
        <f>'HA Schedule'!AF12</f>
        <v>liv</v>
      </c>
      <c r="AI12" s="192" t="str">
        <f>'HA Schedule'!AG12</f>
        <v>bou</v>
      </c>
      <c r="AJ12" s="192" t="str">
        <f>'HA Schedule'!AH12</f>
        <v>WHU</v>
      </c>
      <c r="AK12" s="192" t="str">
        <f>'HA Schedule'!AI12</f>
        <v>eve</v>
      </c>
      <c r="AL12" s="192" t="str">
        <f>'HA Schedule'!AJ12</f>
        <v>LEE</v>
      </c>
      <c r="AM12" s="192" t="str">
        <f>'HA Schedule'!AK12</f>
        <v>avl</v>
      </c>
      <c r="AN12" s="192" t="str">
        <f>'HA Schedule'!AL12</f>
        <v>MCI</v>
      </c>
      <c r="AO12" s="192" t="str">
        <f>'HA Schedule'!AM12</f>
        <v>LEI</v>
      </c>
      <c r="AP12" s="192" t="str">
        <f>'HA Schedule'!AN12</f>
        <v>sou</v>
      </c>
      <c r="AQ12" s="192" t="str">
        <f>'HA Schedule'!AO12</f>
        <v>CRY</v>
      </c>
      <c r="AR12" s="192" t="str">
        <f>'HA Schedule'!AP12</f>
        <v>mun</v>
      </c>
      <c r="AS12" s="282"/>
      <c r="AT12" s="655" t="str">
        <f>'HA Schedule'!AR12</f>
        <v/>
      </c>
      <c r="AU12" s="654" t="str">
        <f>'HA Schedule'!AS12</f>
        <v/>
      </c>
      <c r="AV12" s="192" t="str">
        <f>'HA Schedule'!AT12</f>
        <v/>
      </c>
      <c r="AW12" s="192" t="str">
        <f>'HA Schedule'!AU12</f>
        <v/>
      </c>
      <c r="AX12" s="192" t="str">
        <f>'HA Schedule'!AV12</f>
        <v/>
      </c>
      <c r="AY12" s="192" t="str">
        <f>'HA Schedule'!AW12</f>
        <v/>
      </c>
      <c r="AZ12" s="63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</row>
    <row r="13">
      <c r="A13" s="167"/>
      <c r="B13" s="652">
        <f t="shared" si="1"/>
        <v>12</v>
      </c>
      <c r="C13" s="652">
        <f>VLOOKUP($E13,'Team Ratings'!$C$3:$F$22,2)</f>
        <v>6</v>
      </c>
      <c r="D13" s="652">
        <f>VLOOKUP($E13,'Team Ratings'!$C$3:$F$22,4)</f>
        <v>6</v>
      </c>
      <c r="E13" s="655" t="s">
        <v>67</v>
      </c>
      <c r="F13" s="654" t="str">
        <f>'HA Schedule'!D13</f>
        <v>vs</v>
      </c>
      <c r="G13" s="192" t="str">
        <f>'HA Schedule'!E13</f>
        <v>WOL</v>
      </c>
      <c r="H13" s="192" t="str">
        <f>'HA Schedule'!F13</f>
        <v>sou</v>
      </c>
      <c r="I13" s="192" t="str">
        <f>'HA Schedule'!G13</f>
        <v>CHE</v>
      </c>
      <c r="J13" s="192" t="str">
        <f>'HA Schedule'!H13</f>
        <v>bha</v>
      </c>
      <c r="K13" s="192" t="str">
        <f>'HA Schedule'!I13</f>
        <v>EVE</v>
      </c>
      <c r="L13" s="192" t="str">
        <f>'HA Schedule'!J13</f>
        <v>bre</v>
      </c>
      <c r="M13" s="192" t="str">
        <f>'HA Schedule'!K13</f>
        <v>NFO</v>
      </c>
      <c r="N13" s="192" t="str">
        <f>'HA Schedule'!L13</f>
        <v>mun</v>
      </c>
      <c r="O13" s="192" t="str">
        <f>'HA Schedule'!M13</f>
        <v>AVL</v>
      </c>
      <c r="P13" s="192" t="str">
        <f>'HA Schedule'!N13</f>
        <v>cry</v>
      </c>
      <c r="Q13" s="192" t="str">
        <f>'HA Schedule'!O13</f>
        <v>ARS</v>
      </c>
      <c r="R13" s="192" t="str">
        <f>'HA Schedule'!P13</f>
        <v>lei</v>
      </c>
      <c r="S13" s="192" t="str">
        <f>'HA Schedule'!Q13</f>
        <v>FUL</v>
      </c>
      <c r="T13" s="192" t="str">
        <f>'HA Schedule'!R13</f>
        <v>liv</v>
      </c>
      <c r="U13" s="192" t="str">
        <f>'HA Schedule'!S13</f>
        <v>BOU</v>
      </c>
      <c r="V13" s="192" t="str">
        <f>'HA Schedule'!T13</f>
        <v>tot</v>
      </c>
      <c r="W13" s="192" t="str">
        <f>'HA Schedule'!U13</f>
        <v>MCI</v>
      </c>
      <c r="X13" s="192" t="str">
        <f>'HA Schedule'!V13</f>
        <v>new</v>
      </c>
      <c r="Y13" s="192" t="str">
        <f>'HA Schedule'!W13</f>
        <v>WHU</v>
      </c>
      <c r="Z13" s="192" t="str">
        <f>'HA Schedule'!X13</f>
        <v>avl</v>
      </c>
      <c r="AA13" s="192" t="str">
        <f>'HA Schedule'!Y13</f>
        <v>BRE</v>
      </c>
      <c r="AB13" s="192" t="str">
        <f>'HA Schedule'!Z13</f>
        <v>nfo</v>
      </c>
      <c r="AC13" s="192" t="str">
        <f>'HA Schedule'!AA13</f>
        <v>MUN</v>
      </c>
      <c r="AD13" s="192" t="str">
        <f>'HA Schedule'!AB13</f>
        <v>eve</v>
      </c>
      <c r="AE13" s="192" t="str">
        <f>'HA Schedule'!AC13</f>
        <v>SOU</v>
      </c>
      <c r="AF13" s="192" t="str">
        <f>'HA Schedule'!AD13</f>
        <v>che</v>
      </c>
      <c r="AG13" s="192" t="str">
        <f>'HA Schedule'!AE13</f>
        <v>BHA</v>
      </c>
      <c r="AH13" s="192" t="str">
        <f>'HA Schedule'!AF13</f>
        <v>wol</v>
      </c>
      <c r="AI13" s="192" t="str">
        <f>'HA Schedule'!AG13</f>
        <v>ars</v>
      </c>
      <c r="AJ13" s="192" t="str">
        <f>'HA Schedule'!AH13</f>
        <v>CRY</v>
      </c>
      <c r="AK13" s="192" t="str">
        <f>'HA Schedule'!AI13</f>
        <v>LIV</v>
      </c>
      <c r="AL13" s="192" t="str">
        <f>'HA Schedule'!AJ13</f>
        <v>ful</v>
      </c>
      <c r="AM13" s="192" t="str">
        <f>'HA Schedule'!AK13</f>
        <v>LEI</v>
      </c>
      <c r="AN13" s="192" t="str">
        <f>'HA Schedule'!AL13</f>
        <v>bou</v>
      </c>
      <c r="AO13" s="192" t="str">
        <f>'HA Schedule'!AM13</f>
        <v>mci</v>
      </c>
      <c r="AP13" s="192" t="str">
        <f>'HA Schedule'!AN13</f>
        <v>NEW</v>
      </c>
      <c r="AQ13" s="192" t="str">
        <f>'HA Schedule'!AO13</f>
        <v>whu</v>
      </c>
      <c r="AR13" s="192" t="str">
        <f>'HA Schedule'!AP13</f>
        <v>TOT</v>
      </c>
      <c r="AS13" s="282"/>
      <c r="AT13" s="655" t="str">
        <f>'HA Schedule'!AR13</f>
        <v/>
      </c>
      <c r="AU13" s="654" t="str">
        <f>'HA Schedule'!AS13</f>
        <v/>
      </c>
      <c r="AV13" s="192" t="str">
        <f>'HA Schedule'!AT13</f>
        <v/>
      </c>
      <c r="AW13" s="192" t="str">
        <f>'HA Schedule'!AU13</f>
        <v/>
      </c>
      <c r="AX13" s="192" t="str">
        <f>'HA Schedule'!AV13</f>
        <v/>
      </c>
      <c r="AY13" s="192" t="str">
        <f>'HA Schedule'!AW13</f>
        <v/>
      </c>
      <c r="AZ13" s="63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</row>
    <row r="14">
      <c r="A14" s="167"/>
      <c r="B14" s="652">
        <f t="shared" si="1"/>
        <v>9</v>
      </c>
      <c r="C14" s="652">
        <f>VLOOKUP($E14,'Team Ratings'!$C$3:$F$22,2)</f>
        <v>4</v>
      </c>
      <c r="D14" s="652">
        <f>VLOOKUP($E14,'Team Ratings'!$C$3:$F$22,4)</f>
        <v>5</v>
      </c>
      <c r="E14" s="655" t="s">
        <v>88</v>
      </c>
      <c r="F14" s="654" t="str">
        <f>'HA Schedule'!D14</f>
        <v>vs</v>
      </c>
      <c r="G14" s="192" t="str">
        <f>'HA Schedule'!E14</f>
        <v>BRE</v>
      </c>
      <c r="H14" s="192" t="str">
        <f>'HA Schedule'!F14</f>
        <v>ars</v>
      </c>
      <c r="I14" s="192" t="str">
        <f>'HA Schedule'!G14</f>
        <v>SOU</v>
      </c>
      <c r="J14" s="192" t="str">
        <f>'HA Schedule'!H14</f>
        <v>che</v>
      </c>
      <c r="K14" s="192" t="str">
        <f>'HA Schedule'!I14</f>
        <v>MUN</v>
      </c>
      <c r="L14" s="192" t="str">
        <f>'HA Schedule'!J14</f>
        <v>bha</v>
      </c>
      <c r="M14" s="192" t="str">
        <f>'HA Schedule'!K14</f>
        <v>AVL</v>
      </c>
      <c r="N14" s="192" t="str">
        <f>'HA Schedule'!L14</f>
        <v>tot</v>
      </c>
      <c r="O14" s="192" t="str">
        <f>'HA Schedule'!M14</f>
        <v>NFO</v>
      </c>
      <c r="P14" s="192" t="str">
        <f>'HA Schedule'!N14</f>
        <v>bou</v>
      </c>
      <c r="Q14" s="192" t="str">
        <f>'HA Schedule'!O14</f>
        <v>CRY</v>
      </c>
      <c r="R14" s="192" t="str">
        <f>'HA Schedule'!P14</f>
        <v>LEE</v>
      </c>
      <c r="S14" s="192" t="str">
        <f>'HA Schedule'!Q14</f>
        <v>wol</v>
      </c>
      <c r="T14" s="192" t="str">
        <f>'HA Schedule'!R14</f>
        <v>MCI</v>
      </c>
      <c r="U14" s="192" t="str">
        <f>'HA Schedule'!S14</f>
        <v>eve</v>
      </c>
      <c r="V14" s="192" t="str">
        <f>'HA Schedule'!T14</f>
        <v>whu</v>
      </c>
      <c r="W14" s="192" t="str">
        <f>'HA Schedule'!U14</f>
        <v>NEW</v>
      </c>
      <c r="X14" s="192" t="str">
        <f>'HA Schedule'!V14</f>
        <v>liv</v>
      </c>
      <c r="Y14" s="192" t="str">
        <f>'HA Schedule'!W14</f>
        <v>FUL</v>
      </c>
      <c r="Z14" s="192" t="str">
        <f>'HA Schedule'!X14</f>
        <v>nfo</v>
      </c>
      <c r="AA14" s="192" t="str">
        <f>'HA Schedule'!Y14</f>
        <v>BHA</v>
      </c>
      <c r="AB14" s="192" t="str">
        <f>'HA Schedule'!Z14</f>
        <v>avl</v>
      </c>
      <c r="AC14" s="192" t="str">
        <f>'HA Schedule'!AA14</f>
        <v>TOT</v>
      </c>
      <c r="AD14" s="192" t="str">
        <f>'HA Schedule'!AB14</f>
        <v>mun</v>
      </c>
      <c r="AE14" s="192" t="str">
        <f>'HA Schedule'!AC14</f>
        <v>ARS</v>
      </c>
      <c r="AF14" s="192" t="str">
        <f>'HA Schedule'!AD14</f>
        <v>sou</v>
      </c>
      <c r="AG14" s="192" t="str">
        <f>'HA Schedule'!AE14</f>
        <v>CHE</v>
      </c>
      <c r="AH14" s="192" t="str">
        <f>'HA Schedule'!AF14</f>
        <v>bre</v>
      </c>
      <c r="AI14" s="192" t="str">
        <f>'HA Schedule'!AG14</f>
        <v>cry</v>
      </c>
      <c r="AJ14" s="192" t="str">
        <f>'HA Schedule'!AH14</f>
        <v>BOU</v>
      </c>
      <c r="AK14" s="192" t="str">
        <f>'HA Schedule'!AI14</f>
        <v>mci</v>
      </c>
      <c r="AL14" s="192" t="str">
        <f>'HA Schedule'!AJ14</f>
        <v>WOL</v>
      </c>
      <c r="AM14" s="192" t="str">
        <f>'HA Schedule'!AK14</f>
        <v>lee</v>
      </c>
      <c r="AN14" s="192" t="str">
        <f>'HA Schedule'!AL14</f>
        <v>EVE</v>
      </c>
      <c r="AO14" s="192" t="str">
        <f>'HA Schedule'!AM14</f>
        <v>ful</v>
      </c>
      <c r="AP14" s="192" t="str">
        <f>'HA Schedule'!AN14</f>
        <v>LIV</v>
      </c>
      <c r="AQ14" s="192" t="str">
        <f>'HA Schedule'!AO14</f>
        <v>new</v>
      </c>
      <c r="AR14" s="192" t="str">
        <f>'HA Schedule'!AP14</f>
        <v>WHU</v>
      </c>
      <c r="AS14" s="282"/>
      <c r="AT14" s="655" t="str">
        <f>'HA Schedule'!AR14</f>
        <v/>
      </c>
      <c r="AU14" s="654" t="str">
        <f>'HA Schedule'!AS14</f>
        <v/>
      </c>
      <c r="AV14" s="192" t="str">
        <f>'HA Schedule'!AT14</f>
        <v/>
      </c>
      <c r="AW14" s="192" t="str">
        <f>'HA Schedule'!AU14</f>
        <v/>
      </c>
      <c r="AX14" s="192" t="str">
        <f>'HA Schedule'!AV14</f>
        <v/>
      </c>
      <c r="AY14" s="192" t="str">
        <f>'HA Schedule'!AW14</f>
        <v/>
      </c>
      <c r="AZ14" s="63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</row>
    <row r="15">
      <c r="A15" s="167"/>
      <c r="B15" s="652">
        <f t="shared" si="1"/>
        <v>2</v>
      </c>
      <c r="C15" s="652">
        <f>VLOOKUP($E15,'Team Ratings'!$C$3:$F$22,2)</f>
        <v>1</v>
      </c>
      <c r="D15" s="652">
        <f>VLOOKUP($E15,'Team Ratings'!$C$3:$F$22,4)</f>
        <v>1</v>
      </c>
      <c r="E15" s="655" t="s">
        <v>81</v>
      </c>
      <c r="F15" s="654" t="str">
        <f>'HA Schedule'!D15</f>
        <v>vs</v>
      </c>
      <c r="G15" s="192" t="str">
        <f>'HA Schedule'!E15</f>
        <v>ful</v>
      </c>
      <c r="H15" s="192" t="str">
        <f>'HA Schedule'!F15</f>
        <v>CRY</v>
      </c>
      <c r="I15" s="192" t="str">
        <f>'HA Schedule'!G15</f>
        <v>mun</v>
      </c>
      <c r="J15" s="192" t="str">
        <f>'HA Schedule'!H15</f>
        <v>BOU</v>
      </c>
      <c r="K15" s="192" t="str">
        <f>'HA Schedule'!I15</f>
        <v>NEW</v>
      </c>
      <c r="L15" s="192" t="str">
        <f>'HA Schedule'!J15</f>
        <v>eve</v>
      </c>
      <c r="M15" s="192" t="str">
        <f>'HA Schedule'!K15</f>
        <v>WOL</v>
      </c>
      <c r="N15" s="192" t="str">
        <f>'HA Schedule'!L15</f>
        <v>che</v>
      </c>
      <c r="O15" s="192" t="str">
        <f>'HA Schedule'!M15</f>
        <v>BHA</v>
      </c>
      <c r="P15" s="192" t="str">
        <f>'HA Schedule'!N15</f>
        <v>ars</v>
      </c>
      <c r="Q15" s="192" t="str">
        <f>'HA Schedule'!O15</f>
        <v>MCI</v>
      </c>
      <c r="R15" s="192" t="str">
        <f>'HA Schedule'!P15</f>
        <v>WHU</v>
      </c>
      <c r="S15" s="192" t="str">
        <f>'HA Schedule'!Q15</f>
        <v>nfo</v>
      </c>
      <c r="T15" s="192" t="str">
        <f>'HA Schedule'!R15</f>
        <v>LEE</v>
      </c>
      <c r="U15" s="192" t="str">
        <f>'HA Schedule'!S15</f>
        <v>tot</v>
      </c>
      <c r="V15" s="192" t="str">
        <f>'HA Schedule'!T15</f>
        <v>SOU</v>
      </c>
      <c r="W15" s="192" t="str">
        <f>'HA Schedule'!U15</f>
        <v>avl</v>
      </c>
      <c r="X15" s="192" t="str">
        <f>'HA Schedule'!V15</f>
        <v>LEI</v>
      </c>
      <c r="Y15" s="192" t="str">
        <f>'HA Schedule'!W15</f>
        <v>bre</v>
      </c>
      <c r="Z15" s="192" t="str">
        <f>'HA Schedule'!X15</f>
        <v>bha</v>
      </c>
      <c r="AA15" s="192" t="str">
        <f>'HA Schedule'!Y15</f>
        <v>CHE</v>
      </c>
      <c r="AB15" s="192" t="str">
        <f>'HA Schedule'!Z15</f>
        <v>wol</v>
      </c>
      <c r="AC15" s="192" t="str">
        <f>'HA Schedule'!AA15</f>
        <v>EVE</v>
      </c>
      <c r="AD15" s="192" t="str">
        <f>'HA Schedule'!AB15</f>
        <v>new</v>
      </c>
      <c r="AE15" s="192" t="str">
        <f>'HA Schedule'!AC15</f>
        <v>cry</v>
      </c>
      <c r="AF15" s="192" t="str">
        <f>'HA Schedule'!AD15</f>
        <v>MUN</v>
      </c>
      <c r="AG15" s="192" t="str">
        <f>'HA Schedule'!AE15</f>
        <v>bou</v>
      </c>
      <c r="AH15" s="192" t="str">
        <f>'HA Schedule'!AF15</f>
        <v>FUL</v>
      </c>
      <c r="AI15" s="192" t="str">
        <f>'HA Schedule'!AG15</f>
        <v>mci</v>
      </c>
      <c r="AJ15" s="192" t="str">
        <f>'HA Schedule'!AH15</f>
        <v>ARS</v>
      </c>
      <c r="AK15" s="192" t="str">
        <f>'HA Schedule'!AI15</f>
        <v>lee</v>
      </c>
      <c r="AL15" s="192" t="str">
        <f>'HA Schedule'!AJ15</f>
        <v>NFO</v>
      </c>
      <c r="AM15" s="192" t="str">
        <f>'HA Schedule'!AK15</f>
        <v>whu</v>
      </c>
      <c r="AN15" s="192" t="str">
        <f>'HA Schedule'!AL15</f>
        <v>TOT</v>
      </c>
      <c r="AO15" s="192" t="str">
        <f>'HA Schedule'!AM15</f>
        <v>BRE</v>
      </c>
      <c r="AP15" s="192" t="str">
        <f>'HA Schedule'!AN15</f>
        <v>lei</v>
      </c>
      <c r="AQ15" s="192" t="str">
        <f>'HA Schedule'!AO15</f>
        <v>AVL</v>
      </c>
      <c r="AR15" s="192" t="str">
        <f>'HA Schedule'!AP15</f>
        <v>sou</v>
      </c>
      <c r="AS15" s="282"/>
      <c r="AT15" s="655" t="str">
        <f>'HA Schedule'!AR15</f>
        <v/>
      </c>
      <c r="AU15" s="654" t="str">
        <f>'HA Schedule'!AS15</f>
        <v/>
      </c>
      <c r="AV15" s="192" t="str">
        <f>'HA Schedule'!AT15</f>
        <v/>
      </c>
      <c r="AW15" s="192" t="str">
        <f>'HA Schedule'!AU15</f>
        <v/>
      </c>
      <c r="AX15" s="192" t="str">
        <f>'HA Schedule'!AV15</f>
        <v/>
      </c>
      <c r="AY15" s="192" t="str">
        <f>'HA Schedule'!AW15</f>
        <v/>
      </c>
      <c r="AZ15" s="63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</row>
    <row r="16">
      <c r="A16" s="167"/>
      <c r="B16" s="652">
        <f t="shared" si="1"/>
        <v>2</v>
      </c>
      <c r="C16" s="652">
        <f>VLOOKUP($E16,'Team Ratings'!$C$3:$F$22,2)</f>
        <v>1</v>
      </c>
      <c r="D16" s="652">
        <f>VLOOKUP($E16,'Team Ratings'!$C$3:$F$22,4)</f>
        <v>1</v>
      </c>
      <c r="E16" s="655" t="s">
        <v>80</v>
      </c>
      <c r="F16" s="654" t="str">
        <f>'HA Schedule'!D16</f>
        <v>vs</v>
      </c>
      <c r="G16" s="192" t="str">
        <f>'HA Schedule'!E16</f>
        <v>whu</v>
      </c>
      <c r="H16" s="192" t="str">
        <f>'HA Schedule'!F16</f>
        <v>BOU</v>
      </c>
      <c r="I16" s="192" t="str">
        <f>'HA Schedule'!G16</f>
        <v>new</v>
      </c>
      <c r="J16" s="192" t="str">
        <f>'HA Schedule'!H16</f>
        <v>CRY</v>
      </c>
      <c r="K16" s="192" t="str">
        <f>'HA Schedule'!I16</f>
        <v>NFO</v>
      </c>
      <c r="L16" s="192" t="str">
        <f>'HA Schedule'!J16</f>
        <v>avl</v>
      </c>
      <c r="M16" s="192" t="str">
        <f>'HA Schedule'!K16</f>
        <v>TOT</v>
      </c>
      <c r="N16" s="192" t="str">
        <f>'HA Schedule'!L16</f>
        <v>wol</v>
      </c>
      <c r="O16" s="192" t="str">
        <f>'HA Schedule'!M16</f>
        <v>MUN</v>
      </c>
      <c r="P16" s="192" t="str">
        <f>'HA Schedule'!N16</f>
        <v>SOU</v>
      </c>
      <c r="Q16" s="192" t="str">
        <f>'HA Schedule'!O16</f>
        <v>liv</v>
      </c>
      <c r="R16" s="192" t="str">
        <f>'HA Schedule'!P16</f>
        <v>ars</v>
      </c>
      <c r="S16" s="192" t="str">
        <f>'HA Schedule'!Q16</f>
        <v>BHA</v>
      </c>
      <c r="T16" s="192" t="str">
        <f>'HA Schedule'!R16</f>
        <v>lei</v>
      </c>
      <c r="U16" s="192" t="str">
        <f>'HA Schedule'!S16</f>
        <v>FUL</v>
      </c>
      <c r="V16" s="192" t="str">
        <f>'HA Schedule'!T16</f>
        <v>BRE</v>
      </c>
      <c r="W16" s="192" t="str">
        <f>'HA Schedule'!U16</f>
        <v>lee</v>
      </c>
      <c r="X16" s="192" t="str">
        <f>'HA Schedule'!V16</f>
        <v>EVE</v>
      </c>
      <c r="Y16" s="192" t="str">
        <f>'HA Schedule'!W16</f>
        <v>che</v>
      </c>
      <c r="Z16" s="192" t="str">
        <f>'HA Schedule'!X16</f>
        <v>mun</v>
      </c>
      <c r="AA16" s="192" t="str">
        <f>'HA Schedule'!Y16</f>
        <v>WOL</v>
      </c>
      <c r="AB16" s="192" t="str">
        <f>'HA Schedule'!Z16</f>
        <v>tot</v>
      </c>
      <c r="AC16" s="192" t="str">
        <f>'HA Schedule'!AA16</f>
        <v>AVL</v>
      </c>
      <c r="AD16" s="192" t="str">
        <f>'HA Schedule'!AB16</f>
        <v>nfo</v>
      </c>
      <c r="AE16" s="192" t="str">
        <f>'HA Schedule'!AC16</f>
        <v>bou</v>
      </c>
      <c r="AF16" s="192" t="str">
        <f>'HA Schedule'!AD16</f>
        <v>NEW</v>
      </c>
      <c r="AG16" s="192" t="str">
        <f>'HA Schedule'!AE16</f>
        <v>cry</v>
      </c>
      <c r="AH16" s="192" t="str">
        <f>'HA Schedule'!AF16</f>
        <v>WHU</v>
      </c>
      <c r="AI16" s="192" t="str">
        <f>'HA Schedule'!AG16</f>
        <v>LIV</v>
      </c>
      <c r="AJ16" s="192" t="str">
        <f>'HA Schedule'!AH16</f>
        <v>sou</v>
      </c>
      <c r="AK16" s="192" t="str">
        <f>'HA Schedule'!AI16</f>
        <v>LEI</v>
      </c>
      <c r="AL16" s="192" t="str">
        <f>'HA Schedule'!AJ16</f>
        <v>bha</v>
      </c>
      <c r="AM16" s="192" t="str">
        <f>'HA Schedule'!AK16</f>
        <v>ARS</v>
      </c>
      <c r="AN16" s="192" t="str">
        <f>'HA Schedule'!AL16</f>
        <v>ful</v>
      </c>
      <c r="AO16" s="192" t="str">
        <f>'HA Schedule'!AM16</f>
        <v>LEE</v>
      </c>
      <c r="AP16" s="192" t="str">
        <f>'HA Schedule'!AN16</f>
        <v>eve</v>
      </c>
      <c r="AQ16" s="192" t="str">
        <f>'HA Schedule'!AO16</f>
        <v>CHE</v>
      </c>
      <c r="AR16" s="192" t="str">
        <f>'HA Schedule'!AP16</f>
        <v>bre</v>
      </c>
      <c r="AS16" s="282"/>
      <c r="AT16" s="655" t="str">
        <f>'HA Schedule'!AR16</f>
        <v/>
      </c>
      <c r="AU16" s="654" t="str">
        <f>'HA Schedule'!AS16</f>
        <v/>
      </c>
      <c r="AV16" s="192" t="str">
        <f>'HA Schedule'!AT16</f>
        <v/>
      </c>
      <c r="AW16" s="192" t="str">
        <f>'HA Schedule'!AU16</f>
        <v/>
      </c>
      <c r="AX16" s="192" t="str">
        <f>'HA Schedule'!AV16</f>
        <v/>
      </c>
      <c r="AY16" s="192" t="str">
        <f>'HA Schedule'!AW16</f>
        <v/>
      </c>
      <c r="AZ16" s="63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</row>
    <row r="17">
      <c r="A17" s="167"/>
      <c r="B17" s="652">
        <f t="shared" si="1"/>
        <v>6</v>
      </c>
      <c r="C17" s="652">
        <f>VLOOKUP($E17,'Team Ratings'!$C$3:$F$22,2)</f>
        <v>3</v>
      </c>
      <c r="D17" s="652">
        <f>VLOOKUP($E17,'Team Ratings'!$C$3:$F$22,4)</f>
        <v>3</v>
      </c>
      <c r="E17" s="655" t="s">
        <v>94</v>
      </c>
      <c r="F17" s="654" t="str">
        <f>'HA Schedule'!D17</f>
        <v>vs</v>
      </c>
      <c r="G17" s="192" t="str">
        <f>'HA Schedule'!E17</f>
        <v>BHA</v>
      </c>
      <c r="H17" s="192" t="str">
        <f>'HA Schedule'!F17</f>
        <v>bre</v>
      </c>
      <c r="I17" s="192" t="str">
        <f>'HA Schedule'!G17</f>
        <v>LIV</v>
      </c>
      <c r="J17" s="192" t="str">
        <f>'HA Schedule'!H17</f>
        <v>sou</v>
      </c>
      <c r="K17" s="192" t="str">
        <f>'HA Schedule'!I17</f>
        <v>lei</v>
      </c>
      <c r="L17" s="192" t="str">
        <f>'HA Schedule'!J17</f>
        <v>ARS</v>
      </c>
      <c r="M17" s="192" t="str">
        <f>'HA Schedule'!K17</f>
        <v>cry</v>
      </c>
      <c r="N17" s="192" t="str">
        <f>'HA Schedule'!L17</f>
        <v>LEE</v>
      </c>
      <c r="O17" s="192" t="str">
        <f>'HA Schedule'!M17</f>
        <v>mci</v>
      </c>
      <c r="P17" s="192" t="str">
        <f>'HA Schedule'!N17</f>
        <v>eve</v>
      </c>
      <c r="Q17" s="192" t="str">
        <f>'HA Schedule'!O17</f>
        <v>NEW</v>
      </c>
      <c r="R17" s="192" t="str">
        <f>'HA Schedule'!P17</f>
        <v>TOT</v>
      </c>
      <c r="S17" s="192" t="str">
        <f>'HA Schedule'!Q17</f>
        <v>che</v>
      </c>
      <c r="T17" s="192" t="str">
        <f>'HA Schedule'!R17</f>
        <v>WHU</v>
      </c>
      <c r="U17" s="192" t="str">
        <f>'HA Schedule'!S17</f>
        <v>avl</v>
      </c>
      <c r="V17" s="192" t="str">
        <f>'HA Schedule'!T17</f>
        <v>ful</v>
      </c>
      <c r="W17" s="192" t="str">
        <f>'HA Schedule'!U17</f>
        <v>NFO</v>
      </c>
      <c r="X17" s="192" t="str">
        <f>'HA Schedule'!V17</f>
        <v>wol</v>
      </c>
      <c r="Y17" s="192" t="str">
        <f>'HA Schedule'!W17</f>
        <v>BOU</v>
      </c>
      <c r="Z17" s="192" t="str">
        <f>'HA Schedule'!X17</f>
        <v>MCI</v>
      </c>
      <c r="AA17" s="192" t="str">
        <f>'HA Schedule'!Y17</f>
        <v>ars</v>
      </c>
      <c r="AB17" s="192" t="str">
        <f>'HA Schedule'!Z17</f>
        <v>CRY</v>
      </c>
      <c r="AC17" s="192" t="str">
        <f>'HA Schedule'!AA17</f>
        <v>lee</v>
      </c>
      <c r="AD17" s="192" t="str">
        <f>'HA Schedule'!AB17</f>
        <v>LEI</v>
      </c>
      <c r="AE17" s="192" t="str">
        <f>'HA Schedule'!AC17</f>
        <v>BRE</v>
      </c>
      <c r="AF17" s="192" t="str">
        <f>'HA Schedule'!AD17</f>
        <v>liv</v>
      </c>
      <c r="AG17" s="192" t="str">
        <f>'HA Schedule'!AE17</f>
        <v>SOU</v>
      </c>
      <c r="AH17" s="192" t="str">
        <f>'HA Schedule'!AF17</f>
        <v>bha</v>
      </c>
      <c r="AI17" s="192" t="str">
        <f>'HA Schedule'!AG17</f>
        <v>new</v>
      </c>
      <c r="AJ17" s="192" t="str">
        <f>'HA Schedule'!AH17</f>
        <v>EVE</v>
      </c>
      <c r="AK17" s="192" t="str">
        <f>'HA Schedule'!AI17</f>
        <v>nfo</v>
      </c>
      <c r="AL17" s="192" t="str">
        <f>'HA Schedule'!AJ17</f>
        <v>CHE</v>
      </c>
      <c r="AM17" s="192" t="str">
        <f>'HA Schedule'!AK17</f>
        <v>tot</v>
      </c>
      <c r="AN17" s="192" t="str">
        <f>'HA Schedule'!AL17</f>
        <v>AVL</v>
      </c>
      <c r="AO17" s="192" t="str">
        <f>'HA Schedule'!AM17</f>
        <v>whu</v>
      </c>
      <c r="AP17" s="192" t="str">
        <f>'HA Schedule'!AN17</f>
        <v>WOL</v>
      </c>
      <c r="AQ17" s="192" t="str">
        <f>'HA Schedule'!AO17</f>
        <v>bou</v>
      </c>
      <c r="AR17" s="192" t="str">
        <f>'HA Schedule'!AP17</f>
        <v>FUL</v>
      </c>
      <c r="AS17" s="282"/>
      <c r="AT17" s="655" t="str">
        <f>'HA Schedule'!AR17</f>
        <v/>
      </c>
      <c r="AU17" s="654" t="str">
        <f>'HA Schedule'!AS17</f>
        <v/>
      </c>
      <c r="AV17" s="192" t="str">
        <f>'HA Schedule'!AT17</f>
        <v/>
      </c>
      <c r="AW17" s="192" t="str">
        <f>'HA Schedule'!AU17</f>
        <v/>
      </c>
      <c r="AX17" s="192" t="str">
        <f>'HA Schedule'!AV17</f>
        <v/>
      </c>
      <c r="AY17" s="192" t="str">
        <f>'HA Schedule'!AW17</f>
        <v/>
      </c>
      <c r="AZ17" s="63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</row>
    <row r="18">
      <c r="A18" s="167"/>
      <c r="B18" s="652">
        <f t="shared" si="1"/>
        <v>10</v>
      </c>
      <c r="C18" s="652">
        <f>VLOOKUP($E18,'Team Ratings'!$C$3:$F$22,2)</f>
        <v>4</v>
      </c>
      <c r="D18" s="652">
        <f>VLOOKUP($E18,'Team Ratings'!$C$3:$F$22,4)</f>
        <v>6</v>
      </c>
      <c r="E18" s="655" t="s">
        <v>71</v>
      </c>
      <c r="F18" s="654" t="str">
        <f>'HA Schedule'!D18</f>
        <v>vs</v>
      </c>
      <c r="G18" s="192" t="str">
        <f>'HA Schedule'!E18</f>
        <v>NFO</v>
      </c>
      <c r="H18" s="192" t="str">
        <f>'HA Schedule'!F18</f>
        <v>bha</v>
      </c>
      <c r="I18" s="192" t="str">
        <f>'HA Schedule'!G18</f>
        <v>MCI</v>
      </c>
      <c r="J18" s="192" t="str">
        <f>'HA Schedule'!H18</f>
        <v>wol</v>
      </c>
      <c r="K18" s="192" t="str">
        <f>'HA Schedule'!I18</f>
        <v>liv</v>
      </c>
      <c r="L18" s="192" t="str">
        <f>'HA Schedule'!J18</f>
        <v>CRY</v>
      </c>
      <c r="M18" s="192" t="str">
        <f>'HA Schedule'!K18</f>
        <v>whu</v>
      </c>
      <c r="N18" s="192" t="str">
        <f>'HA Schedule'!L18</f>
        <v>BOU</v>
      </c>
      <c r="O18" s="192" t="str">
        <f>'HA Schedule'!M18</f>
        <v>ful</v>
      </c>
      <c r="P18" s="192" t="str">
        <f>'HA Schedule'!N18</f>
        <v>BRE</v>
      </c>
      <c r="Q18" s="192" t="str">
        <f>'HA Schedule'!O18</f>
        <v>mun</v>
      </c>
      <c r="R18" s="192" t="str">
        <f>'HA Schedule'!P18</f>
        <v>EVE</v>
      </c>
      <c r="S18" s="192" t="str">
        <f>'HA Schedule'!Q18</f>
        <v>tot</v>
      </c>
      <c r="T18" s="192" t="str">
        <f>'HA Schedule'!R18</f>
        <v>AVL</v>
      </c>
      <c r="U18" s="192" t="str">
        <f>'HA Schedule'!S18</f>
        <v>sou</v>
      </c>
      <c r="V18" s="192" t="str">
        <f>'HA Schedule'!T18</f>
        <v>CHE</v>
      </c>
      <c r="W18" s="192" t="str">
        <f>'HA Schedule'!U18</f>
        <v>lei</v>
      </c>
      <c r="X18" s="192" t="str">
        <f>'HA Schedule'!V18</f>
        <v>LEE</v>
      </c>
      <c r="Y18" s="192" t="str">
        <f>'HA Schedule'!W18</f>
        <v>ars</v>
      </c>
      <c r="Z18" s="192" t="str">
        <f>'HA Schedule'!X18</f>
        <v>FUL</v>
      </c>
      <c r="AA18" s="192" t="str">
        <f>'HA Schedule'!Y18</f>
        <v>cry</v>
      </c>
      <c r="AB18" s="192" t="str">
        <f>'HA Schedule'!Z18</f>
        <v>WHU</v>
      </c>
      <c r="AC18" s="192" t="str">
        <f>'HA Schedule'!AA18</f>
        <v>bou</v>
      </c>
      <c r="AD18" s="192" t="str">
        <f>'HA Schedule'!AB18</f>
        <v>LIV</v>
      </c>
      <c r="AE18" s="192" t="str">
        <f>'HA Schedule'!AC18</f>
        <v>BHA</v>
      </c>
      <c r="AF18" s="192" t="str">
        <f>'HA Schedule'!AD18</f>
        <v>mci</v>
      </c>
      <c r="AG18" s="192" t="str">
        <f>'HA Schedule'!AE18</f>
        <v>WOL</v>
      </c>
      <c r="AH18" s="192" t="str">
        <f>'HA Schedule'!AF18</f>
        <v>nfo</v>
      </c>
      <c r="AI18" s="192" t="str">
        <f>'HA Schedule'!AG18</f>
        <v>MUN</v>
      </c>
      <c r="AJ18" s="192" t="str">
        <f>'HA Schedule'!AH18</f>
        <v>bre</v>
      </c>
      <c r="AK18" s="192" t="str">
        <f>'HA Schedule'!AI18</f>
        <v>avl</v>
      </c>
      <c r="AL18" s="192" t="str">
        <f>'HA Schedule'!AJ18</f>
        <v>TOT</v>
      </c>
      <c r="AM18" s="192" t="str">
        <f>'HA Schedule'!AK18</f>
        <v>eve</v>
      </c>
      <c r="AN18" s="192" t="str">
        <f>'HA Schedule'!AL18</f>
        <v>SOU</v>
      </c>
      <c r="AO18" s="192" t="str">
        <f>'HA Schedule'!AM18</f>
        <v>ARS</v>
      </c>
      <c r="AP18" s="192" t="str">
        <f>'HA Schedule'!AN18</f>
        <v>lee</v>
      </c>
      <c r="AQ18" s="192" t="str">
        <f>'HA Schedule'!AO18</f>
        <v>LEI</v>
      </c>
      <c r="AR18" s="192" t="str">
        <f>'HA Schedule'!AP18</f>
        <v>che</v>
      </c>
      <c r="AS18" s="282"/>
      <c r="AT18" s="655" t="str">
        <f>'HA Schedule'!AR18</f>
        <v/>
      </c>
      <c r="AU18" s="654" t="str">
        <f>'HA Schedule'!AS18</f>
        <v/>
      </c>
      <c r="AV18" s="192" t="str">
        <f>'HA Schedule'!AT18</f>
        <v/>
      </c>
      <c r="AW18" s="192" t="str">
        <f>'HA Schedule'!AU18</f>
        <v/>
      </c>
      <c r="AX18" s="192" t="str">
        <f>'HA Schedule'!AV18</f>
        <v/>
      </c>
      <c r="AY18" s="192" t="str">
        <f>'HA Schedule'!AW18</f>
        <v/>
      </c>
      <c r="AZ18" s="63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</row>
    <row r="19">
      <c r="A19" s="167"/>
      <c r="B19" s="652">
        <f t="shared" si="1"/>
        <v>14</v>
      </c>
      <c r="C19" s="652">
        <f>VLOOKUP($E19,'Team Ratings'!$C$3:$F$22,2)</f>
        <v>7</v>
      </c>
      <c r="D19" s="652">
        <f>VLOOKUP($E19,'Team Ratings'!$C$3:$F$22,4)</f>
        <v>7</v>
      </c>
      <c r="E19" s="656" t="s">
        <v>361</v>
      </c>
      <c r="F19" s="654" t="str">
        <f>'HA Schedule'!D19</f>
        <v>vs</v>
      </c>
      <c r="G19" s="192" t="str">
        <f>'HA Schedule'!E19</f>
        <v>new</v>
      </c>
      <c r="H19" s="192" t="str">
        <f>'HA Schedule'!F19</f>
        <v>WHU</v>
      </c>
      <c r="I19" s="192" t="str">
        <f>'HA Schedule'!G19</f>
        <v>eve</v>
      </c>
      <c r="J19" s="192" t="str">
        <f>'HA Schedule'!H19</f>
        <v>TOT</v>
      </c>
      <c r="K19" s="192" t="str">
        <f>'HA Schedule'!I19</f>
        <v>mci</v>
      </c>
      <c r="L19" s="192" t="str">
        <f>'HA Schedule'!J19</f>
        <v>BOU</v>
      </c>
      <c r="M19" s="192" t="str">
        <f>'HA Schedule'!K19</f>
        <v>lee</v>
      </c>
      <c r="N19" s="192" t="str">
        <f>'HA Schedule'!L19</f>
        <v>FUL</v>
      </c>
      <c r="O19" s="192" t="str">
        <f>'HA Schedule'!M19</f>
        <v>lei</v>
      </c>
      <c r="P19" s="192" t="str">
        <f>'HA Schedule'!N19</f>
        <v>AVL</v>
      </c>
      <c r="Q19" s="192" t="str">
        <f>'HA Schedule'!O19</f>
        <v>wol</v>
      </c>
      <c r="R19" s="192" t="str">
        <f>'HA Schedule'!P19</f>
        <v>bha</v>
      </c>
      <c r="S19" s="192" t="str">
        <f>'HA Schedule'!Q19</f>
        <v>LIV</v>
      </c>
      <c r="T19" s="192" t="str">
        <f>'HA Schedule'!R19</f>
        <v>ars</v>
      </c>
      <c r="U19" s="192" t="str">
        <f>'HA Schedule'!S19</f>
        <v>BRE</v>
      </c>
      <c r="V19" s="192" t="str">
        <f>'HA Schedule'!T19</f>
        <v>CRY</v>
      </c>
      <c r="W19" s="192" t="str">
        <f>'HA Schedule'!U19</f>
        <v>mun</v>
      </c>
      <c r="X19" s="192" t="str">
        <f>'HA Schedule'!V19</f>
        <v>CHE</v>
      </c>
      <c r="Y19" s="192" t="str">
        <f>'HA Schedule'!W19</f>
        <v>sou</v>
      </c>
      <c r="Z19" s="192" t="str">
        <f>'HA Schedule'!X19</f>
        <v>LEI</v>
      </c>
      <c r="AA19" s="192" t="str">
        <f>'HA Schedule'!Y19</f>
        <v>bou</v>
      </c>
      <c r="AB19" s="192" t="str">
        <f>'HA Schedule'!Z19</f>
        <v>LEE</v>
      </c>
      <c r="AC19" s="192" t="str">
        <f>'HA Schedule'!AA19</f>
        <v>ful</v>
      </c>
      <c r="AD19" s="192" t="str">
        <f>'HA Schedule'!AB19</f>
        <v>MCI</v>
      </c>
      <c r="AE19" s="192" t="str">
        <f>'HA Schedule'!AC19</f>
        <v>whu</v>
      </c>
      <c r="AF19" s="192" t="str">
        <f>'HA Schedule'!AD19</f>
        <v>EVE</v>
      </c>
      <c r="AG19" s="192" t="str">
        <f>'HA Schedule'!AE19</f>
        <v>tot</v>
      </c>
      <c r="AH19" s="192" t="str">
        <f>'HA Schedule'!AF19</f>
        <v>NEW</v>
      </c>
      <c r="AI19" s="192" t="str">
        <f>'HA Schedule'!AG19</f>
        <v>WOL</v>
      </c>
      <c r="AJ19" s="192" t="str">
        <f>'HA Schedule'!AH19</f>
        <v>avl</v>
      </c>
      <c r="AK19" s="192" t="str">
        <f>'HA Schedule'!AI19</f>
        <v>MUN</v>
      </c>
      <c r="AL19" s="192" t="str">
        <f>'HA Schedule'!AJ19</f>
        <v>liv</v>
      </c>
      <c r="AM19" s="192" t="str">
        <f>'HA Schedule'!AK19</f>
        <v>BHA</v>
      </c>
      <c r="AN19" s="192" t="str">
        <f>'HA Schedule'!AL19</f>
        <v>bre</v>
      </c>
      <c r="AO19" s="192" t="str">
        <f>'HA Schedule'!AM19</f>
        <v>SOU</v>
      </c>
      <c r="AP19" s="192" t="str">
        <f>'HA Schedule'!AN19</f>
        <v>che</v>
      </c>
      <c r="AQ19" s="192" t="str">
        <f>'HA Schedule'!AO19</f>
        <v>ARS</v>
      </c>
      <c r="AR19" s="192" t="str">
        <f>'HA Schedule'!AP19</f>
        <v>cry</v>
      </c>
      <c r="AS19" s="282"/>
      <c r="AT19" s="655" t="str">
        <f>'HA Schedule'!AR19</f>
        <v/>
      </c>
      <c r="AU19" s="654" t="str">
        <f>'HA Schedule'!AS19</f>
        <v/>
      </c>
      <c r="AV19" s="192" t="str">
        <f>'HA Schedule'!AT19</f>
        <v/>
      </c>
      <c r="AW19" s="192" t="str">
        <f>'HA Schedule'!AU19</f>
        <v/>
      </c>
      <c r="AX19" s="192" t="str">
        <f>'HA Schedule'!AV19</f>
        <v/>
      </c>
      <c r="AY19" s="192" t="str">
        <f>'HA Schedule'!AW19</f>
        <v/>
      </c>
      <c r="AZ19" s="63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</row>
    <row r="20">
      <c r="A20" s="167"/>
      <c r="B20" s="652">
        <f t="shared" si="1"/>
        <v>12</v>
      </c>
      <c r="C20" s="652">
        <f>VLOOKUP($E20,'Team Ratings'!$C$3:$F$22,2)</f>
        <v>6</v>
      </c>
      <c r="D20" s="652">
        <f>VLOOKUP($E20,'Team Ratings'!$C$3:$F$22,4)</f>
        <v>6</v>
      </c>
      <c r="E20" s="655" t="s">
        <v>74</v>
      </c>
      <c r="F20" s="654" t="str">
        <f>'HA Schedule'!D20</f>
        <v>vs</v>
      </c>
      <c r="G20" s="192" t="str">
        <f>'HA Schedule'!E20</f>
        <v>tot</v>
      </c>
      <c r="H20" s="192" t="str">
        <f>'HA Schedule'!F20</f>
        <v>LEE</v>
      </c>
      <c r="I20" s="192" t="str">
        <f>'HA Schedule'!G20</f>
        <v>lei</v>
      </c>
      <c r="J20" s="192" t="str">
        <f>'HA Schedule'!H20</f>
        <v>MUN</v>
      </c>
      <c r="K20" s="192" t="str">
        <f>'HA Schedule'!I20</f>
        <v>CHE</v>
      </c>
      <c r="L20" s="192" t="str">
        <f>'HA Schedule'!J20</f>
        <v>wol</v>
      </c>
      <c r="M20" s="192" t="str">
        <f>'HA Schedule'!K20</f>
        <v>BRE</v>
      </c>
      <c r="N20" s="192" t="str">
        <f>'HA Schedule'!L20</f>
        <v>avl</v>
      </c>
      <c r="O20" s="192" t="str">
        <f>'HA Schedule'!M20</f>
        <v>EVE</v>
      </c>
      <c r="P20" s="192" t="str">
        <f>'HA Schedule'!N20</f>
        <v>mci</v>
      </c>
      <c r="Q20" s="192" t="str">
        <f>'HA Schedule'!O20</f>
        <v>WHU</v>
      </c>
      <c r="R20" s="192" t="str">
        <f>'HA Schedule'!P20</f>
        <v>bou</v>
      </c>
      <c r="S20" s="192" t="str">
        <f>'HA Schedule'!Q20</f>
        <v>ARS</v>
      </c>
      <c r="T20" s="192" t="str">
        <f>'HA Schedule'!R20</f>
        <v>cry</v>
      </c>
      <c r="U20" s="192" t="str">
        <f>'HA Schedule'!S20</f>
        <v>NEW</v>
      </c>
      <c r="V20" s="192" t="str">
        <f>'HA Schedule'!T20</f>
        <v>liv</v>
      </c>
      <c r="W20" s="192" t="str">
        <f>'HA Schedule'!U20</f>
        <v>BHA</v>
      </c>
      <c r="X20" s="192" t="str">
        <f>'HA Schedule'!V20</f>
        <v>ful</v>
      </c>
      <c r="Y20" s="192" t="str">
        <f>'HA Schedule'!W20</f>
        <v>NFO</v>
      </c>
      <c r="Z20" s="192" t="str">
        <f>'HA Schedule'!X20</f>
        <v>eve</v>
      </c>
      <c r="AA20" s="192" t="str">
        <f>'HA Schedule'!Y20</f>
        <v>AVL</v>
      </c>
      <c r="AB20" s="192" t="str">
        <f>'HA Schedule'!Z20</f>
        <v>bre</v>
      </c>
      <c r="AC20" s="192" t="str">
        <f>'HA Schedule'!AA20</f>
        <v>WOL</v>
      </c>
      <c r="AD20" s="192" t="str">
        <f>'HA Schedule'!AB20</f>
        <v>che</v>
      </c>
      <c r="AE20" s="192" t="str">
        <f>'HA Schedule'!AC20</f>
        <v>lee</v>
      </c>
      <c r="AF20" s="192" t="str">
        <f>'HA Schedule'!AD20</f>
        <v>LEI</v>
      </c>
      <c r="AG20" s="192" t="str">
        <f>'HA Schedule'!AE20</f>
        <v>mun</v>
      </c>
      <c r="AH20" s="192" t="str">
        <f>'HA Schedule'!AF20</f>
        <v>TOT</v>
      </c>
      <c r="AI20" s="192" t="str">
        <f>'HA Schedule'!AG20</f>
        <v>whu</v>
      </c>
      <c r="AJ20" s="192" t="str">
        <f>'HA Schedule'!AH20</f>
        <v>MCI</v>
      </c>
      <c r="AK20" s="192" t="str">
        <f>'HA Schedule'!AI20</f>
        <v>CRY</v>
      </c>
      <c r="AL20" s="192" t="str">
        <f>'HA Schedule'!AJ20</f>
        <v>ars</v>
      </c>
      <c r="AM20" s="192" t="str">
        <f>'HA Schedule'!AK20</f>
        <v>BOU</v>
      </c>
      <c r="AN20" s="192" t="str">
        <f>'HA Schedule'!AL20</f>
        <v>new</v>
      </c>
      <c r="AO20" s="192" t="str">
        <f>'HA Schedule'!AM20</f>
        <v>nfo</v>
      </c>
      <c r="AP20" s="192" t="str">
        <f>'HA Schedule'!AN20</f>
        <v>FUL</v>
      </c>
      <c r="AQ20" s="192" t="str">
        <f>'HA Schedule'!AO20</f>
        <v>bha</v>
      </c>
      <c r="AR20" s="192" t="str">
        <f>'HA Schedule'!AP20</f>
        <v>LIV</v>
      </c>
      <c r="AS20" s="282"/>
      <c r="AT20" s="655" t="str">
        <f>'HA Schedule'!AR20</f>
        <v/>
      </c>
      <c r="AU20" s="654" t="str">
        <f>'HA Schedule'!AS20</f>
        <v/>
      </c>
      <c r="AV20" s="192" t="str">
        <f>'HA Schedule'!AT20</f>
        <v/>
      </c>
      <c r="AW20" s="192" t="str">
        <f>'HA Schedule'!AU20</f>
        <v/>
      </c>
      <c r="AX20" s="192" t="str">
        <f>'HA Schedule'!AV20</f>
        <v/>
      </c>
      <c r="AY20" s="192" t="str">
        <f>'HA Schedule'!AW20</f>
        <v/>
      </c>
      <c r="AZ20" s="63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</row>
    <row r="21">
      <c r="A21" s="167"/>
      <c r="B21" s="652">
        <f t="shared" si="1"/>
        <v>5</v>
      </c>
      <c r="C21" s="652">
        <f>VLOOKUP($E21,'Team Ratings'!$C$3:$F$22,2)</f>
        <v>2</v>
      </c>
      <c r="D21" s="652">
        <f>VLOOKUP($E21,'Team Ratings'!$C$3:$F$22,4)</f>
        <v>3</v>
      </c>
      <c r="E21" s="655" t="s">
        <v>63</v>
      </c>
      <c r="F21" s="654" t="str">
        <f>'HA Schedule'!D21</f>
        <v>vs</v>
      </c>
      <c r="G21" s="192" t="str">
        <f>'HA Schedule'!E21</f>
        <v>SOU</v>
      </c>
      <c r="H21" s="192" t="str">
        <f>'HA Schedule'!F21</f>
        <v>che</v>
      </c>
      <c r="I21" s="192" t="str">
        <f>'HA Schedule'!G21</f>
        <v>WOL</v>
      </c>
      <c r="J21" s="192" t="str">
        <f>'HA Schedule'!H21</f>
        <v>nfo</v>
      </c>
      <c r="K21" s="192" t="str">
        <f>'HA Schedule'!I21</f>
        <v>whu</v>
      </c>
      <c r="L21" s="192" t="str">
        <f>'HA Schedule'!J21</f>
        <v>FUL</v>
      </c>
      <c r="M21" s="192" t="str">
        <f>'HA Schedule'!K21</f>
        <v>mci</v>
      </c>
      <c r="N21" s="192" t="str">
        <f>'HA Schedule'!L21</f>
        <v>LEI</v>
      </c>
      <c r="O21" s="192" t="str">
        <f>'HA Schedule'!M21</f>
        <v>ars</v>
      </c>
      <c r="P21" s="192" t="str">
        <f>'HA Schedule'!N21</f>
        <v>bha</v>
      </c>
      <c r="Q21" s="192" t="str">
        <f>'HA Schedule'!O21</f>
        <v>EVE</v>
      </c>
      <c r="R21" s="192" t="str">
        <f>'HA Schedule'!P21</f>
        <v>mun</v>
      </c>
      <c r="S21" s="192" t="str">
        <f>'HA Schedule'!Q21</f>
        <v>NEW</v>
      </c>
      <c r="T21" s="192" t="str">
        <f>'HA Schedule'!R21</f>
        <v>bou</v>
      </c>
      <c r="U21" s="192" t="str">
        <f>'HA Schedule'!S21</f>
        <v>LIV</v>
      </c>
      <c r="V21" s="192" t="str">
        <f>'HA Schedule'!T21</f>
        <v>LEE</v>
      </c>
      <c r="W21" s="192" t="str">
        <f>'HA Schedule'!U21</f>
        <v>bre</v>
      </c>
      <c r="X21" s="192" t="str">
        <f>'HA Schedule'!V21</f>
        <v>AVL</v>
      </c>
      <c r="Y21" s="192" t="str">
        <f>'HA Schedule'!W21</f>
        <v>cry</v>
      </c>
      <c r="Z21" s="192" t="str">
        <f>'HA Schedule'!X21</f>
        <v>ARS</v>
      </c>
      <c r="AA21" s="192" t="str">
        <f>'HA Schedule'!Y21</f>
        <v>ful</v>
      </c>
      <c r="AB21" s="192" t="str">
        <f>'HA Schedule'!Z21</f>
        <v>MCI</v>
      </c>
      <c r="AC21" s="192" t="str">
        <f>'HA Schedule'!AA21</f>
        <v>lei</v>
      </c>
      <c r="AD21" s="192" t="str">
        <f>'HA Schedule'!AB21</f>
        <v>WHU</v>
      </c>
      <c r="AE21" s="192" t="str">
        <f>'HA Schedule'!AC21</f>
        <v>CHE</v>
      </c>
      <c r="AF21" s="192" t="str">
        <f>'HA Schedule'!AD21</f>
        <v>wol</v>
      </c>
      <c r="AG21" s="192" t="str">
        <f>'HA Schedule'!AE21</f>
        <v>NFO</v>
      </c>
      <c r="AH21" s="192" t="str">
        <f>'HA Schedule'!AF21</f>
        <v>sou</v>
      </c>
      <c r="AI21" s="192" t="str">
        <f>'HA Schedule'!AG21</f>
        <v>eve</v>
      </c>
      <c r="AJ21" s="192" t="str">
        <f>'HA Schedule'!AH21</f>
        <v>BHA</v>
      </c>
      <c r="AK21" s="192" t="str">
        <f>'HA Schedule'!AI21</f>
        <v>BOU</v>
      </c>
      <c r="AL21" s="192" t="str">
        <f>'HA Schedule'!AJ21</f>
        <v>new</v>
      </c>
      <c r="AM21" s="192" t="str">
        <f>'HA Schedule'!AK21</f>
        <v>MUN</v>
      </c>
      <c r="AN21" s="192" t="str">
        <f>'HA Schedule'!AL21</f>
        <v>liv</v>
      </c>
      <c r="AO21" s="192" t="str">
        <f>'HA Schedule'!AM21</f>
        <v>CRY</v>
      </c>
      <c r="AP21" s="192" t="str">
        <f>'HA Schedule'!AN21</f>
        <v>avl</v>
      </c>
      <c r="AQ21" s="192" t="str">
        <f>'HA Schedule'!AO21</f>
        <v>BRE</v>
      </c>
      <c r="AR21" s="192" t="str">
        <f>'HA Schedule'!AP21</f>
        <v>lee</v>
      </c>
      <c r="AS21" s="282"/>
      <c r="AT21" s="655" t="str">
        <f>'HA Schedule'!AR21</f>
        <v/>
      </c>
      <c r="AU21" s="654" t="str">
        <f>'HA Schedule'!AS21</f>
        <v/>
      </c>
      <c r="AV21" s="192" t="str">
        <f>'HA Schedule'!AT21</f>
        <v/>
      </c>
      <c r="AW21" s="192" t="str">
        <f>'HA Schedule'!AU21</f>
        <v/>
      </c>
      <c r="AX21" s="192" t="str">
        <f>'HA Schedule'!AV21</f>
        <v/>
      </c>
      <c r="AY21" s="192" t="str">
        <f>'HA Schedule'!AW21</f>
        <v/>
      </c>
      <c r="AZ21" s="63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</row>
    <row r="22">
      <c r="A22" s="167"/>
      <c r="B22" s="652">
        <f t="shared" si="1"/>
        <v>8</v>
      </c>
      <c r="C22" s="652">
        <f>VLOOKUP($E22,'Team Ratings'!$C$3:$F$22,2)</f>
        <v>3</v>
      </c>
      <c r="D22" s="652">
        <f>VLOOKUP($E22,'Team Ratings'!$C$3:$F$22,4)</f>
        <v>5</v>
      </c>
      <c r="E22" s="655" t="s">
        <v>75</v>
      </c>
      <c r="F22" s="654" t="str">
        <f>'HA Schedule'!D22</f>
        <v>vs</v>
      </c>
      <c r="G22" s="192" t="str">
        <f>'HA Schedule'!E22</f>
        <v>MCI</v>
      </c>
      <c r="H22" s="192" t="str">
        <f>'HA Schedule'!F22</f>
        <v>nfo</v>
      </c>
      <c r="I22" s="192" t="str">
        <f>'HA Schedule'!G22</f>
        <v>BHA</v>
      </c>
      <c r="J22" s="192" t="str">
        <f>'HA Schedule'!H22</f>
        <v>avl</v>
      </c>
      <c r="K22" s="192" t="str">
        <f>'HA Schedule'!I22</f>
        <v>TOT</v>
      </c>
      <c r="L22" s="192" t="str">
        <f>'HA Schedule'!J22</f>
        <v>che</v>
      </c>
      <c r="M22" s="192" t="str">
        <f>'HA Schedule'!K22</f>
        <v>NEW</v>
      </c>
      <c r="N22" s="192" t="str">
        <f>'HA Schedule'!L22</f>
        <v>eve</v>
      </c>
      <c r="O22" s="192" t="str">
        <f>'HA Schedule'!M22</f>
        <v>WOL</v>
      </c>
      <c r="P22" s="192" t="str">
        <f>'HA Schedule'!N22</f>
        <v>FUL</v>
      </c>
      <c r="Q22" s="192" t="str">
        <f>'HA Schedule'!O22</f>
        <v>sou</v>
      </c>
      <c r="R22" s="192" t="str">
        <f>'HA Schedule'!P22</f>
        <v>liv</v>
      </c>
      <c r="S22" s="192" t="str">
        <f>'HA Schedule'!Q22</f>
        <v>BOU</v>
      </c>
      <c r="T22" s="192" t="str">
        <f>'HA Schedule'!R22</f>
        <v>mun</v>
      </c>
      <c r="U22" s="192" t="str">
        <f>'HA Schedule'!S22</f>
        <v>CRY</v>
      </c>
      <c r="V22" s="192" t="str">
        <f>'HA Schedule'!T22</f>
        <v>LEI</v>
      </c>
      <c r="W22" s="192" t="str">
        <f>'HA Schedule'!U22</f>
        <v>ars</v>
      </c>
      <c r="X22" s="192" t="str">
        <f>'HA Schedule'!V22</f>
        <v>BRE</v>
      </c>
      <c r="Y22" s="192" t="str">
        <f>'HA Schedule'!W22</f>
        <v>lee</v>
      </c>
      <c r="Z22" s="192" t="str">
        <f>'HA Schedule'!X22</f>
        <v>wol</v>
      </c>
      <c r="AA22" s="192" t="str">
        <f>'HA Schedule'!Y22</f>
        <v>EVE</v>
      </c>
      <c r="AB22" s="192" t="str">
        <f>'HA Schedule'!Z22</f>
        <v>new</v>
      </c>
      <c r="AC22" s="192" t="str">
        <f>'HA Schedule'!AA22</f>
        <v>CHE</v>
      </c>
      <c r="AD22" s="192" t="str">
        <f>'HA Schedule'!AB22</f>
        <v>tot</v>
      </c>
      <c r="AE22" s="192" t="str">
        <f>'HA Schedule'!AC22</f>
        <v>NFO</v>
      </c>
      <c r="AF22" s="192" t="str">
        <f>'HA Schedule'!AD22</f>
        <v>bha</v>
      </c>
      <c r="AG22" s="192" t="str">
        <f>'HA Schedule'!AE22</f>
        <v>AVL</v>
      </c>
      <c r="AH22" s="192" t="str">
        <f>'HA Schedule'!AF22</f>
        <v>mci</v>
      </c>
      <c r="AI22" s="192" t="str">
        <f>'HA Schedule'!AG22</f>
        <v>SOU</v>
      </c>
      <c r="AJ22" s="192" t="str">
        <f>'HA Schedule'!AH22</f>
        <v>ful</v>
      </c>
      <c r="AK22" s="192" t="str">
        <f>'HA Schedule'!AI22</f>
        <v>ARS</v>
      </c>
      <c r="AL22" s="192" t="str">
        <f>'HA Schedule'!AJ22</f>
        <v>bou</v>
      </c>
      <c r="AM22" s="192" t="str">
        <f>'HA Schedule'!AK22</f>
        <v>LIV</v>
      </c>
      <c r="AN22" s="192" t="str">
        <f>'HA Schedule'!AL22</f>
        <v>cry</v>
      </c>
      <c r="AO22" s="192" t="str">
        <f>'HA Schedule'!AM22</f>
        <v>MUN</v>
      </c>
      <c r="AP22" s="192" t="str">
        <f>'HA Schedule'!AN22</f>
        <v>bre</v>
      </c>
      <c r="AQ22" s="192" t="str">
        <f>'HA Schedule'!AO22</f>
        <v>LEE</v>
      </c>
      <c r="AR22" s="192" t="str">
        <f>'HA Schedule'!AP22</f>
        <v>lei</v>
      </c>
      <c r="AS22" s="282"/>
      <c r="AT22" s="655" t="str">
        <f>'HA Schedule'!AR22</f>
        <v/>
      </c>
      <c r="AU22" s="654" t="str">
        <f>'HA Schedule'!AS22</f>
        <v/>
      </c>
      <c r="AV22" s="192" t="str">
        <f>'HA Schedule'!AT22</f>
        <v/>
      </c>
      <c r="AW22" s="192" t="str">
        <f>'HA Schedule'!AU22</f>
        <v/>
      </c>
      <c r="AX22" s="192" t="str">
        <f>'HA Schedule'!AV22</f>
        <v/>
      </c>
      <c r="AY22" s="192" t="str">
        <f>'HA Schedule'!AW22</f>
        <v/>
      </c>
      <c r="AZ22" s="63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</row>
    <row r="23">
      <c r="A23" s="167"/>
      <c r="B23" s="652">
        <f t="shared" si="1"/>
        <v>10</v>
      </c>
      <c r="C23" s="652">
        <f>VLOOKUP($E23,'Team Ratings'!$C$3:$F$22,2)</f>
        <v>5</v>
      </c>
      <c r="D23" s="652">
        <f>VLOOKUP($E23,'Team Ratings'!$C$3:$F$22,4)</f>
        <v>5</v>
      </c>
      <c r="E23" s="657" t="s">
        <v>86</v>
      </c>
      <c r="F23" s="654" t="str">
        <f>'HA Schedule'!D23</f>
        <v>vs</v>
      </c>
      <c r="G23" s="192" t="str">
        <f>'HA Schedule'!E23</f>
        <v>lee</v>
      </c>
      <c r="H23" s="192" t="str">
        <f>'HA Schedule'!F23</f>
        <v>FUL</v>
      </c>
      <c r="I23" s="192" t="str">
        <f>'HA Schedule'!G23</f>
        <v>tot</v>
      </c>
      <c r="J23" s="192" t="str">
        <f>'HA Schedule'!H23</f>
        <v>NEW</v>
      </c>
      <c r="K23" s="192" t="str">
        <f>'HA Schedule'!I23</f>
        <v>bou</v>
      </c>
      <c r="L23" s="192" t="str">
        <f>'HA Schedule'!J23</f>
        <v>SOU</v>
      </c>
      <c r="M23" s="192" t="str">
        <f>'HA Schedule'!K23</f>
        <v>liv</v>
      </c>
      <c r="N23" s="192" t="str">
        <f>'HA Schedule'!L23</f>
        <v>MCI</v>
      </c>
      <c r="O23" s="192" t="str">
        <f>'HA Schedule'!M23</f>
        <v>whu</v>
      </c>
      <c r="P23" s="192" t="str">
        <f>'HA Schedule'!N23</f>
        <v>che</v>
      </c>
      <c r="Q23" s="192" t="str">
        <f>'HA Schedule'!O23</f>
        <v>NFO</v>
      </c>
      <c r="R23" s="192" t="str">
        <f>'HA Schedule'!P23</f>
        <v>cry</v>
      </c>
      <c r="S23" s="192" t="str">
        <f>'HA Schedule'!Q23</f>
        <v>LEI</v>
      </c>
      <c r="T23" s="192" t="str">
        <f>'HA Schedule'!R23</f>
        <v>bre</v>
      </c>
      <c r="U23" s="192" t="str">
        <f>'HA Schedule'!S23</f>
        <v>BHA</v>
      </c>
      <c r="V23" s="192" t="str">
        <f>'HA Schedule'!T23</f>
        <v>ARS</v>
      </c>
      <c r="W23" s="192" t="str">
        <f>'HA Schedule'!U23</f>
        <v>eve</v>
      </c>
      <c r="X23" s="192" t="str">
        <f>'HA Schedule'!V23</f>
        <v>MUN</v>
      </c>
      <c r="Y23" s="192" t="str">
        <f>'HA Schedule'!W23</f>
        <v>avl</v>
      </c>
      <c r="Z23" s="192" t="str">
        <f>'HA Schedule'!X23</f>
        <v>WHU</v>
      </c>
      <c r="AA23" s="192" t="str">
        <f>'HA Schedule'!Y23</f>
        <v>mci</v>
      </c>
      <c r="AB23" s="192" t="str">
        <f>'HA Schedule'!Z23</f>
        <v>LIV</v>
      </c>
      <c r="AC23" s="192" t="str">
        <f>'HA Schedule'!AA23</f>
        <v>sou</v>
      </c>
      <c r="AD23" s="192" t="str">
        <f>'HA Schedule'!AB23</f>
        <v>BOU</v>
      </c>
      <c r="AE23" s="192" t="str">
        <f>'HA Schedule'!AC23</f>
        <v>ful</v>
      </c>
      <c r="AF23" s="192" t="str">
        <f>'HA Schedule'!AD23</f>
        <v>TOT</v>
      </c>
      <c r="AG23" s="192" t="str">
        <f>'HA Schedule'!AE23</f>
        <v>new</v>
      </c>
      <c r="AH23" s="192" t="str">
        <f>'HA Schedule'!AF23</f>
        <v>LEE</v>
      </c>
      <c r="AI23" s="192" t="str">
        <f>'HA Schedule'!AG23</f>
        <v>nfo</v>
      </c>
      <c r="AJ23" s="192" t="str">
        <f>'HA Schedule'!AH23</f>
        <v>CHE</v>
      </c>
      <c r="AK23" s="192" t="str">
        <f>'HA Schedule'!AI23</f>
        <v>BRE</v>
      </c>
      <c r="AL23" s="192" t="str">
        <f>'HA Schedule'!AJ23</f>
        <v>lei</v>
      </c>
      <c r="AM23" s="192" t="str">
        <f>'HA Schedule'!AK23</f>
        <v>CRY</v>
      </c>
      <c r="AN23" s="192" t="str">
        <f>'HA Schedule'!AL23</f>
        <v>bha</v>
      </c>
      <c r="AO23" s="192" t="str">
        <f>'HA Schedule'!AM23</f>
        <v>AVL</v>
      </c>
      <c r="AP23" s="192" t="str">
        <f>'HA Schedule'!AN23</f>
        <v>mun</v>
      </c>
      <c r="AQ23" s="192" t="str">
        <f>'HA Schedule'!AO23</f>
        <v>EVE</v>
      </c>
      <c r="AR23" s="192" t="str">
        <f>'HA Schedule'!AP23</f>
        <v>ars</v>
      </c>
      <c r="AS23" s="282"/>
      <c r="AT23" s="657" t="str">
        <f>'HA Schedule'!AR23</f>
        <v/>
      </c>
      <c r="AU23" s="654" t="str">
        <f>'HA Schedule'!AS23</f>
        <v/>
      </c>
      <c r="AV23" s="192" t="str">
        <f>'HA Schedule'!AT23</f>
        <v/>
      </c>
      <c r="AW23" s="192" t="str">
        <f>'HA Schedule'!AU23</f>
        <v/>
      </c>
      <c r="AX23" s="192" t="str">
        <f>'HA Schedule'!AV23</f>
        <v/>
      </c>
      <c r="AY23" s="192" t="str">
        <f>'HA Schedule'!AW23</f>
        <v/>
      </c>
      <c r="AZ23" s="63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</row>
    <row r="24" hidden="1">
      <c r="A24" s="95"/>
      <c r="B24" s="658"/>
      <c r="C24" s="659"/>
      <c r="D24" s="65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82"/>
      <c r="AT24" s="2"/>
      <c r="AU24" s="2"/>
      <c r="AV24" s="2"/>
      <c r="AW24" s="2"/>
      <c r="AX24" s="2"/>
      <c r="AY24" s="2"/>
      <c r="AZ24" s="660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</row>
    <row r="25" hidden="1">
      <c r="A25" s="95"/>
      <c r="B25" s="95"/>
      <c r="C25" s="652"/>
      <c r="D25" s="652"/>
      <c r="E25" s="648" t="s">
        <v>358</v>
      </c>
      <c r="F25" s="20"/>
      <c r="G25" s="98">
        <v>1.0</v>
      </c>
      <c r="H25" s="98">
        <v>2.0</v>
      </c>
      <c r="I25" s="98">
        <v>3.0</v>
      </c>
      <c r="J25" s="98">
        <v>4.0</v>
      </c>
      <c r="K25" s="98">
        <v>5.0</v>
      </c>
      <c r="L25" s="98">
        <v>6.0</v>
      </c>
      <c r="M25" s="98">
        <v>7.0</v>
      </c>
      <c r="N25" s="98">
        <v>8.0</v>
      </c>
      <c r="O25" s="98">
        <v>9.0</v>
      </c>
      <c r="P25" s="98">
        <v>10.0</v>
      </c>
      <c r="Q25" s="98">
        <v>11.0</v>
      </c>
      <c r="R25" s="98">
        <v>12.0</v>
      </c>
      <c r="S25" s="98">
        <v>13.0</v>
      </c>
      <c r="T25" s="98">
        <v>14.0</v>
      </c>
      <c r="U25" s="98">
        <v>15.0</v>
      </c>
      <c r="V25" s="98">
        <v>16.0</v>
      </c>
      <c r="W25" s="98">
        <v>17.0</v>
      </c>
      <c r="X25" s="98">
        <v>18.0</v>
      </c>
      <c r="Y25" s="98">
        <v>19.0</v>
      </c>
      <c r="Z25" s="98">
        <v>20.0</v>
      </c>
      <c r="AA25" s="98">
        <v>21.0</v>
      </c>
      <c r="AB25" s="98">
        <v>22.0</v>
      </c>
      <c r="AC25" s="98">
        <v>23.0</v>
      </c>
      <c r="AD25" s="98">
        <v>24.0</v>
      </c>
      <c r="AE25" s="98">
        <v>25.0</v>
      </c>
      <c r="AF25" s="98">
        <v>26.0</v>
      </c>
      <c r="AG25" s="98">
        <v>27.0</v>
      </c>
      <c r="AH25" s="98">
        <v>28.0</v>
      </c>
      <c r="AI25" s="98">
        <v>29.0</v>
      </c>
      <c r="AJ25" s="98">
        <v>30.0</v>
      </c>
      <c r="AK25" s="98">
        <v>31.0</v>
      </c>
      <c r="AL25" s="98">
        <v>32.0</v>
      </c>
      <c r="AM25" s="98">
        <v>33.0</v>
      </c>
      <c r="AN25" s="98">
        <v>34.0</v>
      </c>
      <c r="AO25" s="98">
        <v>35.0</v>
      </c>
      <c r="AP25" s="98">
        <v>36.0</v>
      </c>
      <c r="AQ25" s="98">
        <v>37.0</v>
      </c>
      <c r="AR25" s="98">
        <v>38.0</v>
      </c>
      <c r="AS25" s="282"/>
      <c r="AT25" s="648">
        <v>40.0</v>
      </c>
      <c r="AU25" s="20"/>
      <c r="AV25" s="98">
        <v>42.0</v>
      </c>
      <c r="AW25" s="98">
        <v>43.0</v>
      </c>
      <c r="AX25" s="98">
        <v>44.0</v>
      </c>
      <c r="AY25" s="98">
        <v>45.0</v>
      </c>
      <c r="AZ25" s="634"/>
      <c r="BA25" s="264"/>
      <c r="BB25" s="264"/>
      <c r="BC25" s="264"/>
      <c r="BD25" s="264"/>
      <c r="BE25" s="264"/>
      <c r="BF25" s="264"/>
      <c r="BG25" s="264"/>
      <c r="BH25" s="264"/>
      <c r="BI25" s="264"/>
      <c r="BJ25" s="264"/>
      <c r="BK25" s="264"/>
      <c r="BL25" s="264"/>
      <c r="BM25" s="264"/>
      <c r="BN25" s="264"/>
      <c r="BO25" s="264"/>
      <c r="BP25" s="264"/>
      <c r="BQ25" s="264"/>
      <c r="BR25" s="264"/>
      <c r="BS25" s="264"/>
      <c r="BT25" s="264"/>
      <c r="BU25" s="264"/>
      <c r="BV25" s="264"/>
      <c r="BW25" s="264"/>
      <c r="BX25" s="264"/>
      <c r="BY25" s="264"/>
      <c r="BZ25" s="264"/>
      <c r="CA25" s="264"/>
      <c r="CB25" s="264"/>
      <c r="CC25" s="264"/>
      <c r="CD25" s="264"/>
      <c r="CE25" s="264"/>
      <c r="CF25" s="264"/>
      <c r="CG25" s="264"/>
      <c r="CH25" s="264"/>
      <c r="CI25" s="264"/>
      <c r="CJ25" s="264"/>
      <c r="CK25" s="264"/>
    </row>
    <row r="26" hidden="1">
      <c r="A26" s="95"/>
      <c r="B26" s="95"/>
      <c r="C26" s="661"/>
      <c r="D26" s="661"/>
      <c r="E26" s="653" t="s">
        <v>55</v>
      </c>
      <c r="F26" s="654" t="s">
        <v>56</v>
      </c>
      <c r="G26" s="192">
        <f>if(G4="",0,if(isnumber(find("+",G4)),8,if(EXACT(G4,upper(G4)),VLOOKUP(G4,'Team Ratings'!$E$3:$F$22,2,FALSE),if(EXACT(G4,lower(G4)),VLOOKUP(G4,'Team Ratings'!$B$3:$D$22,3,FALSE)))))</f>
        <v>5</v>
      </c>
      <c r="H26" s="192">
        <f>if(H4="",10,if(isnumber(find("+",H4)),-10,if(EXACT(H4,upper(H4)),VLOOKUP(H4,'Team Ratings'!$E$3:$F$22,2,FALSE),if(EXACT(H4,lower(H4)),VLOOKUP(H4,'Team Ratings'!$B$3:$D$22,3,FALSE)))))</f>
        <v>5</v>
      </c>
      <c r="I26" s="192">
        <f>if(I4="",10,if(isnumber(find("+",I4)),-10,if(EXACT(I4,upper(I4)),VLOOKUP(I4,'Team Ratings'!$E$3:$F$22,2,FALSE),if(EXACT(I4,lower(I4)),VLOOKUP(I4,'Team Ratings'!$B$3:$D$22,3,FALSE)))))</f>
        <v>7</v>
      </c>
      <c r="J26" s="192">
        <f>if(J4="",10,if(isnumber(find("+",J4)),-10,if(EXACT(J4,upper(J4)),VLOOKUP(J4,'Team Ratings'!$E$3:$F$22,2,FALSE),if(EXACT(J4,lower(J4)),VLOOKUP(J4,'Team Ratings'!$B$3:$D$22,3,FALSE)))))</f>
        <v>7</v>
      </c>
      <c r="K26" s="192">
        <f>if(K4="",10,if(isnumber(find("+",K4)),-10,if(EXACT(K4,upper(K4)),VLOOKUP(K4,'Team Ratings'!$E$3:$F$22,2,FALSE),if(EXACT(K4,lower(K4)),VLOOKUP(K4,'Team Ratings'!$B$3:$D$22,3,FALSE)))))</f>
        <v>5</v>
      </c>
      <c r="L26" s="192">
        <f>if(L4="",10,if(isnumber(find("+",L4)),-10,if(EXACT(L4,upper(L4)),VLOOKUP(L4,'Team Ratings'!$E$3:$F$22,2,FALSE),if(EXACT(L4,lower(L4)),VLOOKUP(L4,'Team Ratings'!$B$3:$D$22,3,FALSE)))))</f>
        <v>3</v>
      </c>
      <c r="M26" s="192">
        <f>if(M4="",10,if(isnumber(find("+",M4)),-10,if(EXACT(M4,upper(M4)),VLOOKUP(M4,'Team Ratings'!$E$3:$F$22,2,FALSE),if(EXACT(M4,lower(M4)),VLOOKUP(M4,'Team Ratings'!$B$3:$D$22,3,FALSE)))))</f>
        <v>6</v>
      </c>
      <c r="N26" s="192">
        <f>if(N4="",10,if(isnumber(find("+",N4)),-10,if(EXACT(N4,upper(N4)),VLOOKUP(N4,'Team Ratings'!$E$3:$F$22,2,FALSE),if(EXACT(N4,lower(N4)),VLOOKUP(N4,'Team Ratings'!$B$3:$D$22,3,FALSE)))))</f>
        <v>6</v>
      </c>
      <c r="O26" s="192">
        <f>if(O4="",10,if(isnumber(find("+",O4)),-10,if(EXACT(O4,upper(O4)),VLOOKUP(O4,'Team Ratings'!$E$3:$F$22,2,FALSE),if(EXACT(O4,lower(O4)),VLOOKUP(O4,'Team Ratings'!$B$3:$D$22,3,FALSE)))))</f>
        <v>3</v>
      </c>
      <c r="P26" s="192">
        <f>if(P4="",10,if(isnumber(find("+",P4)),-10,if(EXACT(P4,upper(P4)),VLOOKUP(P4,'Team Ratings'!$E$3:$F$22,2,FALSE),if(EXACT(P4,lower(P4)),VLOOKUP(P4,'Team Ratings'!$B$3:$D$22,3,FALSE)))))</f>
        <v>1</v>
      </c>
      <c r="Q26" s="192">
        <f>if(Q4="",10,if(isnumber(find("+",Q4)),-10,if(EXACT(Q4,upper(Q4)),VLOOKUP(Q4,'Team Ratings'!$E$3:$F$22,2,FALSE),if(EXACT(Q4,lower(Q4)),VLOOKUP(Q4,'Team Ratings'!$B$3:$D$22,3,FALSE)))))</f>
        <v>6</v>
      </c>
      <c r="R26" s="192">
        <f>if(R4="",10,if(isnumber(find("+",R4)),-10,if(EXACT(R4,upper(R4)),VLOOKUP(R4,'Team Ratings'!$E$3:$F$22,2,FALSE),if(EXACT(R4,lower(R4)),VLOOKUP(R4,'Team Ratings'!$B$3:$D$22,3,FALSE)))))</f>
        <v>1</v>
      </c>
      <c r="S26" s="192">
        <f>if(S4="",10,if(isnumber(find("+",S4)),-10,if(EXACT(S4,upper(S4)),VLOOKUP(S4,'Team Ratings'!$E$3:$F$22,2,FALSE),if(EXACT(S4,lower(S4)),VLOOKUP(S4,'Team Ratings'!$B$3:$D$22,3,FALSE)))))</f>
        <v>6</v>
      </c>
      <c r="T26" s="192">
        <f>if(T4="",10,if(isnumber(find("+",T4)),-10,if(EXACT(T4,upper(T4)),VLOOKUP(T4,'Team Ratings'!$E$3:$F$22,2,FALSE),if(EXACT(T4,lower(T4)),VLOOKUP(T4,'Team Ratings'!$B$3:$D$22,3,FALSE)))))</f>
        <v>7</v>
      </c>
      <c r="U26" s="192">
        <f>if(U4="",10,if(isnumber(find("+",U4)),-10,if(EXACT(U4,upper(U4)),VLOOKUP(U4,'Team Ratings'!$E$3:$F$22,2,FALSE),if(EXACT(U4,lower(U4)),VLOOKUP(U4,'Team Ratings'!$B$3:$D$22,3,FALSE)))))</f>
        <v>2</v>
      </c>
      <c r="V26" s="192">
        <f>if(V4="",10,if(isnumber(find("+",V4)),-10,if(EXACT(V4,upper(V4)),VLOOKUP(V4,'Team Ratings'!$E$3:$F$22,2,FALSE),if(EXACT(V4,lower(V4)),VLOOKUP(V4,'Team Ratings'!$B$3:$D$22,3,FALSE)))))</f>
        <v>5</v>
      </c>
      <c r="W26" s="192">
        <f>if(W4="",10,if(isnumber(find("+",W4)),-10,if(EXACT(W4,upper(W4)),VLOOKUP(W4,'Team Ratings'!$E$3:$F$22,2,FALSE),if(EXACT(W4,lower(W4)),VLOOKUP(W4,'Team Ratings'!$B$3:$D$22,3,FALSE)))))</f>
        <v>5</v>
      </c>
      <c r="X26" s="192">
        <f>if(X4="",10,if(isnumber(find("+",X4)),-10,if(EXACT(X4,upper(X4)),VLOOKUP(X4,'Team Ratings'!$E$3:$F$22,2,FALSE),if(EXACT(X4,lower(X4)),VLOOKUP(X4,'Team Ratings'!$B$3:$D$22,3,FALSE)))))</f>
        <v>4</v>
      </c>
      <c r="Y26" s="192">
        <f>if(Y4="",10,if(isnumber(find("+",Y4)),-10,if(EXACT(Y4,upper(Y4)),VLOOKUP(Y4,'Team Ratings'!$E$3:$F$22,2,FALSE),if(EXACT(Y4,lower(Y4)),VLOOKUP(Y4,'Team Ratings'!$B$3:$D$22,3,FALSE)))))</f>
        <v>6</v>
      </c>
      <c r="Z26" s="192">
        <f>if(Z4="",10,if(isnumber(find("+",Z4)),-10,if(EXACT(Z4,upper(Z4)),VLOOKUP(Z4,'Team Ratings'!$E$3:$F$22,2,FALSE),if(EXACT(Z4,lower(Z4)),VLOOKUP(Z4,'Team Ratings'!$B$3:$D$22,3,FALSE)))))</f>
        <v>2</v>
      </c>
      <c r="AA26" s="192">
        <f>if(AA4="",10,if(isnumber(find("+",AA4)),-10,if(EXACT(AA4,upper(AA4)),VLOOKUP(AA4,'Team Ratings'!$E$3:$F$22,2,FALSE),if(EXACT(AA4,lower(AA4)),VLOOKUP(AA4,'Team Ratings'!$B$3:$D$22,3,FALSE)))))</f>
        <v>3</v>
      </c>
      <c r="AB26" s="192">
        <f>if(AB4="",10,if(isnumber(find("+",AB4)),-10,if(EXACT(AB4,upper(AB4)),VLOOKUP(AB4,'Team Ratings'!$E$3:$F$22,2,FALSE),if(EXACT(AB4,lower(AB4)),VLOOKUP(AB4,'Team Ratings'!$B$3:$D$22,3,FALSE)))))</f>
        <v>5</v>
      </c>
      <c r="AC26" s="192">
        <f>if(AC4="",10,if(isnumber(find("+",AC4)),-10,if(EXACT(AC4,upper(AC4)),VLOOKUP(AC4,'Team Ratings'!$E$3:$F$22,2,FALSE),if(EXACT(AC4,lower(AC4)),VLOOKUP(AC4,'Team Ratings'!$B$3:$D$22,3,FALSE)))))</f>
        <v>6</v>
      </c>
      <c r="AD26" s="192">
        <f>if(AD4="",10,if(isnumber(find("+",AD4)),-10,if(EXACT(AD4,upper(AD4)),VLOOKUP(AD4,'Team Ratings'!$E$3:$F$22,2,FALSE),if(EXACT(AD4,lower(AD4)),VLOOKUP(AD4,'Team Ratings'!$B$3:$D$22,3,FALSE)))))</f>
        <v>4</v>
      </c>
      <c r="AE26" s="192">
        <f>if(AE4="",10,if(isnumber(find("+",AE4)),-10,if(EXACT(AE4,upper(AE4)),VLOOKUP(AE4,'Team Ratings'!$E$3:$F$22,2,FALSE),if(EXACT(AE4,lower(AE4)),VLOOKUP(AE4,'Team Ratings'!$B$3:$D$22,3,FALSE)))))</f>
        <v>4</v>
      </c>
      <c r="AF26" s="192">
        <f>if(AF4="",10,if(isnumber(find("+",AF4)),-10,if(EXACT(AF4,upper(AF4)),VLOOKUP(AF4,'Team Ratings'!$E$3:$F$22,2,FALSE),if(EXACT(AF4,lower(AF4)),VLOOKUP(AF4,'Team Ratings'!$B$3:$D$22,3,FALSE)))))</f>
        <v>7</v>
      </c>
      <c r="AG26" s="192">
        <f>if(AG4="",10,if(isnumber(find("+",AG4)),-10,if(EXACT(AG4,upper(AG4)),VLOOKUP(AG4,'Team Ratings'!$E$3:$F$22,2,FALSE),if(EXACT(AG4,lower(AG4)),VLOOKUP(AG4,'Team Ratings'!$B$3:$D$22,3,FALSE)))))</f>
        <v>7</v>
      </c>
      <c r="AH26" s="192">
        <f>if(AH4="",10,if(isnumber(find("+",AH4)),-10,if(EXACT(AH4,upper(AH4)),VLOOKUP(AH4,'Team Ratings'!$E$3:$F$22,2,FALSE),if(EXACT(AH4,lower(AH4)),VLOOKUP(AH4,'Team Ratings'!$B$3:$D$22,3,FALSE)))))</f>
        <v>5</v>
      </c>
      <c r="AI26" s="192">
        <f>if(AI4="",10,if(isnumber(find("+",AI4)),-10,if(EXACT(AI4,upper(AI4)),VLOOKUP(AI4,'Team Ratings'!$E$3:$F$22,2,FALSE),if(EXACT(AI4,lower(AI4)),VLOOKUP(AI4,'Team Ratings'!$B$3:$D$22,3,FALSE)))))</f>
        <v>6</v>
      </c>
      <c r="AJ26" s="192">
        <f>if(AJ4="",10,if(isnumber(find("+",AJ4)),-10,if(EXACT(AJ4,upper(AJ4)),VLOOKUP(AJ4,'Team Ratings'!$E$3:$F$22,2,FALSE),if(EXACT(AJ4,lower(AJ4)),VLOOKUP(AJ4,'Team Ratings'!$B$3:$D$22,3,FALSE)))))</f>
        <v>1</v>
      </c>
      <c r="AK26" s="192">
        <f>if(AK4="",10,if(isnumber(find("+",AK4)),-10,if(EXACT(AK4,upper(AK4)),VLOOKUP(AK4,'Team Ratings'!$E$3:$F$22,2,FALSE),if(EXACT(AK4,lower(AK4)),VLOOKUP(AK4,'Team Ratings'!$B$3:$D$22,3,FALSE)))))</f>
        <v>3</v>
      </c>
      <c r="AL26" s="192">
        <f>if(AL4="",10,if(isnumber(find("+",AL4)),-10,if(EXACT(AL4,upper(AL4)),VLOOKUP(AL4,'Team Ratings'!$E$3:$F$22,2,FALSE),if(EXACT(AL4,lower(AL4)),VLOOKUP(AL4,'Team Ratings'!$B$3:$D$22,3,FALSE)))))</f>
        <v>6</v>
      </c>
      <c r="AM26" s="192">
        <f>if(AM4="",10,if(isnumber(find("+",AM4)),-10,if(EXACT(AM4,upper(AM4)),VLOOKUP(AM4,'Team Ratings'!$E$3:$F$22,2,FALSE),if(EXACT(AM4,lower(AM4)),VLOOKUP(AM4,'Team Ratings'!$B$3:$D$22,3,FALSE)))))</f>
        <v>1</v>
      </c>
      <c r="AN26" s="192">
        <f>if(AN4="",10,if(isnumber(find("+",AN4)),-10,if(EXACT(AN4,upper(AN4)),VLOOKUP(AN4,'Team Ratings'!$E$3:$F$22,2,FALSE),if(EXACT(AN4,lower(AN4)),VLOOKUP(AN4,'Team Ratings'!$B$3:$D$22,3,FALSE)))))</f>
        <v>2</v>
      </c>
      <c r="AO26" s="192">
        <f>if(AO4="",10,if(isnumber(find("+",AO4)),-10,if(EXACT(AO4,upper(AO4)),VLOOKUP(AO4,'Team Ratings'!$E$3:$F$22,2,FALSE),if(EXACT(AO4,lower(AO4)),VLOOKUP(AO4,'Team Ratings'!$B$3:$D$22,3,FALSE)))))</f>
        <v>4</v>
      </c>
      <c r="AP26" s="192">
        <f>if(AP4="",10,if(isnumber(find("+",AP4)),-10,if(EXACT(AP4,upper(AP4)),VLOOKUP(AP4,'Team Ratings'!$E$3:$F$22,2,FALSE),if(EXACT(AP4,lower(AP4)),VLOOKUP(AP4,'Team Ratings'!$B$3:$D$22,3,FALSE)))))</f>
        <v>5</v>
      </c>
      <c r="AQ26" s="192">
        <f>if(AQ4="",10,if(isnumber(find("+",AQ4)),-10,if(EXACT(AQ4,upper(AQ4)),VLOOKUP(AQ4,'Team Ratings'!$E$3:$F$22,2,FALSE),if(EXACT(AQ4,lower(AQ4)),VLOOKUP(AQ4,'Team Ratings'!$B$3:$D$22,3,FALSE)))))</f>
        <v>7</v>
      </c>
      <c r="AR26" s="192">
        <f>if(AR4="",10,if(isnumber(find("+",AR4)),-10,if(EXACT(AR4,upper(AR4)),VLOOKUP(AR4,'Team Ratings'!$E$3:$F$22,2,FALSE),if(EXACT(AR4,lower(AR4)),VLOOKUP(AR4,'Team Ratings'!$B$3:$D$22,3,FALSE)))))</f>
        <v>5</v>
      </c>
      <c r="AS26" s="282"/>
      <c r="AT26" s="662">
        <f>if(AT4="",10,if(isnumber(find("+",AT4)),-10,if(EXACT(AT4,upper(AT4)),VLOOKUP(AT4,'Team Ratings'!$E$3:$F$22,2,FALSE),if(EXACT(AT4,lower(AT4)),VLOOKUP(AT4,'Team Ratings'!$B$3:$D$22,3,FALSE)))))</f>
        <v>10</v>
      </c>
      <c r="AU26" s="654">
        <f>if(AU4="",10,if(isnumber(find("+",AU4)),-10,if(EXACT(AU4,upper(AU4)),VLOOKUP(AU4,'Team Ratings'!$E$3:$F$22,2,FALSE),if(EXACT(AU4,lower(AU4)),VLOOKUP(AU4,'Team Ratings'!$B$3:$D$22,3,FALSE)))))</f>
        <v>10</v>
      </c>
      <c r="AV26" s="192">
        <f>if(AV4="",10,if(isnumber(find("+",AV4)),-10,if(EXACT(AV4,upper(AV4)),VLOOKUP(AV4,'Team Ratings'!$E$3:$F$22,2,FALSE),if(EXACT(AV4,lower(AV4)),VLOOKUP(AV4,'Team Ratings'!$B$3:$D$22,3,FALSE)))))</f>
        <v>10</v>
      </c>
      <c r="AW26" s="192">
        <f>if(AW4="",10,if(isnumber(find("+",AW4)),-10,if(EXACT(AW4,upper(AW4)),VLOOKUP(AW4,'Team Ratings'!$E$3:$F$22,2,FALSE),if(EXACT(AW4,lower(AW4)),VLOOKUP(AW4,'Team Ratings'!$B$3:$D$22,3,FALSE)))))</f>
        <v>10</v>
      </c>
      <c r="AX26" s="192">
        <f>if(AX4="",10,if(isnumber(find("+",AX4)),-10,if(EXACT(AX4,upper(AX4)),VLOOKUP(AX4,'Team Ratings'!$E$3:$F$22,2,FALSE),if(EXACT(AX4,lower(AX4)),VLOOKUP(AX4,'Team Ratings'!$B$3:$D$22,3,FALSE)))))</f>
        <v>10</v>
      </c>
      <c r="AY26" s="192">
        <f>if(AY4="",10,if(isnumber(find("+",AY4)),-10,if(EXACT(AY4,upper(AY4)),VLOOKUP(AY4,'Team Ratings'!$E$3:$F$22,2,FALSE),if(EXACT(AY4,lower(AY4)),VLOOKUP(AY4,'Team Ratings'!$B$3:$D$22,3,FALSE)))))</f>
        <v>10</v>
      </c>
      <c r="AZ26" s="63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</row>
    <row r="27" hidden="1">
      <c r="A27" s="95"/>
      <c r="B27" s="95"/>
      <c r="C27" s="661"/>
      <c r="D27" s="661"/>
      <c r="E27" s="655" t="s">
        <v>66</v>
      </c>
      <c r="F27" s="654" t="s">
        <v>56</v>
      </c>
      <c r="G27" s="192">
        <f>if(G5="",10,if(isnumber(find("+",G5)),-10,if(EXACT(G5,upper(G5)),VLOOKUP(G5,'Team Ratings'!$E$3:$F$22,2,FALSE),if(EXACT(G5,lower(G5)),VLOOKUP(G5,'Team Ratings'!$B$3:$D$22,3,FALSE)))))</f>
        <v>7</v>
      </c>
      <c r="H27" s="192">
        <f>if(H5="",10,if(isnumber(find("+",H5)),-10,if(EXACT(H5,upper(H5)),VLOOKUP(H5,'Team Ratings'!$E$3:$F$22,2,FALSE),if(EXACT(H5,lower(H5)),VLOOKUP(H5,'Team Ratings'!$B$3:$D$22,3,FALSE)))))</f>
        <v>6</v>
      </c>
      <c r="I27" s="192">
        <f>if(I5="",10,if(isnumber(find("+",I5)),-10,if(EXACT(I5,upper(I5)),VLOOKUP(I5,'Team Ratings'!$E$3:$F$22,2,FALSE),if(EXACT(I5,lower(I5)),VLOOKUP(I5,'Team Ratings'!$B$3:$D$22,3,FALSE)))))</f>
        <v>5</v>
      </c>
      <c r="J27" s="192">
        <f>if(J5="",10,if(isnumber(find("+",J5)),-10,if(EXACT(J5,upper(J5)),VLOOKUP(J5,'Team Ratings'!$E$3:$F$22,2,FALSE),if(EXACT(J5,lower(J5)),VLOOKUP(J5,'Team Ratings'!$B$3:$D$22,3,FALSE)))))</f>
        <v>5</v>
      </c>
      <c r="K27" s="192">
        <f>if(K5="",10,if(isnumber(find("+",K5)),-10,if(EXACT(K5,upper(K5)),VLOOKUP(K5,'Team Ratings'!$E$3:$F$22,2,FALSE),if(EXACT(K5,lower(K5)),VLOOKUP(K5,'Team Ratings'!$B$3:$D$22,3,FALSE)))))</f>
        <v>3</v>
      </c>
      <c r="L27" s="192">
        <f>if(L5="",10,if(isnumber(find("+",L5)),-10,if(EXACT(L5,upper(L5)),VLOOKUP(L5,'Team Ratings'!$E$3:$F$22,2,FALSE),if(EXACT(L5,lower(L5)),VLOOKUP(L5,'Team Ratings'!$B$3:$D$22,3,FALSE)))))</f>
        <v>1</v>
      </c>
      <c r="M27" s="192">
        <f>if(M5="",10,if(isnumber(find("+",M5)),-10,if(EXACT(M5,upper(M5)),VLOOKUP(M5,'Team Ratings'!$E$3:$F$22,2,FALSE),if(EXACT(M5,lower(M5)),VLOOKUP(M5,'Team Ratings'!$B$3:$D$22,3,FALSE)))))</f>
        <v>4</v>
      </c>
      <c r="N27" s="192">
        <f>if(N5="",10,if(isnumber(find("+",N5)),-10,if(EXACT(N5,upper(N5)),VLOOKUP(N5,'Team Ratings'!$E$3:$F$22,2,FALSE),if(EXACT(N5,lower(N5)),VLOOKUP(N5,'Team Ratings'!$B$3:$D$22,3,FALSE)))))</f>
        <v>6</v>
      </c>
      <c r="O27" s="192">
        <f>if(O5="",10,if(isnumber(find("+",O5)),-10,if(EXACT(O5,upper(O5)),VLOOKUP(O5,'Team Ratings'!$E$3:$F$22,2,FALSE),if(EXACT(O5,lower(O5)),VLOOKUP(O5,'Team Ratings'!$B$3:$D$22,3,FALSE)))))</f>
        <v>6</v>
      </c>
      <c r="P27" s="192">
        <f>if(P5="",10,if(isnumber(find("+",P5)),-10,if(EXACT(P5,upper(P5)),VLOOKUP(P5,'Team Ratings'!$E$3:$F$22,2,FALSE),if(EXACT(P5,lower(P5)),VLOOKUP(P5,'Team Ratings'!$B$3:$D$22,3,FALSE)))))</f>
        <v>7</v>
      </c>
      <c r="Q27" s="192">
        <f>if(Q5="",10,if(isnumber(find("+",Q5)),-10,if(EXACT(Q5,upper(Q5)),VLOOKUP(Q5,'Team Ratings'!$E$3:$F$22,2,FALSE),if(EXACT(Q5,lower(Q5)),VLOOKUP(Q5,'Team Ratings'!$B$3:$D$22,3,FALSE)))))</f>
        <v>2</v>
      </c>
      <c r="R27" s="192">
        <f>if(R5="",10,if(isnumber(find("+",R5)),-10,if(EXACT(R5,upper(R5)),VLOOKUP(R5,'Team Ratings'!$E$3:$F$22,2,FALSE),if(EXACT(R5,lower(R5)),VLOOKUP(R5,'Team Ratings'!$B$3:$D$22,3,FALSE)))))</f>
        <v>7</v>
      </c>
      <c r="S27" s="192">
        <f>if(S5="",10,if(isnumber(find("+",S5)),-10,if(EXACT(S5,upper(S5)),VLOOKUP(S5,'Team Ratings'!$E$3:$F$22,2,FALSE),if(EXACT(S5,lower(S5)),VLOOKUP(S5,'Team Ratings'!$B$3:$D$22,3,FALSE)))))</f>
        <v>6</v>
      </c>
      <c r="T27" s="192">
        <f>if(T5="",10,if(isnumber(find("+",T5)),-10,if(EXACT(T5,upper(T5)),VLOOKUP(T5,'Team Ratings'!$E$3:$F$22,2,FALSE),if(EXACT(T5,lower(T5)),VLOOKUP(T5,'Team Ratings'!$B$3:$D$22,3,FALSE)))))</f>
        <v>4</v>
      </c>
      <c r="U27" s="192">
        <f>if(U5="",10,if(isnumber(find("+",U5)),-10,if(EXACT(U5,upper(U5)),VLOOKUP(U5,'Team Ratings'!$E$3:$F$22,2,FALSE),if(EXACT(U5,lower(U5)),VLOOKUP(U5,'Team Ratings'!$B$3:$D$22,3,FALSE)))))</f>
        <v>3</v>
      </c>
      <c r="V27" s="192">
        <f>if(V5="",10,if(isnumber(find("+",V5)),-10,if(EXACT(V5,upper(V5)),VLOOKUP(V5,'Team Ratings'!$E$3:$F$22,2,FALSE),if(EXACT(V5,lower(V5)),VLOOKUP(V5,'Team Ratings'!$B$3:$D$22,3,FALSE)))))</f>
        <v>4</v>
      </c>
      <c r="W27" s="192">
        <f>if(W5="",10,if(isnumber(find("+",W5)),-10,if(EXACT(W5,upper(W5)),VLOOKUP(W5,'Team Ratings'!$E$3:$F$22,2,FALSE),if(EXACT(W5,lower(W5)),VLOOKUP(W5,'Team Ratings'!$B$3:$D$22,3,FALSE)))))</f>
        <v>1</v>
      </c>
      <c r="X27" s="192">
        <f>if(X5="",10,if(isnumber(find("+",X5)),-10,if(EXACT(X5,upper(X5)),VLOOKUP(X5,'Team Ratings'!$E$3:$F$22,2,FALSE),if(EXACT(X5,lower(X5)),VLOOKUP(X5,'Team Ratings'!$B$3:$D$22,3,FALSE)))))</f>
        <v>2</v>
      </c>
      <c r="Y27" s="192">
        <f>if(Y5="",10,if(isnumber(find("+",Y5)),-10,if(EXACT(Y5,upper(Y5)),VLOOKUP(Y5,'Team Ratings'!$E$3:$F$22,2,FALSE),if(EXACT(Y5,lower(Y5)),VLOOKUP(Y5,'Team Ratings'!$B$3:$D$22,3,FALSE)))))</f>
        <v>5</v>
      </c>
      <c r="Z27" s="192">
        <f>if(Z5="",10,if(isnumber(find("+",Z5)),-10,if(EXACT(Z5,upper(Z5)),VLOOKUP(Z5,'Team Ratings'!$E$3:$F$22,2,FALSE),if(EXACT(Z5,lower(Z5)),VLOOKUP(Z5,'Team Ratings'!$B$3:$D$22,3,FALSE)))))</f>
        <v>6</v>
      </c>
      <c r="AA27" s="192">
        <f>if(AA5="",10,if(isnumber(find("+",AA5)),-10,if(EXACT(AA5,upper(AA5)),VLOOKUP(AA5,'Team Ratings'!$E$3:$F$22,2,FALSE),if(EXACT(AA5,lower(AA5)),VLOOKUP(AA5,'Team Ratings'!$B$3:$D$22,3,FALSE)))))</f>
        <v>6</v>
      </c>
      <c r="AB27" s="192">
        <f>if(AB5="",10,if(isnumber(find("+",AB5)),-10,if(EXACT(AB5,upper(AB5)),VLOOKUP(AB5,'Team Ratings'!$E$3:$F$22,2,FALSE),if(EXACT(AB5,lower(AB5)),VLOOKUP(AB5,'Team Ratings'!$B$3:$D$22,3,FALSE)))))</f>
        <v>5</v>
      </c>
      <c r="AC27" s="192">
        <f>if(AC5="",10,if(isnumber(find("+",AC5)),-10,if(EXACT(AC5,upper(AC5)),VLOOKUP(AC5,'Team Ratings'!$E$3:$F$22,2,FALSE),if(EXACT(AC5,lower(AC5)),VLOOKUP(AC5,'Team Ratings'!$B$3:$D$22,3,FALSE)))))</f>
        <v>1</v>
      </c>
      <c r="AD27" s="192">
        <f>if(AD5="",10,if(isnumber(find("+",AD5)),-10,if(EXACT(AD5,upper(AD5)),VLOOKUP(AD5,'Team Ratings'!$E$3:$F$22,2,FALSE),if(EXACT(AD5,lower(AD5)),VLOOKUP(AD5,'Team Ratings'!$B$3:$D$22,3,FALSE)))))</f>
        <v>3</v>
      </c>
      <c r="AE27" s="192">
        <f>if(AE5="",10,if(isnumber(find("+",AE5)),-10,if(EXACT(AE5,upper(AE5)),VLOOKUP(AE5,'Team Ratings'!$E$3:$F$22,2,FALSE),if(EXACT(AE5,lower(AE5)),VLOOKUP(AE5,'Team Ratings'!$B$3:$D$22,3,FALSE)))))</f>
        <v>5</v>
      </c>
      <c r="AF27" s="192">
        <f>if(AF5="",10,if(isnumber(find("+",AF5)),-10,if(EXACT(AF5,upper(AF5)),VLOOKUP(AF5,'Team Ratings'!$E$3:$F$22,2,FALSE),if(EXACT(AF5,lower(AF5)),VLOOKUP(AF5,'Team Ratings'!$B$3:$D$22,3,FALSE)))))</f>
        <v>5</v>
      </c>
      <c r="AG27" s="192">
        <f>if(AG5="",10,if(isnumber(find("+",AG5)),-10,if(EXACT(AG5,upper(AG5)),VLOOKUP(AG5,'Team Ratings'!$E$3:$F$22,2,FALSE),if(EXACT(AG5,lower(AG5)),VLOOKUP(AG5,'Team Ratings'!$B$3:$D$22,3,FALSE)))))</f>
        <v>3</v>
      </c>
      <c r="AH27" s="192">
        <f>if(AH5="",10,if(isnumber(find("+",AH5)),-10,if(EXACT(AH5,upper(AH5)),VLOOKUP(AH5,'Team Ratings'!$E$3:$F$22,2,FALSE),if(EXACT(AH5,lower(AH5)),VLOOKUP(AH5,'Team Ratings'!$B$3:$D$22,3,FALSE)))))</f>
        <v>7</v>
      </c>
      <c r="AI27" s="192">
        <f>if(AI5="",10,if(isnumber(find("+",AI5)),-10,if(EXACT(AI5,upper(AI5)),VLOOKUP(AI5,'Team Ratings'!$E$3:$F$22,2,FALSE),if(EXACT(AI5,lower(AI5)),VLOOKUP(AI5,'Team Ratings'!$B$3:$D$22,3,FALSE)))))</f>
        <v>2</v>
      </c>
      <c r="AJ27" s="192">
        <f>if(AJ5="",10,if(isnumber(find("+",AJ5)),-10,if(EXACT(AJ5,upper(AJ5)),VLOOKUP(AJ5,'Team Ratings'!$E$3:$F$22,2,FALSE),if(EXACT(AJ5,lower(AJ5)),VLOOKUP(AJ5,'Team Ratings'!$B$3:$D$22,3,FALSE)))))</f>
        <v>7</v>
      </c>
      <c r="AK27" s="192">
        <f>if(AK5="",10,if(isnumber(find("+",AK5)),-10,if(EXACT(AK5,upper(AK5)),VLOOKUP(AK5,'Team Ratings'!$E$3:$F$22,2,FALSE),if(EXACT(AK5,lower(AK5)),VLOOKUP(AK5,'Team Ratings'!$B$3:$D$22,3,FALSE)))))</f>
        <v>6</v>
      </c>
      <c r="AL27" s="192">
        <f>if(AL5="",10,if(isnumber(find("+",AL5)),-10,if(EXACT(AL5,upper(AL5)),VLOOKUP(AL5,'Team Ratings'!$E$3:$F$22,2,FALSE),if(EXACT(AL5,lower(AL5)),VLOOKUP(AL5,'Team Ratings'!$B$3:$D$22,3,FALSE)))))</f>
        <v>6</v>
      </c>
      <c r="AM27" s="192">
        <f>if(AM5="",10,if(isnumber(find("+",AM5)),-10,if(EXACT(AM5,upper(AM5)),VLOOKUP(AM5,'Team Ratings'!$E$3:$F$22,2,FALSE),if(EXACT(AM5,lower(AM5)),VLOOKUP(AM5,'Team Ratings'!$B$3:$D$22,3,FALSE)))))</f>
        <v>7</v>
      </c>
      <c r="AN27" s="192">
        <f>if(AN5="",10,if(isnumber(find("+",AN5)),-10,if(EXACT(AN5,upper(AN5)),VLOOKUP(AN5,'Team Ratings'!$E$3:$F$22,2,FALSE),if(EXACT(AN5,lower(AN5)),VLOOKUP(AN5,'Team Ratings'!$B$3:$D$22,3,FALSE)))))</f>
        <v>3</v>
      </c>
      <c r="AO27" s="192">
        <f>if(AO5="",10,if(isnumber(find("+",AO5)),-10,if(EXACT(AO5,upper(AO5)),VLOOKUP(AO5,'Team Ratings'!$E$3:$F$22,2,FALSE),if(EXACT(AO5,lower(AO5)),VLOOKUP(AO5,'Team Ratings'!$B$3:$D$22,3,FALSE)))))</f>
        <v>5</v>
      </c>
      <c r="AP27" s="192">
        <f>if(AP5="",10,if(isnumber(find("+",AP5)),-10,if(EXACT(AP5,upper(AP5)),VLOOKUP(AP5,'Team Ratings'!$E$3:$F$22,2,FALSE),if(EXACT(AP5,lower(AP5)),VLOOKUP(AP5,'Team Ratings'!$B$3:$D$22,3,FALSE)))))</f>
        <v>3</v>
      </c>
      <c r="AQ27" s="192">
        <f>if(AQ5="",10,if(isnumber(find("+",AQ5)),-10,if(EXACT(AQ5,upper(AQ5)),VLOOKUP(AQ5,'Team Ratings'!$E$3:$F$22,2,FALSE),if(EXACT(AQ5,lower(AQ5)),VLOOKUP(AQ5,'Team Ratings'!$B$3:$D$22,3,FALSE)))))</f>
        <v>1</v>
      </c>
      <c r="AR27" s="192">
        <f>if(AR5="",10,if(isnumber(find("+",AR5)),-10,if(EXACT(AR5,upper(AR5)),VLOOKUP(AR5,'Team Ratings'!$E$3:$F$22,2,FALSE),if(EXACT(AR5,lower(AR5)),VLOOKUP(AR5,'Team Ratings'!$B$3:$D$22,3,FALSE)))))</f>
        <v>5</v>
      </c>
      <c r="AS27" s="282"/>
      <c r="AT27" s="663">
        <f>if(AT5="",10,if(isnumber(find("+",AT5)),-10,if(EXACT(AT5,upper(AT5)),VLOOKUP(AT5,'Team Ratings'!$E$3:$F$22,2,FALSE),if(EXACT(AT5,lower(AT5)),VLOOKUP(AT5,'Team Ratings'!$B$3:$D$22,3,FALSE)))))</f>
        <v>10</v>
      </c>
      <c r="AU27" s="654">
        <f>if(AU5="",10,if(isnumber(find("+",AU5)),-10,if(EXACT(AU5,upper(AU5)),VLOOKUP(AU5,'Team Ratings'!$E$3:$F$22,2,FALSE),if(EXACT(AU5,lower(AU5)),VLOOKUP(AU5,'Team Ratings'!$B$3:$D$22,3,FALSE)))))</f>
        <v>10</v>
      </c>
      <c r="AV27" s="192">
        <f>if(AV5="",10,if(isnumber(find("+",AV5)),-10,if(EXACT(AV5,upper(AV5)),VLOOKUP(AV5,'Team Ratings'!$E$3:$F$22,2,FALSE),if(EXACT(AV5,lower(AV5)),VLOOKUP(AV5,'Team Ratings'!$B$3:$D$22,3,FALSE)))))</f>
        <v>10</v>
      </c>
      <c r="AW27" s="192">
        <f>if(AW5="",10,if(isnumber(find("+",AW5)),-10,if(EXACT(AW5,upper(AW5)),VLOOKUP(AW5,'Team Ratings'!$E$3:$F$22,2,FALSE),if(EXACT(AW5,lower(AW5)),VLOOKUP(AW5,'Team Ratings'!$B$3:$D$22,3,FALSE)))))</f>
        <v>10</v>
      </c>
      <c r="AX27" s="192">
        <f>if(AX5="",10,if(isnumber(find("+",AX5)),-10,if(EXACT(AX5,upper(AX5)),VLOOKUP(AX5,'Team Ratings'!$E$3:$F$22,2,FALSE),if(EXACT(AX5,lower(AX5)),VLOOKUP(AX5,'Team Ratings'!$B$3:$D$22,3,FALSE)))))</f>
        <v>10</v>
      </c>
      <c r="AY27" s="192">
        <f>if(AY5="",10,if(isnumber(find("+",AY5)),-10,if(EXACT(AY5,upper(AY5)),VLOOKUP(AY5,'Team Ratings'!$E$3:$F$22,2,FALSE),if(EXACT(AY5,lower(AY5)),VLOOKUP(AY5,'Team Ratings'!$B$3:$D$22,3,FALSE)))))</f>
        <v>10</v>
      </c>
      <c r="AZ27" s="63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</row>
    <row r="28" hidden="1">
      <c r="A28" s="95"/>
      <c r="B28" s="95"/>
      <c r="C28" s="661"/>
      <c r="D28" s="661"/>
      <c r="E28" s="655" t="s">
        <v>362</v>
      </c>
      <c r="F28" s="654" t="s">
        <v>56</v>
      </c>
      <c r="G28" s="192">
        <f>if(G6="",10,if(isnumber(find("+",G6)),-10,if(EXACT(G6,upper(G6)),VLOOKUP(G6,'Team Ratings'!$E$3:$F$22,2,FALSE),if(EXACT(G6,lower(G6)),VLOOKUP(G6,'Team Ratings'!$B$3:$D$22,3,FALSE)))))</f>
        <v>5</v>
      </c>
      <c r="H28" s="192">
        <f>if(H6="",10,if(isnumber(find("+",H6)),-10,if(EXACT(H6,upper(H6)),VLOOKUP(H6,'Team Ratings'!$E$3:$F$22,2,FALSE),if(EXACT(H6,lower(H6)),VLOOKUP(H6,'Team Ratings'!$B$3:$D$22,3,FALSE)))))</f>
        <v>1</v>
      </c>
      <c r="I28" s="192">
        <f>if(I6="",10,if(isnumber(find("+",I6)),-10,if(EXACT(I6,upper(I6)),VLOOKUP(I6,'Team Ratings'!$E$3:$F$22,2,FALSE),if(EXACT(I6,lower(I6)),VLOOKUP(I6,'Team Ratings'!$B$3:$D$22,3,FALSE)))))</f>
        <v>3</v>
      </c>
      <c r="J28" s="192">
        <f>if(J6="",10,if(isnumber(find("+",J6)),-10,if(EXACT(J6,upper(J6)),VLOOKUP(J6,'Team Ratings'!$E$3:$F$22,2,FALSE),if(EXACT(J6,lower(J6)),VLOOKUP(J6,'Team Ratings'!$B$3:$D$22,3,FALSE)))))</f>
        <v>1</v>
      </c>
      <c r="K28" s="192">
        <f>if(K6="",10,if(isnumber(find("+",K6)),-10,if(EXACT(K6,upper(K6)),VLOOKUP(K6,'Team Ratings'!$E$3:$F$22,2,FALSE),if(EXACT(K6,lower(K6)),VLOOKUP(K6,'Team Ratings'!$B$3:$D$22,3,FALSE)))))</f>
        <v>5</v>
      </c>
      <c r="L28" s="192">
        <f>if(L6="",10,if(isnumber(find("+",L6)),-10,if(EXACT(L6,upper(L6)),VLOOKUP(L6,'Team Ratings'!$E$3:$F$22,2,FALSE),if(EXACT(L6,lower(L6)),VLOOKUP(L6,'Team Ratings'!$B$3:$D$22,3,FALSE)))))</f>
        <v>7</v>
      </c>
      <c r="M28" s="192">
        <f>if(M6="",10,if(isnumber(find("+",M6)),-10,if(EXACT(M6,upper(M6)),VLOOKUP(M6,'Team Ratings'!$E$3:$F$22,2,FALSE),if(EXACT(M6,lower(M6)),VLOOKUP(M6,'Team Ratings'!$B$3:$D$22,3,FALSE)))))</f>
        <v>5</v>
      </c>
      <c r="N28" s="192">
        <f>if(N6="",10,if(isnumber(find("+",N6)),-10,if(EXACT(N6,upper(N6)),VLOOKUP(N6,'Team Ratings'!$E$3:$F$22,2,FALSE),if(EXACT(N6,lower(N6)),VLOOKUP(N6,'Team Ratings'!$B$3:$D$22,3,FALSE)))))</f>
        <v>4</v>
      </c>
      <c r="O28" s="192">
        <f>if(O6="",10,if(isnumber(find("+",O6)),-10,if(EXACT(O6,upper(O6)),VLOOKUP(O6,'Team Ratings'!$E$3:$F$22,2,FALSE),if(EXACT(O6,lower(O6)),VLOOKUP(O6,'Team Ratings'!$B$3:$D$22,3,FALSE)))))</f>
        <v>6</v>
      </c>
      <c r="P28" s="192">
        <f>if(P6="",10,if(isnumber(find("+",P6)),-10,if(EXACT(P6,upper(P6)),VLOOKUP(P6,'Team Ratings'!$E$3:$F$22,2,FALSE),if(EXACT(P6,lower(P6)),VLOOKUP(P6,'Team Ratings'!$B$3:$D$22,3,FALSE)))))</f>
        <v>5</v>
      </c>
      <c r="Q28" s="192">
        <f>if(Q6="",10,if(isnumber(find("+",Q6)),-10,if(EXACT(Q6,upper(Q6)),VLOOKUP(Q6,'Team Ratings'!$E$3:$F$22,2,FALSE),if(EXACT(Q6,lower(Q6)),VLOOKUP(Q6,'Team Ratings'!$B$3:$D$22,3,FALSE)))))</f>
        <v>7</v>
      </c>
      <c r="R28" s="192">
        <f>if(R6="",10,if(isnumber(find("+",R6)),-10,if(EXACT(R6,upper(R6)),VLOOKUP(R6,'Team Ratings'!$E$3:$F$22,2,FALSE),if(EXACT(R6,lower(R6)),VLOOKUP(R6,'Team Ratings'!$B$3:$D$22,3,FALSE)))))</f>
        <v>6</v>
      </c>
      <c r="S28" s="192">
        <f>if(S6="",10,if(isnumber(find("+",S6)),-10,if(EXACT(S6,upper(S6)),VLOOKUP(S6,'Team Ratings'!$E$3:$F$22,2,FALSE),if(EXACT(S6,lower(S6)),VLOOKUP(S6,'Team Ratings'!$B$3:$D$22,3,FALSE)))))</f>
        <v>3</v>
      </c>
      <c r="T28" s="192">
        <f>if(T6="",10,if(isnumber(find("+",T6)),-10,if(EXACT(T6,upper(T6)),VLOOKUP(T6,'Team Ratings'!$E$3:$F$22,2,FALSE),if(EXACT(T6,lower(T6)),VLOOKUP(T6,'Team Ratings'!$B$3:$D$22,3,FALSE)))))</f>
        <v>3</v>
      </c>
      <c r="U28" s="192">
        <f>if(U6="",10,if(isnumber(find("+",U6)),-10,if(EXACT(U6,upper(U6)),VLOOKUP(U6,'Team Ratings'!$E$3:$F$22,2,FALSE),if(EXACT(U6,lower(U6)),VLOOKUP(U6,'Team Ratings'!$B$3:$D$22,3,FALSE)))))</f>
        <v>6</v>
      </c>
      <c r="V28" s="192">
        <f>if(V6="",10,if(isnumber(find("+",V6)),-10,if(EXACT(V6,upper(V6)),VLOOKUP(V6,'Team Ratings'!$E$3:$F$22,2,FALSE),if(EXACT(V6,lower(V6)),VLOOKUP(V6,'Team Ratings'!$B$3:$D$22,3,FALSE)))))</f>
        <v>6</v>
      </c>
      <c r="W28" s="192">
        <f>if(W6="",10,if(isnumber(find("+",W6)),-10,if(EXACT(W6,upper(W6)),VLOOKUP(W6,'Team Ratings'!$E$3:$F$22,2,FALSE),if(EXACT(W6,lower(W6)),VLOOKUP(W6,'Team Ratings'!$B$3:$D$22,3,FALSE)))))</f>
        <v>2</v>
      </c>
      <c r="X28" s="192">
        <f>if(X6="",10,if(isnumber(find("+",X6)),-10,if(EXACT(X6,upper(X6)),VLOOKUP(X6,'Team Ratings'!$E$3:$F$22,2,FALSE),if(EXACT(X6,lower(X6)),VLOOKUP(X6,'Team Ratings'!$B$3:$D$22,3,FALSE)))))</f>
        <v>5</v>
      </c>
      <c r="Y28" s="192">
        <f>if(Y6="",10,if(isnumber(find("+",Y6)),-10,if(EXACT(Y6,upper(Y6)),VLOOKUP(Y6,'Team Ratings'!$E$3:$F$22,2,FALSE),if(EXACT(Y6,lower(Y6)),VLOOKUP(Y6,'Team Ratings'!$B$3:$D$22,3,FALSE)))))</f>
        <v>3</v>
      </c>
      <c r="Z28" s="192">
        <f>if(Z6="",10,if(isnumber(find("+",Z6)),-10,if(EXACT(Z6,upper(Z6)),VLOOKUP(Z6,'Team Ratings'!$E$3:$F$22,2,FALSE),if(EXACT(Z6,lower(Z6)),VLOOKUP(Z6,'Team Ratings'!$B$3:$D$22,3,FALSE)))))</f>
        <v>6</v>
      </c>
      <c r="AA28" s="192">
        <f>if(AA6="",10,if(isnumber(find("+",AA6)),-10,if(EXACT(AA6,upper(AA6)),VLOOKUP(AA6,'Team Ratings'!$E$3:$F$22,2,FALSE),if(EXACT(AA6,lower(AA6)),VLOOKUP(AA6,'Team Ratings'!$B$3:$D$22,3,FALSE)))))</f>
        <v>7</v>
      </c>
      <c r="AB28" s="192">
        <f>if(AB6="",10,if(isnumber(find("+",AB6)),-10,if(EXACT(AB6,upper(AB6)),VLOOKUP(AB6,'Team Ratings'!$E$3:$F$22,2,FALSE),if(EXACT(AB6,lower(AB6)),VLOOKUP(AB6,'Team Ratings'!$B$3:$D$22,3,FALSE)))))</f>
        <v>4</v>
      </c>
      <c r="AC28" s="192">
        <f>if(AC6="",10,if(isnumber(find("+",AC6)),-10,if(EXACT(AC6,upper(AC6)),VLOOKUP(AC6,'Team Ratings'!$E$3:$F$22,2,FALSE),if(EXACT(AC6,lower(AC6)),VLOOKUP(AC6,'Team Ratings'!$B$3:$D$22,3,FALSE)))))</f>
        <v>6</v>
      </c>
      <c r="AD28" s="192">
        <f>if(AD6="",10,if(isnumber(find("+",AD6)),-10,if(EXACT(AD6,upper(AD6)),VLOOKUP(AD6,'Team Ratings'!$E$3:$F$22,2,FALSE),if(EXACT(AD6,lower(AD6)),VLOOKUP(AD6,'Team Ratings'!$B$3:$D$22,3,FALSE)))))</f>
        <v>5</v>
      </c>
      <c r="AE28" s="192">
        <f>if(AE6="",10,if(isnumber(find("+",AE6)),-10,if(EXACT(AE6,upper(AE6)),VLOOKUP(AE6,'Team Ratings'!$E$3:$F$22,2,FALSE),if(EXACT(AE6,lower(AE6)),VLOOKUP(AE6,'Team Ratings'!$B$3:$D$22,3,FALSE)))))</f>
        <v>1</v>
      </c>
      <c r="AF28" s="192">
        <f>if(AF6="",10,if(isnumber(find("+",AF6)),-10,if(EXACT(AF6,upper(AF6)),VLOOKUP(AF6,'Team Ratings'!$E$3:$F$22,2,FALSE),if(EXACT(AF6,lower(AF6)),VLOOKUP(AF6,'Team Ratings'!$B$3:$D$22,3,FALSE)))))</f>
        <v>3</v>
      </c>
      <c r="AG28" s="192">
        <f>if(AG6="",10,if(isnumber(find("+",AG6)),-10,if(EXACT(AG6,upper(AG6)),VLOOKUP(AG6,'Team Ratings'!$E$3:$F$22,2,FALSE),if(EXACT(AG6,lower(AG6)),VLOOKUP(AG6,'Team Ratings'!$B$3:$D$22,3,FALSE)))))</f>
        <v>1</v>
      </c>
      <c r="AH28" s="192">
        <f>if(AH6="",10,if(isnumber(find("+",AH6)),-10,if(EXACT(AH6,upper(AH6)),VLOOKUP(AH6,'Team Ratings'!$E$3:$F$22,2,FALSE),if(EXACT(AH6,lower(AH6)),VLOOKUP(AH6,'Team Ratings'!$B$3:$D$22,3,FALSE)))))</f>
        <v>4</v>
      </c>
      <c r="AI28" s="192">
        <f>if(AI6="",10,if(isnumber(find("+",AI6)),-10,if(EXACT(AI6,upper(AI6)),VLOOKUP(AI6,'Team Ratings'!$E$3:$F$22,2,FALSE),if(EXACT(AI6,lower(AI6)),VLOOKUP(AI6,'Team Ratings'!$B$3:$D$22,3,FALSE)))))</f>
        <v>7</v>
      </c>
      <c r="AJ28" s="192">
        <f>if(AJ6="",10,if(isnumber(find("+",AJ6)),-10,if(EXACT(AJ6,upper(AJ6)),VLOOKUP(AJ6,'Team Ratings'!$E$3:$F$22,2,FALSE),if(EXACT(AJ6,lower(AJ6)),VLOOKUP(AJ6,'Team Ratings'!$B$3:$D$22,3,FALSE)))))</f>
        <v>4</v>
      </c>
      <c r="AK28" s="192">
        <f>if(AK6="",10,if(isnumber(find("+",AK6)),-10,if(EXACT(AK6,upper(AK6)),VLOOKUP(AK6,'Team Ratings'!$E$3:$F$22,2,FALSE),if(EXACT(AK6,lower(AK6)),VLOOKUP(AK6,'Team Ratings'!$B$3:$D$22,3,FALSE)))))</f>
        <v>2</v>
      </c>
      <c r="AL28" s="192">
        <f>if(AL6="",10,if(isnumber(find("+",AL6)),-10,if(EXACT(AL6,upper(AL6)),VLOOKUP(AL6,'Team Ratings'!$E$3:$F$22,2,FALSE),if(EXACT(AL6,lower(AL6)),VLOOKUP(AL6,'Team Ratings'!$B$3:$D$22,3,FALSE)))))</f>
        <v>5</v>
      </c>
      <c r="AM28" s="192">
        <f>if(AM6="",10,if(isnumber(find("+",AM6)),-10,if(EXACT(AM6,upper(AM6)),VLOOKUP(AM6,'Team Ratings'!$E$3:$F$22,2,FALSE),if(EXACT(AM6,lower(AM6)),VLOOKUP(AM6,'Team Ratings'!$B$3:$D$22,3,FALSE)))))</f>
        <v>6</v>
      </c>
      <c r="AN28" s="192">
        <f>if(AN6="",10,if(isnumber(find("+",AN6)),-10,if(EXACT(AN6,upper(AN6)),VLOOKUP(AN6,'Team Ratings'!$E$3:$F$22,2,FALSE),if(EXACT(AN6,lower(AN6)),VLOOKUP(AN6,'Team Ratings'!$B$3:$D$22,3,FALSE)))))</f>
        <v>6</v>
      </c>
      <c r="AO28" s="192">
        <f>if(AO6="",10,if(isnumber(find("+",AO6)),-10,if(EXACT(AO6,upper(AO6)),VLOOKUP(AO6,'Team Ratings'!$E$3:$F$22,2,FALSE),if(EXACT(AO6,lower(AO6)),VLOOKUP(AO6,'Team Ratings'!$B$3:$D$22,3,FALSE)))))</f>
        <v>2</v>
      </c>
      <c r="AP28" s="192">
        <f>if(AP6="",10,if(isnumber(find("+",AP6)),-10,if(EXACT(AP6,upper(AP6)),VLOOKUP(AP6,'Team Ratings'!$E$3:$F$22,2,FALSE),if(EXACT(AP6,lower(AP6)),VLOOKUP(AP6,'Team Ratings'!$B$3:$D$22,3,FALSE)))))</f>
        <v>5</v>
      </c>
      <c r="AQ28" s="192">
        <f>if(AQ6="",10,if(isnumber(find("+",AQ6)),-10,if(EXACT(AQ6,upper(AQ6)),VLOOKUP(AQ6,'Team Ratings'!$E$3:$F$22,2,FALSE),if(EXACT(AQ6,lower(AQ6)),VLOOKUP(AQ6,'Team Ratings'!$B$3:$D$22,3,FALSE)))))</f>
        <v>3</v>
      </c>
      <c r="AR28" s="192">
        <f>if(AR6="",10,if(isnumber(find("+",AR6)),-10,if(EXACT(AR6,upper(AR6)),VLOOKUP(AR6,'Team Ratings'!$E$3:$F$22,2,FALSE),if(EXACT(AR6,lower(AR6)),VLOOKUP(AR6,'Team Ratings'!$B$3:$D$22,3,FALSE)))))</f>
        <v>5</v>
      </c>
      <c r="AS28" s="282"/>
      <c r="AT28" s="663">
        <f>if(AT6="",10,if(isnumber(find("+",AT6)),-10,if(EXACT(AT6,upper(AT6)),VLOOKUP(AT6,'Team Ratings'!$E$3:$F$22,2,FALSE),if(EXACT(AT6,lower(AT6)),VLOOKUP(AT6,'Team Ratings'!$B$3:$D$22,3,FALSE)))))</f>
        <v>10</v>
      </c>
      <c r="AU28" s="654">
        <f>if(AU6="",10,if(isnumber(find("+",AU6)),-10,if(EXACT(AU6,upper(AU6)),VLOOKUP(AU6,'Team Ratings'!$E$3:$F$22,2,FALSE),if(EXACT(AU6,lower(AU6)),VLOOKUP(AU6,'Team Ratings'!$B$3:$D$22,3,FALSE)))))</f>
        <v>10</v>
      </c>
      <c r="AV28" s="192">
        <f>if(AV6="",10,if(isnumber(find("+",AV6)),-10,if(EXACT(AV6,upper(AV6)),VLOOKUP(AV6,'Team Ratings'!$E$3:$F$22,2,FALSE),if(EXACT(AV6,lower(AV6)),VLOOKUP(AV6,'Team Ratings'!$B$3:$D$22,3,FALSE)))))</f>
        <v>10</v>
      </c>
      <c r="AW28" s="192">
        <f>if(AW6="",10,if(isnumber(find("+",AW6)),-10,if(EXACT(AW6,upper(AW6)),VLOOKUP(AW6,'Team Ratings'!$E$3:$F$22,2,FALSE),if(EXACT(AW6,lower(AW6)),VLOOKUP(AW6,'Team Ratings'!$B$3:$D$22,3,FALSE)))))</f>
        <v>10</v>
      </c>
      <c r="AX28" s="192">
        <f>if(AX6="",10,if(isnumber(find("+",AX6)),-10,if(EXACT(AX6,upper(AX6)),VLOOKUP(AX6,'Team Ratings'!$E$3:$F$22,2,FALSE),if(EXACT(AX6,lower(AX6)),VLOOKUP(AX6,'Team Ratings'!$B$3:$D$22,3,FALSE)))))</f>
        <v>10</v>
      </c>
      <c r="AY28" s="192">
        <f>if(AY6="",10,if(isnumber(find("+",AY6)),-10,if(EXACT(AY6,upper(AY6)),VLOOKUP(AY6,'Team Ratings'!$E$3:$F$22,2,FALSE),if(EXACT(AY6,lower(AY6)),VLOOKUP(AY6,'Team Ratings'!$B$3:$D$22,3,FALSE)))))</f>
        <v>10</v>
      </c>
      <c r="AZ28" s="63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</row>
    <row r="29" hidden="1">
      <c r="A29" s="95"/>
      <c r="B29" s="95"/>
      <c r="C29" s="661"/>
      <c r="D29" s="661"/>
      <c r="E29" s="655" t="s">
        <v>85</v>
      </c>
      <c r="F29" s="654" t="s">
        <v>56</v>
      </c>
      <c r="G29" s="192">
        <f>if(G7="",10,if(isnumber(find("+",G7)),-10,if(EXACT(G7,upper(G7)),VLOOKUP(G7,'Team Ratings'!$E$3:$F$22,2,FALSE),if(EXACT(G7,lower(G7)),VLOOKUP(G7,'Team Ratings'!$B$3:$D$22,3,FALSE)))))</f>
        <v>4</v>
      </c>
      <c r="H29" s="192">
        <f>if(H7="",10,if(isnumber(find("+",H7)),-10,if(EXACT(H7,upper(H7)),VLOOKUP(H7,'Team Ratings'!$E$3:$F$22,2,FALSE),if(EXACT(H7,lower(H7)),VLOOKUP(H7,'Team Ratings'!$B$3:$D$22,3,FALSE)))))</f>
        <v>3</v>
      </c>
      <c r="I29" s="192">
        <f>if(I7="",10,if(isnumber(find("+",I7)),-10,if(EXACT(I7,upper(I7)),VLOOKUP(I7,'Team Ratings'!$E$3:$F$22,2,FALSE),if(EXACT(I7,lower(I7)),VLOOKUP(I7,'Team Ratings'!$B$3:$D$22,3,FALSE)))))</f>
        <v>7</v>
      </c>
      <c r="J29" s="192">
        <f>if(J7="",10,if(isnumber(find("+",J7)),-10,if(EXACT(J7,upper(J7)),VLOOKUP(J7,'Team Ratings'!$E$3:$F$22,2,FALSE),if(EXACT(J7,lower(J7)),VLOOKUP(J7,'Team Ratings'!$B$3:$D$22,3,FALSE)))))</f>
        <v>6</v>
      </c>
      <c r="K29" s="192">
        <f>if(K7="",10,if(isnumber(find("+",K7)),-10,if(EXACT(K7,upper(K7)),VLOOKUP(K7,'Team Ratings'!$E$3:$F$22,2,FALSE),if(EXACT(K7,lower(K7)),VLOOKUP(K7,'Team Ratings'!$B$3:$D$22,3,FALSE)))))</f>
        <v>5</v>
      </c>
      <c r="L29" s="192">
        <f>if(L7="",10,if(isnumber(find("+",L7)),-10,if(EXACT(L7,upper(L7)),VLOOKUP(L7,'Team Ratings'!$E$3:$F$22,2,FALSE),if(EXACT(L7,lower(L7)),VLOOKUP(L7,'Team Ratings'!$B$3:$D$22,3,FALSE)))))</f>
        <v>6</v>
      </c>
      <c r="M29" s="192">
        <f>if(M7="",10,if(isnumber(find("+",M7)),-10,if(EXACT(M7,upper(M7)),VLOOKUP(M7,'Team Ratings'!$E$3:$F$22,2,FALSE),if(EXACT(M7,lower(M7)),VLOOKUP(M7,'Team Ratings'!$B$3:$D$22,3,FALSE)))))</f>
        <v>6</v>
      </c>
      <c r="N29" s="192">
        <f>if(N7="",10,if(isnumber(find("+",N7)),-10,if(EXACT(N7,upper(N7)),VLOOKUP(N7,'Team Ratings'!$E$3:$F$22,2,FALSE),if(EXACT(N7,lower(N7)),VLOOKUP(N7,'Team Ratings'!$B$3:$D$22,3,FALSE)))))</f>
        <v>3</v>
      </c>
      <c r="O29" s="192">
        <f>if(O7="",10,if(isnumber(find("+",O7)),-10,if(EXACT(O7,upper(O7)),VLOOKUP(O7,'Team Ratings'!$E$3:$F$22,2,FALSE),if(EXACT(O7,lower(O7)),VLOOKUP(O7,'Team Ratings'!$B$3:$D$22,3,FALSE)))))</f>
        <v>7</v>
      </c>
      <c r="P29" s="192">
        <f>if(P7="",10,if(isnumber(find("+",P7)),-10,if(EXACT(P7,upper(P7)),VLOOKUP(P7,'Team Ratings'!$E$3:$F$22,2,FALSE),if(EXACT(P7,lower(P7)),VLOOKUP(P7,'Team Ratings'!$B$3:$D$22,3,FALSE)))))</f>
        <v>4</v>
      </c>
      <c r="Q29" s="192">
        <f>if(Q7="",10,if(isnumber(find("+",Q7)),-10,if(EXACT(Q7,upper(Q7)),VLOOKUP(Q7,'Team Ratings'!$E$3:$F$22,2,FALSE),if(EXACT(Q7,lower(Q7)),VLOOKUP(Q7,'Team Ratings'!$B$3:$D$22,3,FALSE)))))</f>
        <v>5</v>
      </c>
      <c r="R29" s="192">
        <f>if(R7="",10,if(isnumber(find("+",R7)),-10,if(EXACT(R7,upper(R7)),VLOOKUP(R7,'Team Ratings'!$E$3:$F$22,2,FALSE),if(EXACT(R7,lower(R7)),VLOOKUP(R7,'Team Ratings'!$B$3:$D$22,3,FALSE)))))</f>
        <v>2</v>
      </c>
      <c r="S29" s="192">
        <f>if(S7="",10,if(isnumber(find("+",S7)),-10,if(EXACT(S7,upper(S7)),VLOOKUP(S7,'Team Ratings'!$E$3:$F$22,2,FALSE),if(EXACT(S7,lower(S7)),VLOOKUP(S7,'Team Ratings'!$B$3:$D$22,3,FALSE)))))</f>
        <v>4</v>
      </c>
      <c r="T29" s="192">
        <f>if(T7="",10,if(isnumber(find("+",T7)),-10,if(EXACT(T7,upper(T7)),VLOOKUP(T7,'Team Ratings'!$E$3:$F$22,2,FALSE),if(EXACT(T7,lower(T7)),VLOOKUP(T7,'Team Ratings'!$B$3:$D$22,3,FALSE)))))</f>
        <v>5</v>
      </c>
      <c r="U29" s="192">
        <f>if(U7="",10,if(isnumber(find("+",U7)),-10,if(EXACT(U7,upper(U7)),VLOOKUP(U7,'Team Ratings'!$E$3:$F$22,2,FALSE),if(EXACT(U7,lower(U7)),VLOOKUP(U7,'Team Ratings'!$B$3:$D$22,3,FALSE)))))</f>
        <v>7</v>
      </c>
      <c r="V29" s="192">
        <f>if(V7="",10,if(isnumber(find("+",V7)),-10,if(EXACT(V7,upper(V7)),VLOOKUP(V7,'Team Ratings'!$E$3:$F$22,2,FALSE),if(EXACT(V7,lower(V7)),VLOOKUP(V7,'Team Ratings'!$B$3:$D$22,3,FALSE)))))</f>
        <v>1</v>
      </c>
      <c r="W29" s="192">
        <f>if(W7="",10,if(isnumber(find("+",W7)),-10,if(EXACT(W7,upper(W7)),VLOOKUP(W7,'Team Ratings'!$E$3:$F$22,2,FALSE),if(EXACT(W7,lower(W7)),VLOOKUP(W7,'Team Ratings'!$B$3:$D$22,3,FALSE)))))</f>
        <v>3</v>
      </c>
      <c r="X29" s="192">
        <f>if(X7="",10,if(isnumber(find("+",X7)),-10,if(EXACT(X7,upper(X7)),VLOOKUP(X7,'Team Ratings'!$E$3:$F$22,2,FALSE),if(EXACT(X7,lower(X7)),VLOOKUP(X7,'Team Ratings'!$B$3:$D$22,3,FALSE)))))</f>
        <v>3</v>
      </c>
      <c r="Y29" s="192">
        <f>if(Y7="",10,if(isnumber(find("+",Y7)),-10,if(EXACT(Y7,upper(Y7)),VLOOKUP(Y7,'Team Ratings'!$E$3:$F$22,2,FALSE),if(EXACT(Y7,lower(Y7)),VLOOKUP(Y7,'Team Ratings'!$B$3:$D$22,3,FALSE)))))</f>
        <v>1</v>
      </c>
      <c r="Z29" s="192">
        <f>if(Z7="",10,if(isnumber(find("+",Z7)),-10,if(EXACT(Z7,upper(Z7)),VLOOKUP(Z7,'Team Ratings'!$E$3:$F$22,2,FALSE),if(EXACT(Z7,lower(Z7)),VLOOKUP(Z7,'Team Ratings'!$B$3:$D$22,3,FALSE)))))</f>
        <v>7</v>
      </c>
      <c r="AA29" s="192">
        <f>if(AA7="",10,if(isnumber(find("+",AA7)),-10,if(EXACT(AA7,upper(AA7)),VLOOKUP(AA7,'Team Ratings'!$E$3:$F$22,2,FALSE),if(EXACT(AA7,lower(AA7)),VLOOKUP(AA7,'Team Ratings'!$B$3:$D$22,3,FALSE)))))</f>
        <v>6</v>
      </c>
      <c r="AB29" s="192">
        <f>if(AB7="",10,if(isnumber(find("+",AB7)),-10,if(EXACT(AB7,upper(AB7)),VLOOKUP(AB7,'Team Ratings'!$E$3:$F$22,2,FALSE),if(EXACT(AB7,lower(AB7)),VLOOKUP(AB7,'Team Ratings'!$B$3:$D$22,3,FALSE)))))</f>
        <v>6</v>
      </c>
      <c r="AC29" s="192">
        <f>if(AC7="",10,if(isnumber(find("+",AC7)),-10,if(EXACT(AC7,upper(AC7)),VLOOKUP(AC7,'Team Ratings'!$E$3:$F$22,2,FALSE),if(EXACT(AC7,lower(AC7)),VLOOKUP(AC7,'Team Ratings'!$B$3:$D$22,3,FALSE)))))</f>
        <v>3</v>
      </c>
      <c r="AD29" s="192">
        <f>if(AD7="",10,if(isnumber(find("+",AD7)),-10,if(EXACT(AD7,upper(AD7)),VLOOKUP(AD7,'Team Ratings'!$E$3:$F$22,2,FALSE),if(EXACT(AD7,lower(AD7)),VLOOKUP(AD7,'Team Ratings'!$B$3:$D$22,3,FALSE)))))</f>
        <v>5</v>
      </c>
      <c r="AE29" s="192">
        <f>if(AE7="",10,if(isnumber(find("+",AE7)),-10,if(EXACT(AE7,upper(AE7)),VLOOKUP(AE7,'Team Ratings'!$E$3:$F$22,2,FALSE),if(EXACT(AE7,lower(AE7)),VLOOKUP(AE7,'Team Ratings'!$B$3:$D$22,3,FALSE)))))</f>
        <v>3</v>
      </c>
      <c r="AF29" s="192">
        <f>if(AF7="",10,if(isnumber(find("+",AF7)),-10,if(EXACT(AF7,upper(AF7)),VLOOKUP(AF7,'Team Ratings'!$E$3:$F$22,2,FALSE),if(EXACT(AF7,lower(AF7)),VLOOKUP(AF7,'Team Ratings'!$B$3:$D$22,3,FALSE)))))</f>
        <v>7</v>
      </c>
      <c r="AG29" s="192">
        <f>if(AG7="",10,if(isnumber(find("+",AG7)),-10,if(EXACT(AG7,upper(AG7)),VLOOKUP(AG7,'Team Ratings'!$E$3:$F$22,2,FALSE),if(EXACT(AG7,lower(AG7)),VLOOKUP(AG7,'Team Ratings'!$B$3:$D$22,3,FALSE)))))</f>
        <v>5</v>
      </c>
      <c r="AH29" s="192">
        <f>if(AH7="",10,if(isnumber(find("+",AH7)),-10,if(EXACT(AH7,upper(AH7)),VLOOKUP(AH7,'Team Ratings'!$E$3:$F$22,2,FALSE),if(EXACT(AH7,lower(AH7)),VLOOKUP(AH7,'Team Ratings'!$B$3:$D$22,3,FALSE)))))</f>
        <v>5</v>
      </c>
      <c r="AI29" s="192">
        <f>if(AI7="",10,if(isnumber(find("+",AI7)),-10,if(EXACT(AI7,upper(AI7)),VLOOKUP(AI7,'Team Ratings'!$E$3:$F$22,2,FALSE),if(EXACT(AI7,lower(AI7)),VLOOKUP(AI7,'Team Ratings'!$B$3:$D$22,3,FALSE)))))</f>
        <v>4</v>
      </c>
      <c r="AJ29" s="192">
        <f>if(AJ7="",10,if(isnumber(find("+",AJ7)),-10,if(EXACT(AJ7,upper(AJ7)),VLOOKUP(AJ7,'Team Ratings'!$E$3:$F$22,2,FALSE),if(EXACT(AJ7,lower(AJ7)),VLOOKUP(AJ7,'Team Ratings'!$B$3:$D$22,3,FALSE)))))</f>
        <v>6</v>
      </c>
      <c r="AK29" s="192">
        <f>if(AK7="",10,if(isnumber(find("+",AK7)),-10,if(EXACT(AK7,upper(AK7)),VLOOKUP(AK7,'Team Ratings'!$E$3:$F$22,2,FALSE),if(EXACT(AK7,lower(AK7)),VLOOKUP(AK7,'Team Ratings'!$B$3:$D$22,3,FALSE)))))</f>
        <v>5</v>
      </c>
      <c r="AL29" s="192">
        <f>if(AL7="",10,if(isnumber(find("+",AL7)),-10,if(EXACT(AL7,upper(AL7)),VLOOKUP(AL7,'Team Ratings'!$E$3:$F$22,2,FALSE),if(EXACT(AL7,lower(AL7)),VLOOKUP(AL7,'Team Ratings'!$B$3:$D$22,3,FALSE)))))</f>
        <v>5</v>
      </c>
      <c r="AM29" s="192">
        <f>if(AM7="",10,if(isnumber(find("+",AM7)),-10,if(EXACT(AM7,upper(AM7)),VLOOKUP(AM7,'Team Ratings'!$E$3:$F$22,2,FALSE),if(EXACT(AM7,lower(AM7)),VLOOKUP(AM7,'Team Ratings'!$B$3:$D$22,3,FALSE)))))</f>
        <v>2</v>
      </c>
      <c r="AN29" s="192">
        <f>if(AN7="",10,if(isnumber(find("+",AN7)),-10,if(EXACT(AN7,upper(AN7)),VLOOKUP(AN7,'Team Ratings'!$E$3:$F$22,2,FALSE),if(EXACT(AN7,lower(AN7)),VLOOKUP(AN7,'Team Ratings'!$B$3:$D$22,3,FALSE)))))</f>
        <v>7</v>
      </c>
      <c r="AO29" s="192">
        <f>if(AO7="",10,if(isnumber(find("+",AO7)),-10,if(EXACT(AO7,upper(AO7)),VLOOKUP(AO7,'Team Ratings'!$E$3:$F$22,2,FALSE),if(EXACT(AO7,lower(AO7)),VLOOKUP(AO7,'Team Ratings'!$B$3:$D$22,3,FALSE)))))</f>
        <v>1</v>
      </c>
      <c r="AP29" s="192">
        <f>if(AP7="",10,if(isnumber(find("+",AP7)),-10,if(EXACT(AP7,upper(AP7)),VLOOKUP(AP7,'Team Ratings'!$E$3:$F$22,2,FALSE),if(EXACT(AP7,lower(AP7)),VLOOKUP(AP7,'Team Ratings'!$B$3:$D$22,3,FALSE)))))</f>
        <v>5</v>
      </c>
      <c r="AQ29" s="192">
        <f>if(AQ7="",10,if(isnumber(find("+",AQ7)),-10,if(EXACT(AQ7,upper(AQ7)),VLOOKUP(AQ7,'Team Ratings'!$E$3:$F$22,2,FALSE),if(EXACT(AQ7,lower(AQ7)),VLOOKUP(AQ7,'Team Ratings'!$B$3:$D$22,3,FALSE)))))</f>
        <v>2</v>
      </c>
      <c r="AR29" s="192">
        <f>if(AR7="",10,if(isnumber(find("+",AR7)),-10,if(EXACT(AR7,upper(AR7)),VLOOKUP(AR7,'Team Ratings'!$E$3:$F$22,2,FALSE),if(EXACT(AR7,lower(AR7)),VLOOKUP(AR7,'Team Ratings'!$B$3:$D$22,3,FALSE)))))</f>
        <v>1</v>
      </c>
      <c r="AS29" s="282"/>
      <c r="AT29" s="663">
        <f>if(AT7="",10,if(isnumber(find("+",AT7)),-10,if(EXACT(AT7,upper(AT7)),VLOOKUP(AT7,'Team Ratings'!$E$3:$F$22,2,FALSE),if(EXACT(AT7,lower(AT7)),VLOOKUP(AT7,'Team Ratings'!$B$3:$D$22,3,FALSE)))))</f>
        <v>10</v>
      </c>
      <c r="AU29" s="654">
        <f>if(AU7="",10,if(isnumber(find("+",AU7)),-10,if(EXACT(AU7,upper(AU7)),VLOOKUP(AU7,'Team Ratings'!$E$3:$F$22,2,FALSE),if(EXACT(AU7,lower(AU7)),VLOOKUP(AU7,'Team Ratings'!$B$3:$D$22,3,FALSE)))))</f>
        <v>10</v>
      </c>
      <c r="AV29" s="192">
        <f>if(AV7="",10,if(isnumber(find("+",AV7)),-10,if(EXACT(AV7,upper(AV7)),VLOOKUP(AV7,'Team Ratings'!$E$3:$F$22,2,FALSE),if(EXACT(AV7,lower(AV7)),VLOOKUP(AV7,'Team Ratings'!$B$3:$D$22,3,FALSE)))))</f>
        <v>10</v>
      </c>
      <c r="AW29" s="192">
        <f>if(AW7="",10,if(isnumber(find("+",AW7)),-10,if(EXACT(AW7,upper(AW7)),VLOOKUP(AW7,'Team Ratings'!$E$3:$F$22,2,FALSE),if(EXACT(AW7,lower(AW7)),VLOOKUP(AW7,'Team Ratings'!$B$3:$D$22,3,FALSE)))))</f>
        <v>10</v>
      </c>
      <c r="AX29" s="192">
        <f>if(AX7="",10,if(isnumber(find("+",AX7)),-10,if(EXACT(AX7,upper(AX7)),VLOOKUP(AX7,'Team Ratings'!$E$3:$F$22,2,FALSE),if(EXACT(AX7,lower(AX7)),VLOOKUP(AX7,'Team Ratings'!$B$3:$D$22,3,FALSE)))))</f>
        <v>10</v>
      </c>
      <c r="AY29" s="192">
        <f>if(AY7="",10,if(isnumber(find("+",AY7)),-10,if(EXACT(AY7,upper(AY7)),VLOOKUP(AY7,'Team Ratings'!$E$3:$F$22,2,FALSE),if(EXACT(AY7,lower(AY7)),VLOOKUP(AY7,'Team Ratings'!$B$3:$D$22,3,FALSE)))))</f>
        <v>10</v>
      </c>
      <c r="AZ29" s="63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</row>
    <row r="30" hidden="1">
      <c r="A30" s="95"/>
      <c r="B30" s="95"/>
      <c r="C30" s="661"/>
      <c r="D30" s="661"/>
      <c r="E30" s="655" t="s">
        <v>91</v>
      </c>
      <c r="F30" s="654" t="s">
        <v>56</v>
      </c>
      <c r="G30" s="192">
        <f>if(G8="",10,if(isnumber(find("+",G8)),-10,if(EXACT(G8,upper(G8)),VLOOKUP(G8,'Team Ratings'!$E$3:$F$22,2,FALSE),if(EXACT(G8,lower(G8)),VLOOKUP(G8,'Team Ratings'!$B$3:$D$22,3,FALSE)))))</f>
        <v>3</v>
      </c>
      <c r="H30" s="192">
        <f>if(H8="",10,if(isnumber(find("+",H8)),-10,if(EXACT(H8,upper(H8)),VLOOKUP(H8,'Team Ratings'!$E$3:$F$22,2,FALSE),if(EXACT(H8,lower(H8)),VLOOKUP(H8,'Team Ratings'!$B$3:$D$22,3,FALSE)))))</f>
        <v>6</v>
      </c>
      <c r="I30" s="192">
        <f>if(I8="",10,if(isnumber(find("+",I8)),-10,if(EXACT(I8,upper(I8)),VLOOKUP(I8,'Team Ratings'!$E$3:$F$22,2,FALSE),if(EXACT(I8,lower(I8)),VLOOKUP(I8,'Team Ratings'!$B$3:$D$22,3,FALSE)))))</f>
        <v>3</v>
      </c>
      <c r="J30" s="192">
        <f>if(J8="",10,if(isnumber(find("+",J8)),-10,if(EXACT(J8,upper(J8)),VLOOKUP(J8,'Team Ratings'!$E$3:$F$22,2,FALSE),if(EXACT(J8,lower(J8)),VLOOKUP(J8,'Team Ratings'!$B$3:$D$22,3,FALSE)))))</f>
        <v>6</v>
      </c>
      <c r="K30" s="192">
        <f>if(K8="",10,if(isnumber(find("+",K8)),-10,if(EXACT(K8,upper(K8)),VLOOKUP(K8,'Team Ratings'!$E$3:$F$22,2,FALSE),if(EXACT(K8,lower(K8)),VLOOKUP(K8,'Team Ratings'!$B$3:$D$22,3,FALSE)))))</f>
        <v>7</v>
      </c>
      <c r="L30" s="192">
        <f>if(L8="",10,if(isnumber(find("+",L8)),-10,if(EXACT(L8,upper(L8)),VLOOKUP(L8,'Team Ratings'!$E$3:$F$22,2,FALSE),if(EXACT(L8,lower(L8)),VLOOKUP(L8,'Team Ratings'!$B$3:$D$22,3,FALSE)))))</f>
        <v>5</v>
      </c>
      <c r="M30" s="192">
        <f>if(M8="",10,if(isnumber(find("+",M8)),-10,if(EXACT(M8,upper(M8)),VLOOKUP(M8,'Team Ratings'!$E$3:$F$22,2,FALSE),if(EXACT(M8,lower(M8)),VLOOKUP(M8,'Team Ratings'!$B$3:$D$22,3,FALSE)))))</f>
        <v>7</v>
      </c>
      <c r="N30" s="192">
        <f>if(N8="",10,if(isnumber(find("+",N8)),-10,if(EXACT(N8,upper(N8)),VLOOKUP(N8,'Team Ratings'!$E$3:$F$22,2,FALSE),if(EXACT(N8,lower(N8)),VLOOKUP(N8,'Team Ratings'!$B$3:$D$22,3,FALSE)))))</f>
        <v>5</v>
      </c>
      <c r="O30" s="192">
        <f>if(O8="",10,if(isnumber(find("+",O8)),-10,if(EXACT(O8,upper(O8)),VLOOKUP(O8,'Team Ratings'!$E$3:$F$22,2,FALSE),if(EXACT(O8,lower(O8)),VLOOKUP(O8,'Team Ratings'!$B$3:$D$22,3,FALSE)))))</f>
        <v>1</v>
      </c>
      <c r="P30" s="192">
        <f>if(P8="",10,if(isnumber(find("+",P8)),-10,if(EXACT(P8,upper(P8)),VLOOKUP(P8,'Team Ratings'!$E$3:$F$22,2,FALSE),if(EXACT(P8,lower(P8)),VLOOKUP(P8,'Team Ratings'!$B$3:$D$22,3,FALSE)))))</f>
        <v>3</v>
      </c>
      <c r="Q30" s="192">
        <f>if(Q8="",10,if(isnumber(find("+",Q8)),-10,if(EXACT(Q8,upper(Q8)),VLOOKUP(Q8,'Team Ratings'!$E$3:$F$22,2,FALSE),if(EXACT(Q8,lower(Q8)),VLOOKUP(Q8,'Team Ratings'!$B$3:$D$22,3,FALSE)))))</f>
        <v>6</v>
      </c>
      <c r="R30" s="192">
        <f>if(R8="",10,if(isnumber(find("+",R8)),-10,if(EXACT(R8,upper(R8)),VLOOKUP(R8,'Team Ratings'!$E$3:$F$22,2,FALSE),if(EXACT(R8,lower(R8)),VLOOKUP(R8,'Team Ratings'!$B$3:$D$22,3,FALSE)))))</f>
        <v>7</v>
      </c>
      <c r="S30" s="192">
        <f>if(S8="",10,if(isnumber(find("+",S8)),-10,if(EXACT(S8,upper(S8)),VLOOKUP(S8,'Team Ratings'!$E$3:$F$22,2,FALSE),if(EXACT(S8,lower(S8)),VLOOKUP(S8,'Team Ratings'!$B$3:$D$22,3,FALSE)))))</f>
        <v>1</v>
      </c>
      <c r="T30" s="192">
        <f>if(T8="",10,if(isnumber(find("+",T8)),-10,if(EXACT(T8,upper(T8)),VLOOKUP(T8,'Team Ratings'!$E$3:$F$22,2,FALSE),if(EXACT(T8,lower(T8)),VLOOKUP(T8,'Team Ratings'!$B$3:$D$22,3,FALSE)))))</f>
        <v>2</v>
      </c>
      <c r="U30" s="192">
        <f>if(U8="",10,if(isnumber(find("+",U8)),-10,if(EXACT(U8,upper(U8)),VLOOKUP(U8,'Team Ratings'!$E$3:$F$22,2,FALSE),if(EXACT(U8,lower(U8)),VLOOKUP(U8,'Team Ratings'!$B$3:$D$22,3,FALSE)))))</f>
        <v>5</v>
      </c>
      <c r="V30" s="192">
        <f>if(V8="",10,if(isnumber(find("+",V8)),-10,if(EXACT(V8,upper(V8)),VLOOKUP(V8,'Team Ratings'!$E$3:$F$22,2,FALSE),if(EXACT(V8,lower(V8)),VLOOKUP(V8,'Team Ratings'!$B$3:$D$22,3,FALSE)))))</f>
        <v>5</v>
      </c>
      <c r="W30" s="192">
        <f>if(W8="",10,if(isnumber(find("+",W8)),-10,if(EXACT(W8,upper(W8)),VLOOKUP(W8,'Team Ratings'!$E$3:$F$22,2,FALSE),if(EXACT(W8,lower(W8)),VLOOKUP(W8,'Team Ratings'!$B$3:$D$22,3,FALSE)))))</f>
        <v>6</v>
      </c>
      <c r="X30" s="192">
        <f>if(X8="",10,if(isnumber(find("+",X8)),-10,if(EXACT(X8,upper(X8)),VLOOKUP(X8,'Team Ratings'!$E$3:$F$22,2,FALSE),if(EXACT(X8,lower(X8)),VLOOKUP(X8,'Team Ratings'!$B$3:$D$22,3,FALSE)))))</f>
        <v>3</v>
      </c>
      <c r="Y30" s="192">
        <f>if(Y8="",10,if(isnumber(find("+",Y8)),-10,if(EXACT(Y8,upper(Y8)),VLOOKUP(Y8,'Team Ratings'!$E$3:$F$22,2,FALSE),if(EXACT(Y8,lower(Y8)),VLOOKUP(Y8,'Team Ratings'!$B$3:$D$22,3,FALSE)))))</f>
        <v>5</v>
      </c>
      <c r="Z30" s="192">
        <f>if(Z8="",10,if(isnumber(find("+",Z8)),-10,if(EXACT(Z8,upper(Z8)),VLOOKUP(Z8,'Team Ratings'!$E$3:$F$22,2,FALSE),if(EXACT(Z8,lower(Z8)),VLOOKUP(Z8,'Team Ratings'!$B$3:$D$22,3,FALSE)))))</f>
        <v>1</v>
      </c>
      <c r="AA30" s="192">
        <f>if(AA8="",10,if(isnumber(find("+",AA8)),-10,if(EXACT(AA8,upper(AA8)),VLOOKUP(AA8,'Team Ratings'!$E$3:$F$22,2,FALSE),if(EXACT(AA8,lower(AA8)),VLOOKUP(AA8,'Team Ratings'!$B$3:$D$22,3,FALSE)))))</f>
        <v>4</v>
      </c>
      <c r="AB30" s="192">
        <f>if(AB8="",10,if(isnumber(find("+",AB8)),-10,if(EXACT(AB8,upper(AB8)),VLOOKUP(AB8,'Team Ratings'!$E$3:$F$22,2,FALSE),if(EXACT(AB8,lower(AB8)),VLOOKUP(AB8,'Team Ratings'!$B$3:$D$22,3,FALSE)))))</f>
        <v>7</v>
      </c>
      <c r="AC30" s="192">
        <f>if(AC8="",10,if(isnumber(find("+",AC8)),-10,if(EXACT(AC8,upper(AC8)),VLOOKUP(AC8,'Team Ratings'!$E$3:$F$22,2,FALSE),if(EXACT(AC8,lower(AC8)),VLOOKUP(AC8,'Team Ratings'!$B$3:$D$22,3,FALSE)))))</f>
        <v>5</v>
      </c>
      <c r="AD30" s="192">
        <f>if(AD8="",10,if(isnumber(find("+",AD8)),-10,if(EXACT(AD8,upper(AD8)),VLOOKUP(AD8,'Team Ratings'!$E$3:$F$22,2,FALSE),if(EXACT(AD8,lower(AD8)),VLOOKUP(AD8,'Team Ratings'!$B$3:$D$22,3,FALSE)))))</f>
        <v>7</v>
      </c>
      <c r="AE30" s="192">
        <f>if(AE8="",10,if(isnumber(find("+",AE8)),-10,if(EXACT(AE8,upper(AE8)),VLOOKUP(AE8,'Team Ratings'!$E$3:$F$22,2,FALSE),if(EXACT(AE8,lower(AE8)),VLOOKUP(AE8,'Team Ratings'!$B$3:$D$22,3,FALSE)))))</f>
        <v>4</v>
      </c>
      <c r="AF30" s="192">
        <f>if(AF8="",10,if(isnumber(find("+",AF8)),-10,if(EXACT(AF8,upper(AF8)),VLOOKUP(AF8,'Team Ratings'!$E$3:$F$22,2,FALSE),if(EXACT(AF8,lower(AF8)),VLOOKUP(AF8,'Team Ratings'!$B$3:$D$22,3,FALSE)))))</f>
        <v>5</v>
      </c>
      <c r="AG30" s="192">
        <f>if(AG8="",10,if(isnumber(find("+",AG8)),-10,if(EXACT(AG8,upper(AG8)),VLOOKUP(AG8,'Team Ratings'!$E$3:$F$22,2,FALSE),if(EXACT(AG8,lower(AG8)),VLOOKUP(AG8,'Team Ratings'!$B$3:$D$22,3,FALSE)))))</f>
        <v>6</v>
      </c>
      <c r="AH30" s="192">
        <f>if(AH8="",10,if(isnumber(find("+",AH8)),-10,if(EXACT(AH8,upper(AH8)),VLOOKUP(AH8,'Team Ratings'!$E$3:$F$22,2,FALSE),if(EXACT(AH8,lower(AH8)),VLOOKUP(AH8,'Team Ratings'!$B$3:$D$22,3,FALSE)))))</f>
        <v>3</v>
      </c>
      <c r="AI30" s="192">
        <f>if(AI8="",10,if(isnumber(find("+",AI8)),-10,if(EXACT(AI8,upper(AI8)),VLOOKUP(AI8,'Team Ratings'!$E$3:$F$22,2,FALSE),if(EXACT(AI8,lower(AI8)),VLOOKUP(AI8,'Team Ratings'!$B$3:$D$22,3,FALSE)))))</f>
        <v>6</v>
      </c>
      <c r="AJ30" s="192">
        <f>if(AJ8="",10,if(isnumber(find("+",AJ8)),-10,if(EXACT(AJ8,upper(AJ8)),VLOOKUP(AJ8,'Team Ratings'!$E$3:$F$22,2,FALSE),if(EXACT(AJ8,lower(AJ8)),VLOOKUP(AJ8,'Team Ratings'!$B$3:$D$22,3,FALSE)))))</f>
        <v>2</v>
      </c>
      <c r="AK30" s="192">
        <f>if(AK8="",10,if(isnumber(find("+",AK8)),-10,if(EXACT(AK8,upper(AK8)),VLOOKUP(AK8,'Team Ratings'!$E$3:$F$22,2,FALSE),if(EXACT(AK8,lower(AK8)),VLOOKUP(AK8,'Team Ratings'!$B$3:$D$22,3,FALSE)))))</f>
        <v>2</v>
      </c>
      <c r="AL30" s="192">
        <f>if(AL8="",10,if(isnumber(find("+",AL8)),-10,if(EXACT(AL8,upper(AL8)),VLOOKUP(AL8,'Team Ratings'!$E$3:$F$22,2,FALSE),if(EXACT(AL8,lower(AL8)),VLOOKUP(AL8,'Team Ratings'!$B$3:$D$22,3,FALSE)))))</f>
        <v>1</v>
      </c>
      <c r="AM30" s="192">
        <f>if(AM8="",10,if(isnumber(find("+",AM8)),-10,if(EXACT(AM8,upper(AM8)),VLOOKUP(AM8,'Team Ratings'!$E$3:$F$22,2,FALSE),if(EXACT(AM8,lower(AM8)),VLOOKUP(AM8,'Team Ratings'!$B$3:$D$22,3,FALSE)))))</f>
        <v>7</v>
      </c>
      <c r="AN30" s="192">
        <f>if(AN8="",10,if(isnumber(find("+",AN8)),-10,if(EXACT(AN8,upper(AN8)),VLOOKUP(AN8,'Team Ratings'!$E$3:$F$22,2,FALSE),if(EXACT(AN8,lower(AN8)),VLOOKUP(AN8,'Team Ratings'!$B$3:$D$22,3,FALSE)))))</f>
        <v>5</v>
      </c>
      <c r="AO30" s="192">
        <f>if(AO8="",10,if(isnumber(find("+",AO8)),-10,if(EXACT(AO8,upper(AO8)),VLOOKUP(AO8,'Team Ratings'!$E$3:$F$22,2,FALSE),if(EXACT(AO8,lower(AO8)),VLOOKUP(AO8,'Team Ratings'!$B$3:$D$22,3,FALSE)))))</f>
        <v>6</v>
      </c>
      <c r="AP30" s="192">
        <f>if(AP8="",10,if(isnumber(find("+",AP8)),-10,if(EXACT(AP8,upper(AP8)),VLOOKUP(AP8,'Team Ratings'!$E$3:$F$22,2,FALSE),if(EXACT(AP8,lower(AP8)),VLOOKUP(AP8,'Team Ratings'!$B$3:$D$22,3,FALSE)))))</f>
        <v>3</v>
      </c>
      <c r="AQ30" s="192">
        <f>if(AQ8="",10,if(isnumber(find("+",AQ8)),-10,if(EXACT(AQ8,upper(AQ8)),VLOOKUP(AQ8,'Team Ratings'!$E$3:$F$22,2,FALSE),if(EXACT(AQ8,lower(AQ8)),VLOOKUP(AQ8,'Team Ratings'!$B$3:$D$22,3,FALSE)))))</f>
        <v>6</v>
      </c>
      <c r="AR30" s="192">
        <f>if(AR8="",10,if(isnumber(find("+",AR8)),-10,if(EXACT(AR8,upper(AR8)),VLOOKUP(AR8,'Team Ratings'!$E$3:$F$22,2,FALSE),if(EXACT(AR8,lower(AR8)),VLOOKUP(AR8,'Team Ratings'!$B$3:$D$22,3,FALSE)))))</f>
        <v>4</v>
      </c>
      <c r="AS30" s="282"/>
      <c r="AT30" s="663">
        <f>if(AT8="",10,if(isnumber(find("+",AT8)),-10,if(EXACT(AT8,upper(AT8)),VLOOKUP(AT8,'Team Ratings'!$E$3:$F$22,2,FALSE),if(EXACT(AT8,lower(AT8)),VLOOKUP(AT8,'Team Ratings'!$B$3:$D$22,3,FALSE)))))</f>
        <v>10</v>
      </c>
      <c r="AU30" s="654">
        <f>if(AU8="",10,if(isnumber(find("+",AU8)),-10,if(EXACT(AU8,upper(AU8)),VLOOKUP(AU8,'Team Ratings'!$E$3:$F$22,2,FALSE),if(EXACT(AU8,lower(AU8)),VLOOKUP(AU8,'Team Ratings'!$B$3:$D$22,3,FALSE)))))</f>
        <v>10</v>
      </c>
      <c r="AV30" s="192">
        <f>if(AV8="",10,if(isnumber(find("+",AV8)),-10,if(EXACT(AV8,upper(AV8)),VLOOKUP(AV8,'Team Ratings'!$E$3:$F$22,2,FALSE),if(EXACT(AV8,lower(AV8)),VLOOKUP(AV8,'Team Ratings'!$B$3:$D$22,3,FALSE)))))</f>
        <v>10</v>
      </c>
      <c r="AW30" s="192">
        <f>if(AW8="",10,if(isnumber(find("+",AW8)),-10,if(EXACT(AW8,upper(AW8)),VLOOKUP(AW8,'Team Ratings'!$E$3:$F$22,2,FALSE),if(EXACT(AW8,lower(AW8)),VLOOKUP(AW8,'Team Ratings'!$B$3:$D$22,3,FALSE)))))</f>
        <v>10</v>
      </c>
      <c r="AX30" s="192">
        <f>if(AX8="",10,if(isnumber(find("+",AX8)),-10,if(EXACT(AX8,upper(AX8)),VLOOKUP(AX8,'Team Ratings'!$E$3:$F$22,2,FALSE),if(EXACT(AX8,lower(AX8)),VLOOKUP(AX8,'Team Ratings'!$B$3:$D$22,3,FALSE)))))</f>
        <v>10</v>
      </c>
      <c r="AY30" s="192">
        <f>if(AY8="",10,if(isnumber(find("+",AY8)),-10,if(EXACT(AY8,upper(AY8)),VLOOKUP(AY8,'Team Ratings'!$E$3:$F$22,2,FALSE),if(EXACT(AY8,lower(AY8)),VLOOKUP(AY8,'Team Ratings'!$B$3:$D$22,3,FALSE)))))</f>
        <v>10</v>
      </c>
      <c r="AZ30" s="63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</row>
    <row r="31" hidden="1">
      <c r="A31" s="95"/>
      <c r="B31" s="95"/>
      <c r="C31" s="661"/>
      <c r="D31" s="661"/>
      <c r="E31" s="655" t="s">
        <v>58</v>
      </c>
      <c r="F31" s="654" t="s">
        <v>56</v>
      </c>
      <c r="G31" s="192">
        <f>if(G9="",10,if(isnumber(find("+",G9)),-10,if(EXACT(G9,upper(G9)),VLOOKUP(G9,'Team Ratings'!$E$3:$F$22,2,FALSE),if(EXACT(G9,lower(G9)),VLOOKUP(G9,'Team Ratings'!$B$3:$D$22,3,FALSE)))))</f>
        <v>5</v>
      </c>
      <c r="H31" s="192">
        <f>if(H9="",10,if(isnumber(find("+",H9)),-10,if(EXACT(H9,upper(H9)),VLOOKUP(H9,'Team Ratings'!$E$3:$F$22,2,FALSE),if(EXACT(H9,lower(H9)),VLOOKUP(H9,'Team Ratings'!$B$3:$D$22,3,FALSE)))))</f>
        <v>3</v>
      </c>
      <c r="I31" s="192">
        <f>if(I9="",10,if(isnumber(find("+",I9)),-10,if(EXACT(I9,upper(I9)),VLOOKUP(I9,'Team Ratings'!$E$3:$F$22,2,FALSE),if(EXACT(I9,lower(I9)),VLOOKUP(I9,'Team Ratings'!$B$3:$D$22,3,FALSE)))))</f>
        <v>6</v>
      </c>
      <c r="J31" s="192">
        <f>if(J9="",10,if(isnumber(find("+",J9)),-10,if(EXACT(J9,upper(J9)),VLOOKUP(J9,'Team Ratings'!$E$3:$F$22,2,FALSE),if(EXACT(J9,lower(J9)),VLOOKUP(J9,'Team Ratings'!$B$3:$D$22,3,FALSE)))))</f>
        <v>5</v>
      </c>
      <c r="K31" s="192">
        <f>if(K9="",10,if(isnumber(find("+",K9)),-10,if(EXACT(K9,upper(K9)),VLOOKUP(K9,'Team Ratings'!$E$3:$F$22,2,FALSE),if(EXACT(K9,lower(K9)),VLOOKUP(K9,'Team Ratings'!$B$3:$D$22,3,FALSE)))))</f>
        <v>6</v>
      </c>
      <c r="L31" s="192">
        <f>if(L9="",10,if(isnumber(find("+",L9)),-10,if(EXACT(L9,upper(L9)),VLOOKUP(L9,'Team Ratings'!$E$3:$F$22,2,FALSE),if(EXACT(L9,lower(L9)),VLOOKUP(L9,'Team Ratings'!$B$3:$D$22,3,FALSE)))))</f>
        <v>5</v>
      </c>
      <c r="M31" s="192">
        <f>if(M9="",10,if(isnumber(find("+",M9)),-10,if(EXACT(M9,upper(M9)),VLOOKUP(M9,'Team Ratings'!$E$3:$F$22,2,FALSE),if(EXACT(M9,lower(M9)),VLOOKUP(M9,'Team Ratings'!$B$3:$D$22,3,FALSE)))))</f>
        <v>7</v>
      </c>
      <c r="N31" s="192">
        <f>if(N9="",10,if(isnumber(find("+",N9)),-10,if(EXACT(N9,upper(N9)),VLOOKUP(N9,'Team Ratings'!$E$3:$F$22,2,FALSE),if(EXACT(N9,lower(N9)),VLOOKUP(N9,'Team Ratings'!$B$3:$D$22,3,FALSE)))))</f>
        <v>1</v>
      </c>
      <c r="O31" s="192">
        <f>if(O9="",10,if(isnumber(find("+",O9)),-10,if(EXACT(O9,upper(O9)),VLOOKUP(O9,'Team Ratings'!$E$3:$F$22,2,FALSE),if(EXACT(O9,lower(O9)),VLOOKUP(O9,'Team Ratings'!$B$3:$D$22,3,FALSE)))))</f>
        <v>5</v>
      </c>
      <c r="P31" s="192">
        <f>if(P9="",10,if(isnumber(find("+",P9)),-10,if(EXACT(P9,upper(P9)),VLOOKUP(P9,'Team Ratings'!$E$3:$F$22,2,FALSE),if(EXACT(P9,lower(P9)),VLOOKUP(P9,'Team Ratings'!$B$3:$D$22,3,FALSE)))))</f>
        <v>5</v>
      </c>
      <c r="Q31" s="192">
        <f>if(Q9="",10,if(isnumber(find("+",Q9)),-10,if(EXACT(Q9,upper(Q9)),VLOOKUP(Q9,'Team Ratings'!$E$3:$F$22,2,FALSE),if(EXACT(Q9,lower(Q9)),VLOOKUP(Q9,'Team Ratings'!$B$3:$D$22,3,FALSE)))))</f>
        <v>4</v>
      </c>
      <c r="R31" s="192">
        <f>if(R9="",10,if(isnumber(find("+",R9)),-10,if(EXACT(R9,upper(R9)),VLOOKUP(R9,'Team Ratings'!$E$3:$F$22,2,FALSE),if(EXACT(R9,lower(R9)),VLOOKUP(R9,'Team Ratings'!$B$3:$D$22,3,FALSE)))))</f>
        <v>6</v>
      </c>
      <c r="S31" s="192">
        <f>if(S9="",10,if(isnumber(find("+",S9)),-10,if(EXACT(S9,upper(S9)),VLOOKUP(S9,'Team Ratings'!$E$3:$F$22,2,FALSE),if(EXACT(S9,lower(S9)),VLOOKUP(S9,'Team Ratings'!$B$3:$D$22,3,FALSE)))))</f>
        <v>3</v>
      </c>
      <c r="T31" s="192">
        <f>if(T9="",10,if(isnumber(find("+",T9)),-10,if(EXACT(T9,upper(T9)),VLOOKUP(T9,'Team Ratings'!$E$3:$F$22,2,FALSE),if(EXACT(T9,lower(T9)),VLOOKUP(T9,'Team Ratings'!$B$3:$D$22,3,FALSE)))))</f>
        <v>4</v>
      </c>
      <c r="U31" s="192">
        <f>if(U9="",10,if(isnumber(find("+",U9)),-10,if(EXACT(U9,upper(U9)),VLOOKUP(U9,'Team Ratings'!$E$3:$F$22,2,FALSE),if(EXACT(U9,lower(U9)),VLOOKUP(U9,'Team Ratings'!$B$3:$D$22,3,FALSE)))))</f>
        <v>3</v>
      </c>
      <c r="V31" s="192">
        <f>if(V9="",10,if(isnumber(find("+",V9)),-10,if(EXACT(V9,upper(V9)),VLOOKUP(V9,'Team Ratings'!$E$3:$F$22,2,FALSE),if(EXACT(V9,lower(V9)),VLOOKUP(V9,'Team Ratings'!$B$3:$D$22,3,FALSE)))))</f>
        <v>4</v>
      </c>
      <c r="W31" s="192">
        <f>if(W9="",10,if(isnumber(find("+",W9)),-10,if(EXACT(W9,upper(W9)),VLOOKUP(W9,'Team Ratings'!$E$3:$F$22,2,FALSE),if(EXACT(W9,lower(W9)),VLOOKUP(W9,'Team Ratings'!$B$3:$D$22,3,FALSE)))))</f>
        <v>7</v>
      </c>
      <c r="X31" s="192">
        <f>if(X9="",10,if(isnumber(find("+",X9)),-10,if(EXACT(X9,upper(X9)),VLOOKUP(X9,'Team Ratings'!$E$3:$F$22,2,FALSE),if(EXACT(X9,lower(X9)),VLOOKUP(X9,'Team Ratings'!$B$3:$D$22,3,FALSE)))))</f>
        <v>7</v>
      </c>
      <c r="Y31" s="192">
        <f>if(Y9="",10,if(isnumber(find("+",Y9)),-10,if(EXACT(Y9,upper(Y9)),VLOOKUP(Y9,'Team Ratings'!$E$3:$F$22,2,FALSE),if(EXACT(Y9,lower(Y9)),VLOOKUP(Y9,'Team Ratings'!$B$3:$D$22,3,FALSE)))))</f>
        <v>1</v>
      </c>
      <c r="Z31" s="192">
        <f>if(Z9="",10,if(isnumber(find("+",Z9)),-10,if(EXACT(Z9,upper(Z9)),VLOOKUP(Z9,'Team Ratings'!$E$3:$F$22,2,FALSE),if(EXACT(Z9,lower(Z9)),VLOOKUP(Z9,'Team Ratings'!$B$3:$D$22,3,FALSE)))))</f>
        <v>5</v>
      </c>
      <c r="AA31" s="192">
        <f>if(AA9="",10,if(isnumber(find("+",AA9)),-10,if(EXACT(AA9,upper(AA9)),VLOOKUP(AA9,'Team Ratings'!$E$3:$F$22,2,FALSE),if(EXACT(AA9,lower(AA9)),VLOOKUP(AA9,'Team Ratings'!$B$3:$D$22,3,FALSE)))))</f>
        <v>1</v>
      </c>
      <c r="AB31" s="192">
        <f>if(AB9="",10,if(isnumber(find("+",AB9)),-10,if(EXACT(AB9,upper(AB9)),VLOOKUP(AB9,'Team Ratings'!$E$3:$F$22,2,FALSE),if(EXACT(AB9,lower(AB9)),VLOOKUP(AB9,'Team Ratings'!$B$3:$D$22,3,FALSE)))))</f>
        <v>7</v>
      </c>
      <c r="AC31" s="192">
        <f>if(AC9="",10,if(isnumber(find("+",AC9)),-10,if(EXACT(AC9,upper(AC9)),VLOOKUP(AC9,'Team Ratings'!$E$3:$F$22,2,FALSE),if(EXACT(AC9,lower(AC9)),VLOOKUP(AC9,'Team Ratings'!$B$3:$D$22,3,FALSE)))))</f>
        <v>3</v>
      </c>
      <c r="AD31" s="192">
        <f>if(AD9="",10,if(isnumber(find("+",AD9)),-10,if(EXACT(AD9,upper(AD9)),VLOOKUP(AD9,'Team Ratings'!$E$3:$F$22,2,FALSE),if(EXACT(AD9,lower(AD9)),VLOOKUP(AD9,'Team Ratings'!$B$3:$D$22,3,FALSE)))))</f>
        <v>6</v>
      </c>
      <c r="AE31" s="192">
        <f>if(AE9="",10,if(isnumber(find("+",AE9)),-10,if(EXACT(AE9,upper(AE9)),VLOOKUP(AE9,'Team Ratings'!$E$3:$F$22,2,FALSE),if(EXACT(AE9,lower(AE9)),VLOOKUP(AE9,'Team Ratings'!$B$3:$D$22,3,FALSE)))))</f>
        <v>2</v>
      </c>
      <c r="AF31" s="192">
        <f>if(AF9="",10,if(isnumber(find("+",AF9)),-10,if(EXACT(AF9,upper(AF9)),VLOOKUP(AF9,'Team Ratings'!$E$3:$F$22,2,FALSE),if(EXACT(AF9,lower(AF9)),VLOOKUP(AF9,'Team Ratings'!$B$3:$D$22,3,FALSE)))))</f>
        <v>6</v>
      </c>
      <c r="AG31" s="192">
        <f>if(AG9="",10,if(isnumber(find("+",AG9)),-10,if(EXACT(AG9,upper(AG9)),VLOOKUP(AG9,'Team Ratings'!$E$3:$F$22,2,FALSE),if(EXACT(AG9,lower(AG9)),VLOOKUP(AG9,'Team Ratings'!$B$3:$D$22,3,FALSE)))))</f>
        <v>4</v>
      </c>
      <c r="AH31" s="192">
        <f>if(AH9="",10,if(isnumber(find("+",AH9)),-10,if(EXACT(AH9,upper(AH9)),VLOOKUP(AH9,'Team Ratings'!$E$3:$F$22,2,FALSE),if(EXACT(AH9,lower(AH9)),VLOOKUP(AH9,'Team Ratings'!$B$3:$D$22,3,FALSE)))))</f>
        <v>6</v>
      </c>
      <c r="AI31" s="192">
        <f>if(AI9="",10,if(isnumber(find("+",AI9)),-10,if(EXACT(AI9,upper(AI9)),VLOOKUP(AI9,'Team Ratings'!$E$3:$F$22,2,FALSE),if(EXACT(AI9,lower(AI9)),VLOOKUP(AI9,'Team Ratings'!$B$3:$D$22,3,FALSE)))))</f>
        <v>5</v>
      </c>
      <c r="AJ31" s="192">
        <f>if(AJ9="",10,if(isnumber(find("+",AJ9)),-10,if(EXACT(AJ9,upper(AJ9)),VLOOKUP(AJ9,'Team Ratings'!$E$3:$F$22,2,FALSE),if(EXACT(AJ9,lower(AJ9)),VLOOKUP(AJ9,'Team Ratings'!$B$3:$D$22,3,FALSE)))))</f>
        <v>5</v>
      </c>
      <c r="AK31" s="192">
        <f>if(AK9="",10,if(isnumber(find("+",AK9)),-10,if(EXACT(AK9,upper(AK9)),VLOOKUP(AK9,'Team Ratings'!$E$3:$F$22,2,FALSE),if(EXACT(AK9,lower(AK9)),VLOOKUP(AK9,'Team Ratings'!$B$3:$D$22,3,FALSE)))))</f>
        <v>5</v>
      </c>
      <c r="AL31" s="192">
        <f>if(AL9="",10,if(isnumber(find("+",AL9)),-10,if(EXACT(AL9,upper(AL9)),VLOOKUP(AL9,'Team Ratings'!$E$3:$F$22,2,FALSE),if(EXACT(AL9,lower(AL9)),VLOOKUP(AL9,'Team Ratings'!$B$3:$D$22,3,FALSE)))))</f>
        <v>3</v>
      </c>
      <c r="AM31" s="192">
        <f>if(AM9="",10,if(isnumber(find("+",AM9)),-10,if(EXACT(AM9,upper(AM9)),VLOOKUP(AM9,'Team Ratings'!$E$3:$F$22,2,FALSE),if(EXACT(AM9,lower(AM9)),VLOOKUP(AM9,'Team Ratings'!$B$3:$D$22,3,FALSE)))))</f>
        <v>6</v>
      </c>
      <c r="AN31" s="192">
        <f>if(AN9="",10,if(isnumber(find("+",AN9)),-10,if(EXACT(AN9,upper(AN9)),VLOOKUP(AN9,'Team Ratings'!$E$3:$F$22,2,FALSE),if(EXACT(AN9,lower(AN9)),VLOOKUP(AN9,'Team Ratings'!$B$3:$D$22,3,FALSE)))))</f>
        <v>3</v>
      </c>
      <c r="AO31" s="192">
        <f>if(AO9="",10,if(isnumber(find("+",AO9)),-10,if(EXACT(AO9,upper(AO9)),VLOOKUP(AO9,'Team Ratings'!$E$3:$F$22,2,FALSE),if(EXACT(AO9,lower(AO9)),VLOOKUP(AO9,'Team Ratings'!$B$3:$D$22,3,FALSE)))))</f>
        <v>7</v>
      </c>
      <c r="AP31" s="192">
        <f>if(AP9="",10,if(isnumber(find("+",AP9)),-10,if(EXACT(AP9,upper(AP9)),VLOOKUP(AP9,'Team Ratings'!$E$3:$F$22,2,FALSE),if(EXACT(AP9,lower(AP9)),VLOOKUP(AP9,'Team Ratings'!$B$3:$D$22,3,FALSE)))))</f>
        <v>7</v>
      </c>
      <c r="AQ31" s="192">
        <f>if(AQ9="",10,if(isnumber(find("+",AQ9)),-10,if(EXACT(AQ9,upper(AQ9)),VLOOKUP(AQ9,'Team Ratings'!$E$3:$F$22,2,FALSE),if(EXACT(AQ9,lower(AQ9)),VLOOKUP(AQ9,'Team Ratings'!$B$3:$D$22,3,FALSE)))))</f>
        <v>1</v>
      </c>
      <c r="AR31" s="192">
        <f>if(AR9="",10,if(isnumber(find("+",AR9)),-10,if(EXACT(AR9,upper(AR9)),VLOOKUP(AR9,'Team Ratings'!$E$3:$F$22,2,FALSE),if(EXACT(AR9,lower(AR9)),VLOOKUP(AR9,'Team Ratings'!$B$3:$D$22,3,FALSE)))))</f>
        <v>6</v>
      </c>
      <c r="AS31" s="282"/>
      <c r="AT31" s="663">
        <f>if(AT9="",10,if(isnumber(find("+",AT9)),-10,if(EXACT(AT9,upper(AT9)),VLOOKUP(AT9,'Team Ratings'!$E$3:$F$22,2,FALSE),if(EXACT(AT9,lower(AT9)),VLOOKUP(AT9,'Team Ratings'!$B$3:$D$22,3,FALSE)))))</f>
        <v>10</v>
      </c>
      <c r="AU31" s="654">
        <f>if(AU9="",10,if(isnumber(find("+",AU9)),-10,if(EXACT(AU9,upper(AU9)),VLOOKUP(AU9,'Team Ratings'!$E$3:$F$22,2,FALSE),if(EXACT(AU9,lower(AU9)),VLOOKUP(AU9,'Team Ratings'!$B$3:$D$22,3,FALSE)))))</f>
        <v>10</v>
      </c>
      <c r="AV31" s="192">
        <f>if(AV9="",10,if(isnumber(find("+",AV9)),-10,if(EXACT(AV9,upper(AV9)),VLOOKUP(AV9,'Team Ratings'!$E$3:$F$22,2,FALSE),if(EXACT(AV9,lower(AV9)),VLOOKUP(AV9,'Team Ratings'!$B$3:$D$22,3,FALSE)))))</f>
        <v>10</v>
      </c>
      <c r="AW31" s="192">
        <f>if(AW9="",10,if(isnumber(find("+",AW9)),-10,if(EXACT(AW9,upper(AW9)),VLOOKUP(AW9,'Team Ratings'!$E$3:$F$22,2,FALSE),if(EXACT(AW9,lower(AW9)),VLOOKUP(AW9,'Team Ratings'!$B$3:$D$22,3,FALSE)))))</f>
        <v>10</v>
      </c>
      <c r="AX31" s="192">
        <f>if(AX9="",10,if(isnumber(find("+",AX9)),-10,if(EXACT(AX9,upper(AX9)),VLOOKUP(AX9,'Team Ratings'!$E$3:$F$22,2,FALSE),if(EXACT(AX9,lower(AX9)),VLOOKUP(AX9,'Team Ratings'!$B$3:$D$22,3,FALSE)))))</f>
        <v>10</v>
      </c>
      <c r="AY31" s="192">
        <f>if(AY9="",10,if(isnumber(find("+",AY9)),-10,if(EXACT(AY9,upper(AY9)),VLOOKUP(AY9,'Team Ratings'!$E$3:$F$22,2,FALSE),if(EXACT(AY9,lower(AY9)),VLOOKUP(AY9,'Team Ratings'!$B$3:$D$22,3,FALSE)))))</f>
        <v>10</v>
      </c>
      <c r="AZ31" s="63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</row>
    <row r="32" hidden="1">
      <c r="A32" s="95"/>
      <c r="B32" s="95"/>
      <c r="C32" s="661"/>
      <c r="D32" s="661"/>
      <c r="E32" s="655" t="s">
        <v>65</v>
      </c>
      <c r="F32" s="654" t="s">
        <v>56</v>
      </c>
      <c r="G32" s="192">
        <f>if(G10="",10,if(isnumber(find("+",G10)),-10,if(EXACT(G10,upper(G10)),VLOOKUP(G10,'Team Ratings'!$E$3:$F$22,2,FALSE),if(EXACT(G10,lower(G10)),VLOOKUP(G10,'Team Ratings'!$B$3:$D$22,3,FALSE)))))</f>
        <v>3</v>
      </c>
      <c r="H32" s="192">
        <f>if(H10="",10,if(isnumber(find("+",H10)),-10,if(EXACT(H10,upper(H10)),VLOOKUP(H10,'Team Ratings'!$E$3:$F$22,2,FALSE),if(EXACT(H10,lower(H10)),VLOOKUP(H10,'Team Ratings'!$B$3:$D$22,3,FALSE)))))</f>
        <v>1</v>
      </c>
      <c r="I32" s="192">
        <f>if(I10="",10,if(isnumber(find("+",I10)),-10,if(EXACT(I10,upper(I10)),VLOOKUP(I10,'Team Ratings'!$E$3:$F$22,2,FALSE),if(EXACT(I10,lower(I10)),VLOOKUP(I10,'Team Ratings'!$B$3:$D$22,3,FALSE)))))</f>
        <v>5</v>
      </c>
      <c r="J32" s="192">
        <f>if(J10="",10,if(isnumber(find("+",J10)),-10,if(EXACT(J10,upper(J10)),VLOOKUP(J10,'Team Ratings'!$E$3:$F$22,2,FALSE),if(EXACT(J10,lower(J10)),VLOOKUP(J10,'Team Ratings'!$B$3:$D$22,3,FALSE)))))</f>
        <v>1</v>
      </c>
      <c r="K32" s="192">
        <f>if(K10="",10,if(isnumber(find("+",K10)),-10,if(EXACT(K10,upper(K10)),VLOOKUP(K10,'Team Ratings'!$E$3:$F$22,2,FALSE),if(EXACT(K10,lower(K10)),VLOOKUP(K10,'Team Ratings'!$B$3:$D$22,3,FALSE)))))</f>
        <v>6</v>
      </c>
      <c r="L32" s="192">
        <f>if(L10="",10,if(isnumber(find("+",L10)),-10,if(EXACT(L10,upper(L10)),VLOOKUP(L10,'Team Ratings'!$E$3:$F$22,2,FALSE),if(EXACT(L10,lower(L10)),VLOOKUP(L10,'Team Ratings'!$B$3:$D$22,3,FALSE)))))</f>
        <v>4</v>
      </c>
      <c r="M32" s="192">
        <f>if(M10="",10,if(isnumber(find("+",M10)),-10,if(EXACT(M10,upper(M10)),VLOOKUP(M10,'Team Ratings'!$E$3:$F$22,2,FALSE),if(EXACT(M10,lower(M10)),VLOOKUP(M10,'Team Ratings'!$B$3:$D$22,3,FALSE)))))</f>
        <v>3</v>
      </c>
      <c r="N32" s="192">
        <f>if(N10="",10,if(isnumber(find("+",N10)),-10,if(EXACT(N10,upper(N10)),VLOOKUP(N10,'Team Ratings'!$E$3:$F$22,2,FALSE),if(EXACT(N10,lower(N10)),VLOOKUP(N10,'Team Ratings'!$B$3:$D$22,3,FALSE)))))</f>
        <v>4</v>
      </c>
      <c r="O32" s="192">
        <f>if(O10="",10,if(isnumber(find("+",O10)),-10,if(EXACT(O10,upper(O10)),VLOOKUP(O10,'Team Ratings'!$E$3:$F$22,2,FALSE),if(EXACT(O10,lower(O10)),VLOOKUP(O10,'Team Ratings'!$B$3:$D$22,3,FALSE)))))</f>
        <v>2</v>
      </c>
      <c r="P32" s="192">
        <f>if(P10="",10,if(isnumber(find("+",P10)),-10,if(EXACT(P10,upper(P10)),VLOOKUP(P10,'Team Ratings'!$E$3:$F$22,2,FALSE),if(EXACT(P10,lower(P10)),VLOOKUP(P10,'Team Ratings'!$B$3:$D$22,3,FALSE)))))</f>
        <v>6</v>
      </c>
      <c r="Q32" s="192">
        <f>if(Q10="",10,if(isnumber(find("+",Q10)),-10,if(EXACT(Q10,upper(Q10)),VLOOKUP(Q10,'Team Ratings'!$E$3:$F$22,2,FALSE),if(EXACT(Q10,lower(Q10)),VLOOKUP(Q10,'Team Ratings'!$B$3:$D$22,3,FALSE)))))</f>
        <v>4</v>
      </c>
      <c r="R32" s="192">
        <f>if(R10="",10,if(isnumber(find("+",R10)),-10,if(EXACT(R10,upper(R10)),VLOOKUP(R10,'Team Ratings'!$E$3:$F$22,2,FALSE),if(EXACT(R10,lower(R10)),VLOOKUP(R10,'Team Ratings'!$B$3:$D$22,3,FALSE)))))</f>
        <v>5</v>
      </c>
      <c r="S32" s="192">
        <f>if(S10="",10,if(isnumber(find("+",S10)),-10,if(EXACT(S10,upper(S10)),VLOOKUP(S10,'Team Ratings'!$E$3:$F$22,2,FALSE),if(EXACT(S10,lower(S10)),VLOOKUP(S10,'Team Ratings'!$B$3:$D$22,3,FALSE)))))</f>
        <v>5</v>
      </c>
      <c r="T32" s="192">
        <f>if(T10="",10,if(isnumber(find("+",T10)),-10,if(EXACT(T10,upper(T10)),VLOOKUP(T10,'Team Ratings'!$E$3:$F$22,2,FALSE),if(EXACT(T10,lower(T10)),VLOOKUP(T10,'Team Ratings'!$B$3:$D$22,3,FALSE)))))</f>
        <v>6</v>
      </c>
      <c r="U32" s="192">
        <f>if(U10="",10,if(isnumber(find("+",U10)),-10,if(EXACT(U10,upper(U10)),VLOOKUP(U10,'Team Ratings'!$E$3:$F$22,2,FALSE),if(EXACT(U10,lower(U10)),VLOOKUP(U10,'Team Ratings'!$B$3:$D$22,3,FALSE)))))</f>
        <v>3</v>
      </c>
      <c r="V32" s="192">
        <f>if(V10="",10,if(isnumber(find("+",V10)),-10,if(EXACT(V10,upper(V10)),VLOOKUP(V10,'Team Ratings'!$E$3:$F$22,2,FALSE),if(EXACT(V10,lower(V10)),VLOOKUP(V10,'Team Ratings'!$B$3:$D$22,3,FALSE)))))</f>
        <v>7</v>
      </c>
      <c r="W32" s="192">
        <f>if(W10="",10,if(isnumber(find("+",W10)),-10,if(EXACT(W10,upper(W10)),VLOOKUP(W10,'Team Ratings'!$E$3:$F$22,2,FALSE),if(EXACT(W10,lower(W10)),VLOOKUP(W10,'Team Ratings'!$B$3:$D$22,3,FALSE)))))</f>
        <v>7</v>
      </c>
      <c r="X32" s="192">
        <f>if(X10="",10,if(isnumber(find("+",X10)),-10,if(EXACT(X10,upper(X10)),VLOOKUP(X10,'Team Ratings'!$E$3:$F$22,2,FALSE),if(EXACT(X10,lower(X10)),VLOOKUP(X10,'Team Ratings'!$B$3:$D$22,3,FALSE)))))</f>
        <v>7</v>
      </c>
      <c r="Y32" s="192">
        <f>if(Y10="",10,if(isnumber(find("+",Y10)),-10,if(EXACT(Y10,upper(Y10)),VLOOKUP(Y10,'Team Ratings'!$E$3:$F$22,2,FALSE),if(EXACT(Y10,lower(Y10)),VLOOKUP(Y10,'Team Ratings'!$B$3:$D$22,3,FALSE)))))</f>
        <v>3</v>
      </c>
      <c r="Z32" s="192">
        <f>if(Z10="",10,if(isnumber(find("+",Z10)),-10,if(EXACT(Z10,upper(Z10)),VLOOKUP(Z10,'Team Ratings'!$E$3:$F$22,2,FALSE),if(EXACT(Z10,lower(Z10)),VLOOKUP(Z10,'Team Ratings'!$B$3:$D$22,3,FALSE)))))</f>
        <v>2</v>
      </c>
      <c r="AA32" s="192">
        <f>if(AA10="",10,if(isnumber(find("+",AA10)),-10,if(EXACT(AA10,upper(AA10)),VLOOKUP(AA10,'Team Ratings'!$E$3:$F$22,2,FALSE),if(EXACT(AA10,lower(AA10)),VLOOKUP(AA10,'Team Ratings'!$B$3:$D$22,3,FALSE)))))</f>
        <v>6</v>
      </c>
      <c r="AB32" s="192">
        <f>if(AB10="",10,if(isnumber(find("+",AB10)),-10,if(EXACT(AB10,upper(AB10)),VLOOKUP(AB10,'Team Ratings'!$E$3:$F$22,2,FALSE),if(EXACT(AB10,lower(AB10)),VLOOKUP(AB10,'Team Ratings'!$B$3:$D$22,3,FALSE)))))</f>
        <v>3</v>
      </c>
      <c r="AC32" s="192">
        <f>if(AC10="",10,if(isnumber(find("+",AC10)),-10,if(EXACT(AC10,upper(AC10)),VLOOKUP(AC10,'Team Ratings'!$E$3:$F$22,2,FALSE),if(EXACT(AC10,lower(AC10)),VLOOKUP(AC10,'Team Ratings'!$B$3:$D$22,3,FALSE)))))</f>
        <v>5</v>
      </c>
      <c r="AD32" s="192">
        <f>if(AD10="",10,if(isnumber(find("+",AD10)),-10,if(EXACT(AD10,upper(AD10)),VLOOKUP(AD10,'Team Ratings'!$E$3:$F$22,2,FALSE),if(EXACT(AD10,lower(AD10)),VLOOKUP(AD10,'Team Ratings'!$B$3:$D$22,3,FALSE)))))</f>
        <v>6</v>
      </c>
      <c r="AE32" s="192">
        <f>if(AE10="",10,if(isnumber(find("+",AE10)),-10,if(EXACT(AE10,upper(AE10)),VLOOKUP(AE10,'Team Ratings'!$E$3:$F$22,2,FALSE),if(EXACT(AE10,lower(AE10)),VLOOKUP(AE10,'Team Ratings'!$B$3:$D$22,3,FALSE)))))</f>
        <v>1</v>
      </c>
      <c r="AF32" s="192">
        <f>if(AF10="",10,if(isnumber(find("+",AF10)),-10,if(EXACT(AF10,upper(AF10)),VLOOKUP(AF10,'Team Ratings'!$E$3:$F$22,2,FALSE),if(EXACT(AF10,lower(AF10)),VLOOKUP(AF10,'Team Ratings'!$B$3:$D$22,3,FALSE)))))</f>
        <v>4</v>
      </c>
      <c r="AG32" s="192">
        <f>if(AG10="",10,if(isnumber(find("+",AG10)),-10,if(EXACT(AG10,upper(AG10)),VLOOKUP(AG10,'Team Ratings'!$E$3:$F$22,2,FALSE),if(EXACT(AG10,lower(AG10)),VLOOKUP(AG10,'Team Ratings'!$B$3:$D$22,3,FALSE)))))</f>
        <v>1</v>
      </c>
      <c r="AH32" s="192">
        <f>if(AH10="",10,if(isnumber(find("+",AH10)),-10,if(EXACT(AH10,upper(AH10)),VLOOKUP(AH10,'Team Ratings'!$E$3:$F$22,2,FALSE),if(EXACT(AH10,lower(AH10)),VLOOKUP(AH10,'Team Ratings'!$B$3:$D$22,3,FALSE)))))</f>
        <v>3</v>
      </c>
      <c r="AI32" s="192">
        <f>if(AI10="",10,if(isnumber(find("+",AI10)),-10,if(EXACT(AI10,upper(AI10)),VLOOKUP(AI10,'Team Ratings'!$E$3:$F$22,2,FALSE),if(EXACT(AI10,lower(AI10)),VLOOKUP(AI10,'Team Ratings'!$B$3:$D$22,3,FALSE)))))</f>
        <v>5</v>
      </c>
      <c r="AJ32" s="192">
        <f>if(AJ10="",10,if(isnumber(find("+",AJ10)),-10,if(EXACT(AJ10,upper(AJ10)),VLOOKUP(AJ10,'Team Ratings'!$E$3:$F$22,2,FALSE),if(EXACT(AJ10,lower(AJ10)),VLOOKUP(AJ10,'Team Ratings'!$B$3:$D$22,3,FALSE)))))</f>
        <v>6</v>
      </c>
      <c r="AK32" s="192">
        <f>if(AK10="",10,if(isnumber(find("+",AK10)),-10,if(EXACT(AK10,upper(AK10)),VLOOKUP(AK10,'Team Ratings'!$E$3:$F$22,2,FALSE),if(EXACT(AK10,lower(AK10)),VLOOKUP(AK10,'Team Ratings'!$B$3:$D$22,3,FALSE)))))</f>
        <v>6</v>
      </c>
      <c r="AL32" s="192">
        <f>if(AL10="",10,if(isnumber(find("+",AL10)),-10,if(EXACT(AL10,upper(AL10)),VLOOKUP(AL10,'Team Ratings'!$E$3:$F$22,2,FALSE),if(EXACT(AL10,lower(AL10)),VLOOKUP(AL10,'Team Ratings'!$B$3:$D$22,3,FALSE)))))</f>
        <v>6</v>
      </c>
      <c r="AM32" s="192">
        <f>if(AM10="",10,if(isnumber(find("+",AM10)),-10,if(EXACT(AM10,upper(AM10)),VLOOKUP(AM10,'Team Ratings'!$E$3:$F$22,2,FALSE),if(EXACT(AM10,lower(AM10)),VLOOKUP(AM10,'Team Ratings'!$B$3:$D$22,3,FALSE)))))</f>
        <v>5</v>
      </c>
      <c r="AN32" s="192">
        <f>if(AN10="",10,if(isnumber(find("+",AN10)),-10,if(EXACT(AN10,upper(AN10)),VLOOKUP(AN10,'Team Ratings'!$E$3:$F$22,2,FALSE),if(EXACT(AN10,lower(AN10)),VLOOKUP(AN10,'Team Ratings'!$B$3:$D$22,3,FALSE)))))</f>
        <v>5</v>
      </c>
      <c r="AO32" s="192">
        <f>if(AO10="",10,if(isnumber(find("+",AO10)),-10,if(EXACT(AO10,upper(AO10)),VLOOKUP(AO10,'Team Ratings'!$E$3:$F$22,2,FALSE),if(EXACT(AO10,lower(AO10)),VLOOKUP(AO10,'Team Ratings'!$B$3:$D$22,3,FALSE)))))</f>
        <v>2</v>
      </c>
      <c r="AP32" s="192">
        <f>if(AP10="",10,if(isnumber(find("+",AP10)),-10,if(EXACT(AP10,upper(AP10)),VLOOKUP(AP10,'Team Ratings'!$E$3:$F$22,2,FALSE),if(EXACT(AP10,lower(AP10)),VLOOKUP(AP10,'Team Ratings'!$B$3:$D$22,3,FALSE)))))</f>
        <v>7</v>
      </c>
      <c r="AQ32" s="192">
        <f>if(AQ10="",10,if(isnumber(find("+",AQ10)),-10,if(EXACT(AQ10,upper(AQ10)),VLOOKUP(AQ10,'Team Ratings'!$E$3:$F$22,2,FALSE),if(EXACT(AQ10,lower(AQ10)),VLOOKUP(AQ10,'Team Ratings'!$B$3:$D$22,3,FALSE)))))</f>
        <v>7</v>
      </c>
      <c r="AR32" s="192">
        <f>if(AR10="",10,if(isnumber(find("+",AR10)),-10,if(EXACT(AR10,upper(AR10)),VLOOKUP(AR10,'Team Ratings'!$E$3:$F$22,2,FALSE),if(EXACT(AR10,lower(AR10)),VLOOKUP(AR10,'Team Ratings'!$B$3:$D$22,3,FALSE)))))</f>
        <v>7</v>
      </c>
      <c r="AS32" s="282"/>
      <c r="AT32" s="663">
        <f>if(AT10="",10,if(isnumber(find("+",AT10)),-10,if(EXACT(AT10,upper(AT10)),VLOOKUP(AT10,'Team Ratings'!$E$3:$F$22,2,FALSE),if(EXACT(AT10,lower(AT10)),VLOOKUP(AT10,'Team Ratings'!$B$3:$D$22,3,FALSE)))))</f>
        <v>10</v>
      </c>
      <c r="AU32" s="654">
        <f>if(AU10="",10,if(isnumber(find("+",AU10)),-10,if(EXACT(AU10,upper(AU10)),VLOOKUP(AU10,'Team Ratings'!$E$3:$F$22,2,FALSE),if(EXACT(AU10,lower(AU10)),VLOOKUP(AU10,'Team Ratings'!$B$3:$D$22,3,FALSE)))))</f>
        <v>10</v>
      </c>
      <c r="AV32" s="192">
        <f>if(AV10="",10,if(isnumber(find("+",AV10)),-10,if(EXACT(AV10,upper(AV10)),VLOOKUP(AV10,'Team Ratings'!$E$3:$F$22,2,FALSE),if(EXACT(AV10,lower(AV10)),VLOOKUP(AV10,'Team Ratings'!$B$3:$D$22,3,FALSE)))))</f>
        <v>10</v>
      </c>
      <c r="AW32" s="192">
        <f>if(AW10="",10,if(isnumber(find("+",AW10)),-10,if(EXACT(AW10,upper(AW10)),VLOOKUP(AW10,'Team Ratings'!$E$3:$F$22,2,FALSE),if(EXACT(AW10,lower(AW10)),VLOOKUP(AW10,'Team Ratings'!$B$3:$D$22,3,FALSE)))))</f>
        <v>10</v>
      </c>
      <c r="AX32" s="192">
        <f>if(AX10="",10,if(isnumber(find("+",AX10)),-10,if(EXACT(AX10,upper(AX10)),VLOOKUP(AX10,'Team Ratings'!$E$3:$F$22,2,FALSE),if(EXACT(AX10,lower(AX10)),VLOOKUP(AX10,'Team Ratings'!$B$3:$D$22,3,FALSE)))))</f>
        <v>10</v>
      </c>
      <c r="AY32" s="192">
        <f>if(AY10="",10,if(isnumber(find("+",AY10)),-10,if(EXACT(AY10,upper(AY10)),VLOOKUP(AY10,'Team Ratings'!$E$3:$F$22,2,FALSE),if(EXACT(AY10,lower(AY10)),VLOOKUP(AY10,'Team Ratings'!$B$3:$D$22,3,FALSE)))))</f>
        <v>10</v>
      </c>
      <c r="AZ32" s="63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</row>
    <row r="33" hidden="1">
      <c r="A33" s="95"/>
      <c r="B33" s="95"/>
      <c r="C33" s="661"/>
      <c r="D33" s="661"/>
      <c r="E33" s="655" t="s">
        <v>98</v>
      </c>
      <c r="F33" s="654" t="s">
        <v>56</v>
      </c>
      <c r="G33" s="192">
        <f>if(G11="",10,if(isnumber(find("+",G11)),-10,if(EXACT(G11,upper(G11)),VLOOKUP(G11,'Team Ratings'!$E$3:$F$22,2,FALSE),if(EXACT(G11,lower(G11)),VLOOKUP(G11,'Team Ratings'!$B$3:$D$22,3,FALSE)))))</f>
        <v>2</v>
      </c>
      <c r="H33" s="192">
        <f>if(H11="",10,if(isnumber(find("+",H11)),-10,if(EXACT(H11,upper(H11)),VLOOKUP(H11,'Team Ratings'!$E$3:$F$22,2,FALSE),if(EXACT(H11,lower(H11)),VLOOKUP(H11,'Team Ratings'!$B$3:$D$22,3,FALSE)))))</f>
        <v>4</v>
      </c>
      <c r="I33" s="192">
        <f>if(I11="",10,if(isnumber(find("+",I11)),-10,if(EXACT(I11,upper(I11)),VLOOKUP(I11,'Team Ratings'!$E$3:$F$22,2,FALSE),if(EXACT(I11,lower(I11)),VLOOKUP(I11,'Team Ratings'!$B$3:$D$22,3,FALSE)))))</f>
        <v>7</v>
      </c>
      <c r="J33" s="192">
        <f>if(J11="",10,if(isnumber(find("+",J11)),-10,if(EXACT(J11,upper(J11)),VLOOKUP(J11,'Team Ratings'!$E$3:$F$22,2,FALSE),if(EXACT(J11,lower(J11)),VLOOKUP(J11,'Team Ratings'!$B$3:$D$22,3,FALSE)))))</f>
        <v>6</v>
      </c>
      <c r="K33" s="192">
        <f>if(K11="",10,if(isnumber(find("+",K11)),-10,if(EXACT(K11,upper(K11)),VLOOKUP(K11,'Team Ratings'!$E$3:$F$22,2,FALSE),if(EXACT(K11,lower(K11)),VLOOKUP(K11,'Team Ratings'!$B$3:$D$22,3,FALSE)))))</f>
        <v>6</v>
      </c>
      <c r="L33" s="192">
        <f>if(L11="",10,if(isnumber(find("+",L11)),-10,if(EXACT(L11,upper(L11)),VLOOKUP(L11,'Team Ratings'!$E$3:$F$22,2,FALSE),if(EXACT(L11,lower(L11)),VLOOKUP(L11,'Team Ratings'!$B$3:$D$22,3,FALSE)))))</f>
        <v>1</v>
      </c>
      <c r="M33" s="192">
        <f>if(M11="",10,if(isnumber(find("+",M11)),-10,if(EXACT(M11,upper(M11)),VLOOKUP(M11,'Team Ratings'!$E$3:$F$22,2,FALSE),if(EXACT(M11,lower(M11)),VLOOKUP(M11,'Team Ratings'!$B$3:$D$22,3,FALSE)))))</f>
        <v>3</v>
      </c>
      <c r="N33" s="192">
        <f>if(N11="",10,if(isnumber(find("+",N11)),-10,if(EXACT(N11,upper(N11)),VLOOKUP(N11,'Team Ratings'!$E$3:$F$22,2,FALSE),if(EXACT(N11,lower(N11)),VLOOKUP(N11,'Team Ratings'!$B$3:$D$22,3,FALSE)))))</f>
        <v>5</v>
      </c>
      <c r="O33" s="192">
        <f>if(O11="",10,if(isnumber(find("+",O11)),-10,if(EXACT(O11,upper(O11)),VLOOKUP(O11,'Team Ratings'!$E$3:$F$22,2,FALSE),if(EXACT(O11,lower(O11)),VLOOKUP(O11,'Team Ratings'!$B$3:$D$22,3,FALSE)))))</f>
        <v>6</v>
      </c>
      <c r="P33" s="192">
        <f>if(P11="",10,if(isnumber(find("+",P11)),-10,if(EXACT(P11,upper(P11)),VLOOKUP(P11,'Team Ratings'!$E$3:$F$22,2,FALSE),if(EXACT(P11,lower(P11)),VLOOKUP(P11,'Team Ratings'!$B$3:$D$22,3,FALSE)))))</f>
        <v>3</v>
      </c>
      <c r="Q33" s="192">
        <f>if(Q11="",10,if(isnumber(find("+",Q11)),-10,if(EXACT(Q11,upper(Q11)),VLOOKUP(Q11,'Team Ratings'!$E$3:$F$22,2,FALSE),if(EXACT(Q11,lower(Q11)),VLOOKUP(Q11,'Team Ratings'!$B$3:$D$22,3,FALSE)))))</f>
        <v>2</v>
      </c>
      <c r="R33" s="192">
        <f>if(R11="",10,if(isnumber(find("+",R11)),-10,if(EXACT(R11,upper(R11)),VLOOKUP(R11,'Team Ratings'!$E$3:$F$22,2,FALSE),if(EXACT(R11,lower(R11)),VLOOKUP(R11,'Team Ratings'!$B$3:$D$22,3,FALSE)))))</f>
        <v>4</v>
      </c>
      <c r="S33" s="192">
        <f>if(S11="",10,if(isnumber(find("+",S11)),-10,if(EXACT(S11,upper(S11)),VLOOKUP(S11,'Team Ratings'!$E$3:$F$22,2,FALSE),if(EXACT(S11,lower(S11)),VLOOKUP(S11,'Team Ratings'!$B$3:$D$22,3,FALSE)))))</f>
        <v>5</v>
      </c>
      <c r="T33" s="192">
        <f>if(T11="",10,if(isnumber(find("+",T11)),-10,if(EXACT(T11,upper(T11)),VLOOKUP(T11,'Team Ratings'!$E$3:$F$22,2,FALSE),if(EXACT(T11,lower(T11)),VLOOKUP(T11,'Team Ratings'!$B$3:$D$22,3,FALSE)))))</f>
        <v>7</v>
      </c>
      <c r="U33" s="192">
        <f>if(U11="",10,if(isnumber(find("+",U11)),-10,if(EXACT(U11,upper(U11)),VLOOKUP(U11,'Team Ratings'!$E$3:$F$22,2,FALSE),if(EXACT(U11,lower(U11)),VLOOKUP(U11,'Team Ratings'!$B$3:$D$22,3,FALSE)))))</f>
        <v>5</v>
      </c>
      <c r="V33" s="192">
        <f>if(V11="",10,if(isnumber(find("+",V11)),-10,if(EXACT(V11,upper(V11)),VLOOKUP(V11,'Team Ratings'!$E$3:$F$22,2,FALSE),if(EXACT(V11,lower(V11)),VLOOKUP(V11,'Team Ratings'!$B$3:$D$22,3,FALSE)))))</f>
        <v>7</v>
      </c>
      <c r="W33" s="192">
        <f>if(W11="",10,if(isnumber(find("+",W11)),-10,if(EXACT(W11,upper(W11)),VLOOKUP(W11,'Team Ratings'!$E$3:$F$22,2,FALSE),if(EXACT(W11,lower(W11)),VLOOKUP(W11,'Team Ratings'!$B$3:$D$22,3,FALSE)))))</f>
        <v>5</v>
      </c>
      <c r="X33" s="192">
        <f>if(X11="",10,if(isnumber(find("+",X11)),-10,if(EXACT(X11,upper(X11)),VLOOKUP(X11,'Team Ratings'!$E$3:$F$22,2,FALSE),if(EXACT(X11,lower(X11)),VLOOKUP(X11,'Team Ratings'!$B$3:$D$22,3,FALSE)))))</f>
        <v>1</v>
      </c>
      <c r="Y33" s="192">
        <f>if(Y11="",10,if(isnumber(find("+",Y11)),-10,if(EXACT(Y11,upper(Y11)),VLOOKUP(Y11,'Team Ratings'!$E$3:$F$22,2,FALSE),if(EXACT(Y11,lower(Y11)),VLOOKUP(Y11,'Team Ratings'!$B$3:$D$22,3,FALSE)))))</f>
        <v>5</v>
      </c>
      <c r="Z33" s="192">
        <f>if(Z11="",10,if(isnumber(find("+",Z11)),-10,if(EXACT(Z11,upper(Z11)),VLOOKUP(Z11,'Team Ratings'!$E$3:$F$22,2,FALSE),if(EXACT(Z11,lower(Z11)),VLOOKUP(Z11,'Team Ratings'!$B$3:$D$22,3,FALSE)))))</f>
        <v>6</v>
      </c>
      <c r="AA33" s="192">
        <f>if(AA11="",10,if(isnumber(find("+",AA11)),-10,if(EXACT(AA11,upper(AA11)),VLOOKUP(AA11,'Team Ratings'!$E$3:$F$22,2,FALSE),if(EXACT(AA11,lower(AA11)),VLOOKUP(AA11,'Team Ratings'!$B$3:$D$22,3,FALSE)))))</f>
        <v>3</v>
      </c>
      <c r="AB33" s="192">
        <f>if(AB11="",10,if(isnumber(find("+",AB11)),-10,if(EXACT(AB11,upper(AB11)),VLOOKUP(AB11,'Team Ratings'!$E$3:$F$22,2,FALSE),if(EXACT(AB11,lower(AB11)),VLOOKUP(AB11,'Team Ratings'!$B$3:$D$22,3,FALSE)))))</f>
        <v>3</v>
      </c>
      <c r="AC33" s="192">
        <f>if(AC11="",10,if(isnumber(find("+",AC11)),-10,if(EXACT(AC11,upper(AC11)),VLOOKUP(AC11,'Team Ratings'!$E$3:$F$22,2,FALSE),if(EXACT(AC11,lower(AC11)),VLOOKUP(AC11,'Team Ratings'!$B$3:$D$22,3,FALSE)))))</f>
        <v>1</v>
      </c>
      <c r="AD33" s="192">
        <f>if(AD11="",10,if(isnumber(find("+",AD11)),-10,if(EXACT(AD11,upper(AD11)),VLOOKUP(AD11,'Team Ratings'!$E$3:$F$22,2,FALSE),if(EXACT(AD11,lower(AD11)),VLOOKUP(AD11,'Team Ratings'!$B$3:$D$22,3,FALSE)))))</f>
        <v>6</v>
      </c>
      <c r="AE33" s="192">
        <f>if(AE11="",10,if(isnumber(find("+",AE11)),-10,if(EXACT(AE11,upper(AE11)),VLOOKUP(AE11,'Team Ratings'!$E$3:$F$22,2,FALSE),if(EXACT(AE11,lower(AE11)),VLOOKUP(AE11,'Team Ratings'!$B$3:$D$22,3,FALSE)))))</f>
        <v>5</v>
      </c>
      <c r="AF33" s="192">
        <f>if(AF11="",10,if(isnumber(find("+",AF11)),-10,if(EXACT(AF11,upper(AF11)),VLOOKUP(AF11,'Team Ratings'!$E$3:$F$22,2,FALSE),if(EXACT(AF11,lower(AF11)),VLOOKUP(AF11,'Team Ratings'!$B$3:$D$22,3,FALSE)))))</f>
        <v>7</v>
      </c>
      <c r="AG33" s="192">
        <f>if(AG11="",10,if(isnumber(find("+",AG11)),-10,if(EXACT(AG11,upper(AG11)),VLOOKUP(AG11,'Team Ratings'!$E$3:$F$22,2,FALSE),if(EXACT(AG11,lower(AG11)),VLOOKUP(AG11,'Team Ratings'!$B$3:$D$22,3,FALSE)))))</f>
        <v>6</v>
      </c>
      <c r="AH33" s="192">
        <f>if(AH11="",10,if(isnumber(find("+",AH11)),-10,if(EXACT(AH11,upper(AH11)),VLOOKUP(AH11,'Team Ratings'!$E$3:$F$22,2,FALSE),if(EXACT(AH11,lower(AH11)),VLOOKUP(AH11,'Team Ratings'!$B$3:$D$22,3,FALSE)))))</f>
        <v>2</v>
      </c>
      <c r="AI33" s="192">
        <f>if(AI11="",10,if(isnumber(find("+",AI11)),-10,if(EXACT(AI11,upper(AI11)),VLOOKUP(AI11,'Team Ratings'!$E$3:$F$22,2,FALSE),if(EXACT(AI11,lower(AI11)),VLOOKUP(AI11,'Team Ratings'!$B$3:$D$22,3,FALSE)))))</f>
        <v>3</v>
      </c>
      <c r="AJ33" s="192">
        <f>if(AJ11="",10,if(isnumber(find("+",AJ11)),-10,if(EXACT(AJ11,upper(AJ11)),VLOOKUP(AJ11,'Team Ratings'!$E$3:$F$22,2,FALSE),if(EXACT(AJ11,lower(AJ11)),VLOOKUP(AJ11,'Team Ratings'!$B$3:$D$22,3,FALSE)))))</f>
        <v>3</v>
      </c>
      <c r="AK33" s="192">
        <f>if(AK11="",10,if(isnumber(find("+",AK11)),-10,if(EXACT(AK11,upper(AK11)),VLOOKUP(AK11,'Team Ratings'!$E$3:$F$22,2,FALSE),if(EXACT(AK11,lower(AK11)),VLOOKUP(AK11,'Team Ratings'!$B$3:$D$22,3,FALSE)))))</f>
        <v>7</v>
      </c>
      <c r="AL33" s="192">
        <f>if(AL11="",10,if(isnumber(find("+",AL11)),-10,if(EXACT(AL11,upper(AL11)),VLOOKUP(AL11,'Team Ratings'!$E$3:$F$22,2,FALSE),if(EXACT(AL11,lower(AL11)),VLOOKUP(AL11,'Team Ratings'!$B$3:$D$22,3,FALSE)))))</f>
        <v>5</v>
      </c>
      <c r="AM33" s="192">
        <f>if(AM11="",10,if(isnumber(find("+",AM11)),-10,if(EXACT(AM11,upper(AM11)),VLOOKUP(AM11,'Team Ratings'!$E$3:$F$22,2,FALSE),if(EXACT(AM11,lower(AM11)),VLOOKUP(AM11,'Team Ratings'!$B$3:$D$22,3,FALSE)))))</f>
        <v>6</v>
      </c>
      <c r="AN33" s="192">
        <f>if(AN11="",10,if(isnumber(find("+",AN11)),-10,if(EXACT(AN11,upper(AN11)),VLOOKUP(AN11,'Team Ratings'!$E$3:$F$22,2,FALSE),if(EXACT(AN11,lower(AN11)),VLOOKUP(AN11,'Team Ratings'!$B$3:$D$22,3,FALSE)))))</f>
        <v>4</v>
      </c>
      <c r="AO33" s="192">
        <f>if(AO11="",10,if(isnumber(find("+",AO11)),-10,if(EXACT(AO11,upper(AO11)),VLOOKUP(AO11,'Team Ratings'!$E$3:$F$22,2,FALSE),if(EXACT(AO11,lower(AO11)),VLOOKUP(AO11,'Team Ratings'!$B$3:$D$22,3,FALSE)))))</f>
        <v>4</v>
      </c>
      <c r="AP33" s="192">
        <f>if(AP11="",10,if(isnumber(find("+",AP11)),-10,if(EXACT(AP11,upper(AP11)),VLOOKUP(AP11,'Team Ratings'!$E$3:$F$22,2,FALSE),if(EXACT(AP11,lower(AP11)),VLOOKUP(AP11,'Team Ratings'!$B$3:$D$22,3,FALSE)))))</f>
        <v>1</v>
      </c>
      <c r="AQ33" s="192">
        <f>if(AQ11="",10,if(isnumber(find("+",AQ11)),-10,if(EXACT(AQ11,upper(AQ11)),VLOOKUP(AQ11,'Team Ratings'!$E$3:$F$22,2,FALSE),if(EXACT(AQ11,lower(AQ11)),VLOOKUP(AQ11,'Team Ratings'!$B$3:$D$22,3,FALSE)))))</f>
        <v>5</v>
      </c>
      <c r="AR33" s="192">
        <f>if(AR11="",10,if(isnumber(find("+",AR11)),-10,if(EXACT(AR11,upper(AR11)),VLOOKUP(AR11,'Team Ratings'!$E$3:$F$22,2,FALSE),if(EXACT(AR11,lower(AR11)),VLOOKUP(AR11,'Team Ratings'!$B$3:$D$22,3,FALSE)))))</f>
        <v>7</v>
      </c>
      <c r="AS33" s="282"/>
      <c r="AT33" s="663">
        <f>if(AT11="",10,if(isnumber(find("+",AT11)),-10,if(EXACT(AT11,upper(AT11)),VLOOKUP(AT11,'Team Ratings'!$E$3:$F$22,2,FALSE),if(EXACT(AT11,lower(AT11)),VLOOKUP(AT11,'Team Ratings'!$B$3:$D$22,3,FALSE)))))</f>
        <v>10</v>
      </c>
      <c r="AU33" s="654">
        <f>if(AU11="",10,if(isnumber(find("+",AU11)),-10,if(EXACT(AU11,upper(AU11)),VLOOKUP(AU11,'Team Ratings'!$E$3:$F$22,2,FALSE),if(EXACT(AU11,lower(AU11)),VLOOKUP(AU11,'Team Ratings'!$B$3:$D$22,3,FALSE)))))</f>
        <v>10</v>
      </c>
      <c r="AV33" s="192">
        <f>if(AV11="",10,if(isnumber(find("+",AV11)),-10,if(EXACT(AV11,upper(AV11)),VLOOKUP(AV11,'Team Ratings'!$E$3:$F$22,2,FALSE),if(EXACT(AV11,lower(AV11)),VLOOKUP(AV11,'Team Ratings'!$B$3:$D$22,3,FALSE)))))</f>
        <v>10</v>
      </c>
      <c r="AW33" s="192">
        <f>if(AW11="",10,if(isnumber(find("+",AW11)),-10,if(EXACT(AW11,upper(AW11)),VLOOKUP(AW11,'Team Ratings'!$E$3:$F$22,2,FALSE),if(EXACT(AW11,lower(AW11)),VLOOKUP(AW11,'Team Ratings'!$B$3:$D$22,3,FALSE)))))</f>
        <v>10</v>
      </c>
      <c r="AX33" s="192">
        <f>if(AX11="",10,if(isnumber(find("+",AX11)),-10,if(EXACT(AX11,upper(AX11)),VLOOKUP(AX11,'Team Ratings'!$E$3:$F$22,2,FALSE),if(EXACT(AX11,lower(AX11)),VLOOKUP(AX11,'Team Ratings'!$B$3:$D$22,3,FALSE)))))</f>
        <v>10</v>
      </c>
      <c r="AY33" s="192">
        <f>if(AY11="",10,if(isnumber(find("+",AY11)),-10,if(EXACT(AY11,upper(AY11)),VLOOKUP(AY11,'Team Ratings'!$E$3:$F$22,2,FALSE),if(EXACT(AY11,lower(AY11)),VLOOKUP(AY11,'Team Ratings'!$B$3:$D$22,3,FALSE)))))</f>
        <v>10</v>
      </c>
      <c r="AZ33" s="63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</row>
    <row r="34" hidden="1">
      <c r="A34" s="95"/>
      <c r="B34" s="95"/>
      <c r="C34" s="661"/>
      <c r="D34" s="661"/>
      <c r="E34" s="655" t="s">
        <v>167</v>
      </c>
      <c r="F34" s="654" t="s">
        <v>56</v>
      </c>
      <c r="G34" s="192">
        <f>if(G12="",10,if(isnumber(find("+",G12)),-10,if(EXACT(G12,upper(G12)),VLOOKUP(G12,'Team Ratings'!$E$3:$F$22,2,FALSE),if(EXACT(G12,lower(G12)),VLOOKUP(G12,'Team Ratings'!$B$3:$D$22,3,FALSE)))))</f>
        <v>1</v>
      </c>
      <c r="H34" s="192">
        <f>if(H12="",10,if(isnumber(find("+",H12)),-10,if(EXACT(H12,upper(H12)),VLOOKUP(H12,'Team Ratings'!$E$3:$F$22,2,FALSE),if(EXACT(H12,lower(H12)),VLOOKUP(H12,'Team Ratings'!$B$3:$D$22,3,FALSE)))))</f>
        <v>5</v>
      </c>
      <c r="I34" s="192">
        <f>if(I12="",10,if(isnumber(find("+",I12)),-10,if(EXACT(I12,upper(I12)),VLOOKUP(I12,'Team Ratings'!$E$3:$F$22,2,FALSE),if(EXACT(I12,lower(I12)),VLOOKUP(I12,'Team Ratings'!$B$3:$D$22,3,FALSE)))))</f>
        <v>6</v>
      </c>
      <c r="J34" s="192">
        <f>if(J12="",10,if(isnumber(find("+",J12)),-10,if(EXACT(J12,upper(J12)),VLOOKUP(J12,'Team Ratings'!$E$3:$F$22,2,FALSE),if(EXACT(J12,lower(J12)),VLOOKUP(J12,'Team Ratings'!$B$3:$D$22,3,FALSE)))))</f>
        <v>3</v>
      </c>
      <c r="K34" s="192">
        <f>if(K12="",10,if(isnumber(find("+",K12)),-10,if(EXACT(K12,upper(K12)),VLOOKUP(K12,'Team Ratings'!$E$3:$F$22,2,FALSE),if(EXACT(K12,lower(K12)),VLOOKUP(K12,'Team Ratings'!$B$3:$D$22,3,FALSE)))))</f>
        <v>5</v>
      </c>
      <c r="L34" s="192">
        <f>if(L12="",10,if(isnumber(find("+",L12)),-10,if(EXACT(L12,upper(L12)),VLOOKUP(L12,'Team Ratings'!$E$3:$F$22,2,FALSE),if(EXACT(L12,lower(L12)),VLOOKUP(L12,'Team Ratings'!$B$3:$D$22,3,FALSE)))))</f>
        <v>2</v>
      </c>
      <c r="M34" s="192">
        <f>if(M12="",10,if(isnumber(find("+",M12)),-10,if(EXACT(M12,upper(M12)),VLOOKUP(M12,'Team Ratings'!$E$3:$F$22,2,FALSE),if(EXACT(M12,lower(M12)),VLOOKUP(M12,'Team Ratings'!$B$3:$D$22,3,FALSE)))))</f>
        <v>2</v>
      </c>
      <c r="N34" s="192">
        <f>if(N12="",10,if(isnumber(find("+",N12)),-10,if(EXACT(N12,upper(N12)),VLOOKUP(N12,'Team Ratings'!$E$3:$F$22,2,FALSE),if(EXACT(N12,lower(N12)),VLOOKUP(N12,'Team Ratings'!$B$3:$D$22,3,FALSE)))))</f>
        <v>7</v>
      </c>
      <c r="O34" s="192">
        <f>if(O12="",10,if(isnumber(find("+",O12)),-10,if(EXACT(O12,upper(O12)),VLOOKUP(O12,'Team Ratings'!$E$3:$F$22,2,FALSE),if(EXACT(O12,lower(O12)),VLOOKUP(O12,'Team Ratings'!$B$3:$D$22,3,FALSE)))))</f>
        <v>6</v>
      </c>
      <c r="P34" s="192">
        <f>if(P12="",10,if(isnumber(find("+",P12)),-10,if(EXACT(P12,upper(P12)),VLOOKUP(P12,'Team Ratings'!$E$3:$F$22,2,FALSE),if(EXACT(P12,lower(P12)),VLOOKUP(P12,'Team Ratings'!$B$3:$D$22,3,FALSE)))))</f>
        <v>3</v>
      </c>
      <c r="Q34" s="192">
        <f>if(Q12="",10,if(isnumber(find("+",Q12)),-10,if(EXACT(Q12,upper(Q12)),VLOOKUP(Q12,'Team Ratings'!$E$3:$F$22,2,FALSE),if(EXACT(Q12,lower(Q12)),VLOOKUP(Q12,'Team Ratings'!$B$3:$D$22,3,FALSE)))))</f>
        <v>7</v>
      </c>
      <c r="R34" s="192">
        <f>if(R12="",10,if(isnumber(find("+",R12)),-10,if(EXACT(R12,upper(R12)),VLOOKUP(R12,'Team Ratings'!$E$3:$F$22,2,FALSE),if(EXACT(R12,lower(R12)),VLOOKUP(R12,'Team Ratings'!$B$3:$D$22,3,FALSE)))))</f>
        <v>5</v>
      </c>
      <c r="S34" s="192">
        <f>if(S12="",10,if(isnumber(find("+",S12)),-10,if(EXACT(S12,upper(S12)),VLOOKUP(S12,'Team Ratings'!$E$3:$F$22,2,FALSE),if(EXACT(S12,lower(S12)),VLOOKUP(S12,'Team Ratings'!$B$3:$D$22,3,FALSE)))))</f>
        <v>6</v>
      </c>
      <c r="T34" s="192">
        <f>if(T12="",10,if(isnumber(find("+",T12)),-10,if(EXACT(T12,upper(T12)),VLOOKUP(T12,'Team Ratings'!$E$3:$F$22,2,FALSE),if(EXACT(T12,lower(T12)),VLOOKUP(T12,'Team Ratings'!$B$3:$D$22,3,FALSE)))))</f>
        <v>6</v>
      </c>
      <c r="U34" s="192">
        <f>if(U12="",10,if(isnumber(find("+",U12)),-10,if(EXACT(U12,upper(U12)),VLOOKUP(U12,'Team Ratings'!$E$3:$F$22,2,FALSE),if(EXACT(U12,lower(U12)),VLOOKUP(U12,'Team Ratings'!$B$3:$D$22,3,FALSE)))))</f>
        <v>1</v>
      </c>
      <c r="V34" s="192">
        <f>if(V12="",10,if(isnumber(find("+",V12)),-10,if(EXACT(V12,upper(V12)),VLOOKUP(V12,'Team Ratings'!$E$3:$F$22,2,FALSE),if(EXACT(V12,lower(V12)),VLOOKUP(V12,'Team Ratings'!$B$3:$D$22,3,FALSE)))))</f>
        <v>3</v>
      </c>
      <c r="W34" s="192">
        <f>if(W12="",10,if(isnumber(find("+",W12)),-10,if(EXACT(W12,upper(W12)),VLOOKUP(W12,'Team Ratings'!$E$3:$F$22,2,FALSE),if(EXACT(W12,lower(W12)),VLOOKUP(W12,'Team Ratings'!$B$3:$D$22,3,FALSE)))))</f>
        <v>5</v>
      </c>
      <c r="X34" s="192">
        <f>if(X12="",10,if(isnumber(find("+",X12)),-10,if(EXACT(X12,upper(X12)),VLOOKUP(X12,'Team Ratings'!$E$3:$F$22,2,FALSE),if(EXACT(X12,lower(X12)),VLOOKUP(X12,'Team Ratings'!$B$3:$D$22,3,FALSE)))))</f>
        <v>6</v>
      </c>
      <c r="Y34" s="192">
        <f>if(Y12="",10,if(isnumber(find("+",Y12)),-10,if(EXACT(Y12,upper(Y12)),VLOOKUP(Y12,'Team Ratings'!$E$3:$F$22,2,FALSE),if(EXACT(Y12,lower(Y12)),VLOOKUP(Y12,'Team Ratings'!$B$3:$D$22,3,FALSE)))))</f>
        <v>4</v>
      </c>
      <c r="Z34" s="192">
        <f>if(Z12="",10,if(isnumber(find("+",Z12)),-10,if(EXACT(Z12,upper(Z12)),VLOOKUP(Z12,'Team Ratings'!$E$3:$F$22,2,FALSE),if(EXACT(Z12,lower(Z12)),VLOOKUP(Z12,'Team Ratings'!$B$3:$D$22,3,FALSE)))))</f>
        <v>4</v>
      </c>
      <c r="AA34" s="192">
        <f>if(AA12="",10,if(isnumber(find("+",AA12)),-10,if(EXACT(AA12,upper(AA12)),VLOOKUP(AA12,'Team Ratings'!$E$3:$F$22,2,FALSE),if(EXACT(AA12,lower(AA12)),VLOOKUP(AA12,'Team Ratings'!$B$3:$D$22,3,FALSE)))))</f>
        <v>3</v>
      </c>
      <c r="AB34" s="192">
        <f>if(AB12="",10,if(isnumber(find("+",AB12)),-10,if(EXACT(AB12,upper(AB12)),VLOOKUP(AB12,'Team Ratings'!$E$3:$F$22,2,FALSE),if(EXACT(AB12,lower(AB12)),VLOOKUP(AB12,'Team Ratings'!$B$3:$D$22,3,FALSE)))))</f>
        <v>2</v>
      </c>
      <c r="AC34" s="192">
        <f>if(AC12="",10,if(isnumber(find("+",AC12)),-10,if(EXACT(AC12,upper(AC12)),VLOOKUP(AC12,'Team Ratings'!$E$3:$F$22,2,FALSE),if(EXACT(AC12,lower(AC12)),VLOOKUP(AC12,'Team Ratings'!$B$3:$D$22,3,FALSE)))))</f>
        <v>7</v>
      </c>
      <c r="AD34" s="192">
        <f>if(AD12="",10,if(isnumber(find("+",AD12)),-10,if(EXACT(AD12,upper(AD12)),VLOOKUP(AD12,'Team Ratings'!$E$3:$F$22,2,FALSE),if(EXACT(AD12,lower(AD12)),VLOOKUP(AD12,'Team Ratings'!$B$3:$D$22,3,FALSE)))))</f>
        <v>4</v>
      </c>
      <c r="AE34" s="192">
        <f>if(AE12="",10,if(isnumber(find("+",AE12)),-10,if(EXACT(AE12,upper(AE12)),VLOOKUP(AE12,'Team Ratings'!$E$3:$F$22,2,FALSE),if(EXACT(AE12,lower(AE12)),VLOOKUP(AE12,'Team Ratings'!$B$3:$D$22,3,FALSE)))))</f>
        <v>5</v>
      </c>
      <c r="AF34" s="192">
        <f>if(AF12="",10,if(isnumber(find("+",AF12)),-10,if(EXACT(AF12,upper(AF12)),VLOOKUP(AF12,'Team Ratings'!$E$3:$F$22,2,FALSE),if(EXACT(AF12,lower(AF12)),VLOOKUP(AF12,'Team Ratings'!$B$3:$D$22,3,FALSE)))))</f>
        <v>6</v>
      </c>
      <c r="AG34" s="192">
        <f>if(AG12="",10,if(isnumber(find("+",AG12)),-10,if(EXACT(AG12,upper(AG12)),VLOOKUP(AG12,'Team Ratings'!$E$3:$F$22,2,FALSE),if(EXACT(AG12,lower(AG12)),VLOOKUP(AG12,'Team Ratings'!$B$3:$D$22,3,FALSE)))))</f>
        <v>3</v>
      </c>
      <c r="AH34" s="192">
        <f>if(AH12="",10,if(isnumber(find("+",AH12)),-10,if(EXACT(AH12,upper(AH12)),VLOOKUP(AH12,'Team Ratings'!$E$3:$F$22,2,FALSE),if(EXACT(AH12,lower(AH12)),VLOOKUP(AH12,'Team Ratings'!$B$3:$D$22,3,FALSE)))))</f>
        <v>1</v>
      </c>
      <c r="AI34" s="192">
        <f>if(AI12="",10,if(isnumber(find("+",AI12)),-10,if(EXACT(AI12,upper(AI12)),VLOOKUP(AI12,'Team Ratings'!$E$3:$F$22,2,FALSE),if(EXACT(AI12,lower(AI12)),VLOOKUP(AI12,'Team Ratings'!$B$3:$D$22,3,FALSE)))))</f>
        <v>7</v>
      </c>
      <c r="AJ34" s="192">
        <f>if(AJ12="",10,if(isnumber(find("+",AJ12)),-10,if(EXACT(AJ12,upper(AJ12)),VLOOKUP(AJ12,'Team Ratings'!$E$3:$F$22,2,FALSE),if(EXACT(AJ12,lower(AJ12)),VLOOKUP(AJ12,'Team Ratings'!$B$3:$D$22,3,FALSE)))))</f>
        <v>5</v>
      </c>
      <c r="AK34" s="192">
        <f>if(AK12="",10,if(isnumber(find("+",AK12)),-10,if(EXACT(AK12,upper(AK12)),VLOOKUP(AK12,'Team Ratings'!$E$3:$F$22,2,FALSE),if(EXACT(AK12,lower(AK12)),VLOOKUP(AK12,'Team Ratings'!$B$3:$D$22,3,FALSE)))))</f>
        <v>5</v>
      </c>
      <c r="AL34" s="192">
        <f>if(AL12="",10,if(isnumber(find("+",AL12)),-10,if(EXACT(AL12,upper(AL12)),VLOOKUP(AL12,'Team Ratings'!$E$3:$F$22,2,FALSE),if(EXACT(AL12,lower(AL12)),VLOOKUP(AL12,'Team Ratings'!$B$3:$D$22,3,FALSE)))))</f>
        <v>6</v>
      </c>
      <c r="AM34" s="192">
        <f>if(AM12="",10,if(isnumber(find("+",AM12)),-10,if(EXACT(AM12,upper(AM12)),VLOOKUP(AM12,'Team Ratings'!$E$3:$F$22,2,FALSE),if(EXACT(AM12,lower(AM12)),VLOOKUP(AM12,'Team Ratings'!$B$3:$D$22,3,FALSE)))))</f>
        <v>4</v>
      </c>
      <c r="AN34" s="192">
        <f>if(AN12="",10,if(isnumber(find("+",AN12)),-10,if(EXACT(AN12,upper(AN12)),VLOOKUP(AN12,'Team Ratings'!$E$3:$F$22,2,FALSE),if(EXACT(AN12,lower(AN12)),VLOOKUP(AN12,'Team Ratings'!$B$3:$D$22,3,FALSE)))))</f>
        <v>1</v>
      </c>
      <c r="AO34" s="192">
        <f>if(AO12="",10,if(isnumber(find("+",AO12)),-10,if(EXACT(AO12,upper(AO12)),VLOOKUP(AO12,'Team Ratings'!$E$3:$F$22,2,FALSE),if(EXACT(AO12,lower(AO12)),VLOOKUP(AO12,'Team Ratings'!$B$3:$D$22,3,FALSE)))))</f>
        <v>5</v>
      </c>
      <c r="AP34" s="192">
        <f>if(AP12="",10,if(isnumber(find("+",AP12)),-10,if(EXACT(AP12,upper(AP12)),VLOOKUP(AP12,'Team Ratings'!$E$3:$F$22,2,FALSE),if(EXACT(AP12,lower(AP12)),VLOOKUP(AP12,'Team Ratings'!$B$3:$D$22,3,FALSE)))))</f>
        <v>6</v>
      </c>
      <c r="AQ34" s="192">
        <f>if(AQ12="",10,if(isnumber(find("+",AQ12)),-10,if(EXACT(AQ12,upper(AQ12)),VLOOKUP(AQ12,'Team Ratings'!$E$3:$F$22,2,FALSE),if(EXACT(AQ12,lower(AQ12)),VLOOKUP(AQ12,'Team Ratings'!$B$3:$D$22,3,FALSE)))))</f>
        <v>5</v>
      </c>
      <c r="AR34" s="192">
        <f>if(AR12="",10,if(isnumber(find("+",AR12)),-10,if(EXACT(AR12,upper(AR12)),VLOOKUP(AR12,'Team Ratings'!$E$3:$F$22,2,FALSE),if(EXACT(AR12,lower(AR12)),VLOOKUP(AR12,'Team Ratings'!$B$3:$D$22,3,FALSE)))))</f>
        <v>3</v>
      </c>
      <c r="AS34" s="282"/>
      <c r="AT34" s="663">
        <f>if(AT12="",10,if(isnumber(find("+",AT12)),-10,if(EXACT(AT12,upper(AT12)),VLOOKUP(AT12,'Team Ratings'!$E$3:$F$22,2,FALSE),if(EXACT(AT12,lower(AT12)),VLOOKUP(AT12,'Team Ratings'!$B$3:$D$22,3,FALSE)))))</f>
        <v>10</v>
      </c>
      <c r="AU34" s="654">
        <f>if(AU12="",10,if(isnumber(find("+",AU12)),-10,if(EXACT(AU12,upper(AU12)),VLOOKUP(AU12,'Team Ratings'!$E$3:$F$22,2,FALSE),if(EXACT(AU12,lower(AU12)),VLOOKUP(AU12,'Team Ratings'!$B$3:$D$22,3,FALSE)))))</f>
        <v>10</v>
      </c>
      <c r="AV34" s="192">
        <f>if(AV12="",10,if(isnumber(find("+",AV12)),-10,if(EXACT(AV12,upper(AV12)),VLOOKUP(AV12,'Team Ratings'!$E$3:$F$22,2,FALSE),if(EXACT(AV12,lower(AV12)),VLOOKUP(AV12,'Team Ratings'!$B$3:$D$22,3,FALSE)))))</f>
        <v>10</v>
      </c>
      <c r="AW34" s="192">
        <f>if(AW12="",10,if(isnumber(find("+",AW12)),-10,if(EXACT(AW12,upper(AW12)),VLOOKUP(AW12,'Team Ratings'!$E$3:$F$22,2,FALSE),if(EXACT(AW12,lower(AW12)),VLOOKUP(AW12,'Team Ratings'!$B$3:$D$22,3,FALSE)))))</f>
        <v>10</v>
      </c>
      <c r="AX34" s="192">
        <f>if(AX12="",10,if(isnumber(find("+",AX12)),-10,if(EXACT(AX12,upper(AX12)),VLOOKUP(AX12,'Team Ratings'!$E$3:$F$22,2,FALSE),if(EXACT(AX12,lower(AX12)),VLOOKUP(AX12,'Team Ratings'!$B$3:$D$22,3,FALSE)))))</f>
        <v>10</v>
      </c>
      <c r="AY34" s="192">
        <f>if(AY12="",10,if(isnumber(find("+",AY12)),-10,if(EXACT(AY12,upper(AY12)),VLOOKUP(AY12,'Team Ratings'!$E$3:$F$22,2,FALSE),if(EXACT(AY12,lower(AY12)),VLOOKUP(AY12,'Team Ratings'!$B$3:$D$22,3,FALSE)))))</f>
        <v>10</v>
      </c>
      <c r="AZ34" s="63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</row>
    <row r="35" hidden="1">
      <c r="A35" s="95"/>
      <c r="B35" s="95"/>
      <c r="C35" s="661"/>
      <c r="D35" s="661"/>
      <c r="E35" s="655" t="s">
        <v>67</v>
      </c>
      <c r="F35" s="654" t="s">
        <v>56</v>
      </c>
      <c r="G35" s="192">
        <f>if(G13="",10,if(isnumber(find("+",G13)),-10,if(EXACT(G13,upper(G13)),VLOOKUP(G13,'Team Ratings'!$E$3:$F$22,2,FALSE),if(EXACT(G13,lower(G13)),VLOOKUP(G13,'Team Ratings'!$B$3:$D$22,3,FALSE)))))</f>
        <v>5</v>
      </c>
      <c r="H35" s="192">
        <f>if(H13="",10,if(isnumber(find("+",H13)),-10,if(EXACT(H13,upper(H13)),VLOOKUP(H13,'Team Ratings'!$E$3:$F$22,2,FALSE),if(EXACT(H13,lower(H13)),VLOOKUP(H13,'Team Ratings'!$B$3:$D$22,3,FALSE)))))</f>
        <v>6</v>
      </c>
      <c r="I35" s="192">
        <f>if(I13="",10,if(isnumber(find("+",I13)),-10,if(EXACT(I13,upper(I13)),VLOOKUP(I13,'Team Ratings'!$E$3:$F$22,2,FALSE),if(EXACT(I13,lower(I13)),VLOOKUP(I13,'Team Ratings'!$B$3:$D$22,3,FALSE)))))</f>
        <v>2</v>
      </c>
      <c r="J35" s="192">
        <f>if(J13="",10,if(isnumber(find("+",J13)),-10,if(EXACT(J13,upper(J13)),VLOOKUP(J13,'Team Ratings'!$E$3:$F$22,2,FALSE),if(EXACT(J13,lower(J13)),VLOOKUP(J13,'Team Ratings'!$B$3:$D$22,3,FALSE)))))</f>
        <v>4</v>
      </c>
      <c r="K35" s="192">
        <f>if(K13="",10,if(isnumber(find("+",K13)),-10,if(EXACT(K13,upper(K13)),VLOOKUP(K13,'Team Ratings'!$E$3:$F$22,2,FALSE),if(EXACT(K13,lower(K13)),VLOOKUP(K13,'Team Ratings'!$B$3:$D$22,3,FALSE)))))</f>
        <v>6</v>
      </c>
      <c r="L35" s="192">
        <f>if(L13="",10,if(isnumber(find("+",L13)),-10,if(EXACT(L13,upper(L13)),VLOOKUP(L13,'Team Ratings'!$E$3:$F$22,2,FALSE),if(EXACT(L13,lower(L13)),VLOOKUP(L13,'Team Ratings'!$B$3:$D$22,3,FALSE)))))</f>
        <v>6</v>
      </c>
      <c r="M35" s="192">
        <f>if(M13="",10,if(isnumber(find("+",M13)),-10,if(EXACT(M13,upper(M13)),VLOOKUP(M13,'Team Ratings'!$E$3:$F$22,2,FALSE),if(EXACT(M13,lower(M13)),VLOOKUP(M13,'Team Ratings'!$B$3:$D$22,3,FALSE)))))</f>
        <v>7</v>
      </c>
      <c r="N35" s="192">
        <f>if(N13="",10,if(isnumber(find("+",N13)),-10,if(EXACT(N13,upper(N13)),VLOOKUP(N13,'Team Ratings'!$E$3:$F$22,2,FALSE),if(EXACT(N13,lower(N13)),VLOOKUP(N13,'Team Ratings'!$B$3:$D$22,3,FALSE)))))</f>
        <v>3</v>
      </c>
      <c r="O35" s="192">
        <f>if(O13="",10,if(isnumber(find("+",O13)),-10,if(EXACT(O13,upper(O13)),VLOOKUP(O13,'Team Ratings'!$E$3:$F$22,2,FALSE),if(EXACT(O13,lower(O13)),VLOOKUP(O13,'Team Ratings'!$B$3:$D$22,3,FALSE)))))</f>
        <v>5</v>
      </c>
      <c r="P35" s="192">
        <f>if(P13="",10,if(isnumber(find("+",P13)),-10,if(EXACT(P13,upper(P13)),VLOOKUP(P13,'Team Ratings'!$E$3:$F$22,2,FALSE),if(EXACT(P13,lower(P13)),VLOOKUP(P13,'Team Ratings'!$B$3:$D$22,3,FALSE)))))</f>
        <v>5</v>
      </c>
      <c r="Q35" s="192">
        <f>if(Q13="",10,if(isnumber(find("+",Q13)),-10,if(EXACT(Q13,upper(Q13)),VLOOKUP(Q13,'Team Ratings'!$E$3:$F$22,2,FALSE),if(EXACT(Q13,lower(Q13)),VLOOKUP(Q13,'Team Ratings'!$B$3:$D$22,3,FALSE)))))</f>
        <v>3</v>
      </c>
      <c r="R35" s="192">
        <f>if(R13="",10,if(isnumber(find("+",R13)),-10,if(EXACT(R13,upper(R13)),VLOOKUP(R13,'Team Ratings'!$E$3:$F$22,2,FALSE),if(EXACT(R13,lower(R13)),VLOOKUP(R13,'Team Ratings'!$B$3:$D$22,3,FALSE)))))</f>
        <v>4</v>
      </c>
      <c r="S35" s="192">
        <f>if(S13="",10,if(isnumber(find("+",S13)),-10,if(EXACT(S13,upper(S13)),VLOOKUP(S13,'Team Ratings'!$E$3:$F$22,2,FALSE),if(EXACT(S13,lower(S13)),VLOOKUP(S13,'Team Ratings'!$B$3:$D$22,3,FALSE)))))</f>
        <v>7</v>
      </c>
      <c r="T35" s="192">
        <f>if(T13="",10,if(isnumber(find("+",T13)),-10,if(EXACT(T13,upper(T13)),VLOOKUP(T13,'Team Ratings'!$E$3:$F$22,2,FALSE),if(EXACT(T13,lower(T13)),VLOOKUP(T13,'Team Ratings'!$B$3:$D$22,3,FALSE)))))</f>
        <v>1</v>
      </c>
      <c r="U35" s="192">
        <f>if(U13="",10,if(isnumber(find("+",U13)),-10,if(EXACT(U13,upper(U13)),VLOOKUP(U13,'Team Ratings'!$E$3:$F$22,2,FALSE),if(EXACT(U13,lower(U13)),VLOOKUP(U13,'Team Ratings'!$B$3:$D$22,3,FALSE)))))</f>
        <v>7</v>
      </c>
      <c r="V35" s="192">
        <f>if(V13="",10,if(isnumber(find("+",V13)),-10,if(EXACT(V13,upper(V13)),VLOOKUP(V13,'Team Ratings'!$E$3:$F$22,2,FALSE),if(EXACT(V13,lower(V13)),VLOOKUP(V13,'Team Ratings'!$B$3:$D$22,3,FALSE)))))</f>
        <v>2</v>
      </c>
      <c r="W35" s="192">
        <f>if(W13="",10,if(isnumber(find("+",W13)),-10,if(EXACT(W13,upper(W13)),VLOOKUP(W13,'Team Ratings'!$E$3:$F$22,2,FALSE),if(EXACT(W13,lower(W13)),VLOOKUP(W13,'Team Ratings'!$B$3:$D$22,3,FALSE)))))</f>
        <v>1</v>
      </c>
      <c r="X35" s="192">
        <f>if(X13="",10,if(isnumber(find("+",X13)),-10,if(EXACT(X13,upper(X13)),VLOOKUP(X13,'Team Ratings'!$E$3:$F$22,2,FALSE),if(EXACT(X13,lower(X13)),VLOOKUP(X13,'Team Ratings'!$B$3:$D$22,3,FALSE)))))</f>
        <v>4</v>
      </c>
      <c r="Y35" s="192">
        <f>if(Y13="",10,if(isnumber(find("+",Y13)),-10,if(EXACT(Y13,upper(Y13)),VLOOKUP(Y13,'Team Ratings'!$E$3:$F$22,2,FALSE),if(EXACT(Y13,lower(Y13)),VLOOKUP(Y13,'Team Ratings'!$B$3:$D$22,3,FALSE)))))</f>
        <v>5</v>
      </c>
      <c r="Z35" s="192">
        <f>if(Z13="",10,if(isnumber(find("+",Z13)),-10,if(EXACT(Z13,upper(Z13)),VLOOKUP(Z13,'Team Ratings'!$E$3:$F$22,2,FALSE),if(EXACT(Z13,lower(Z13)),VLOOKUP(Z13,'Team Ratings'!$B$3:$D$22,3,FALSE)))))</f>
        <v>4</v>
      </c>
      <c r="AA35" s="192">
        <f>if(AA13="",10,if(isnumber(find("+",AA13)),-10,if(EXACT(AA13,upper(AA13)),VLOOKUP(AA13,'Team Ratings'!$E$3:$F$22,2,FALSE),if(EXACT(AA13,lower(AA13)),VLOOKUP(AA13,'Team Ratings'!$B$3:$D$22,3,FALSE)))))</f>
        <v>6</v>
      </c>
      <c r="AB35" s="192">
        <f>if(AB13="",10,if(isnumber(find("+",AB13)),-10,if(EXACT(AB13,upper(AB13)),VLOOKUP(AB13,'Team Ratings'!$E$3:$F$22,2,FALSE),if(EXACT(AB13,lower(AB13)),VLOOKUP(AB13,'Team Ratings'!$B$3:$D$22,3,FALSE)))))</f>
        <v>7</v>
      </c>
      <c r="AC35" s="192">
        <f>if(AC13="",10,if(isnumber(find("+",AC13)),-10,if(EXACT(AC13,upper(AC13)),VLOOKUP(AC13,'Team Ratings'!$E$3:$F$22,2,FALSE),if(EXACT(AC13,lower(AC13)),VLOOKUP(AC13,'Team Ratings'!$B$3:$D$22,3,FALSE)))))</f>
        <v>3</v>
      </c>
      <c r="AD35" s="192">
        <f>if(AD13="",10,if(isnumber(find("+",AD13)),-10,if(EXACT(AD13,upper(AD13)),VLOOKUP(AD13,'Team Ratings'!$E$3:$F$22,2,FALSE),if(EXACT(AD13,lower(AD13)),VLOOKUP(AD13,'Team Ratings'!$B$3:$D$22,3,FALSE)))))</f>
        <v>5</v>
      </c>
      <c r="AE35" s="192">
        <f>if(AE13="",10,if(isnumber(find("+",AE13)),-10,if(EXACT(AE13,upper(AE13)),VLOOKUP(AE13,'Team Ratings'!$E$3:$F$22,2,FALSE),if(EXACT(AE13,lower(AE13)),VLOOKUP(AE13,'Team Ratings'!$B$3:$D$22,3,FALSE)))))</f>
        <v>6</v>
      </c>
      <c r="AF35" s="192">
        <f>if(AF13="",10,if(isnumber(find("+",AF13)),-10,if(EXACT(AF13,upper(AF13)),VLOOKUP(AF13,'Team Ratings'!$E$3:$F$22,2,FALSE),if(EXACT(AF13,lower(AF13)),VLOOKUP(AF13,'Team Ratings'!$B$3:$D$22,3,FALSE)))))</f>
        <v>2</v>
      </c>
      <c r="AG35" s="192">
        <f>if(AG13="",10,if(isnumber(find("+",AG13)),-10,if(EXACT(AG13,upper(AG13)),VLOOKUP(AG13,'Team Ratings'!$E$3:$F$22,2,FALSE),if(EXACT(AG13,lower(AG13)),VLOOKUP(AG13,'Team Ratings'!$B$3:$D$22,3,FALSE)))))</f>
        <v>5</v>
      </c>
      <c r="AH35" s="192">
        <f>if(AH13="",10,if(isnumber(find("+",AH13)),-10,if(EXACT(AH13,upper(AH13)),VLOOKUP(AH13,'Team Ratings'!$E$3:$F$22,2,FALSE),if(EXACT(AH13,lower(AH13)),VLOOKUP(AH13,'Team Ratings'!$B$3:$D$22,3,FALSE)))))</f>
        <v>5</v>
      </c>
      <c r="AI35" s="192">
        <f>if(AI13="",10,if(isnumber(find("+",AI13)),-10,if(EXACT(AI13,upper(AI13)),VLOOKUP(AI13,'Team Ratings'!$E$3:$F$22,2,FALSE),if(EXACT(AI13,lower(AI13)),VLOOKUP(AI13,'Team Ratings'!$B$3:$D$22,3,FALSE)))))</f>
        <v>3</v>
      </c>
      <c r="AJ35" s="192">
        <f>if(AJ13="",10,if(isnumber(find("+",AJ13)),-10,if(EXACT(AJ13,upper(AJ13)),VLOOKUP(AJ13,'Team Ratings'!$E$3:$F$22,2,FALSE),if(EXACT(AJ13,lower(AJ13)),VLOOKUP(AJ13,'Team Ratings'!$B$3:$D$22,3,FALSE)))))</f>
        <v>5</v>
      </c>
      <c r="AK35" s="192">
        <f>if(AK13="",10,if(isnumber(find("+",AK13)),-10,if(EXACT(AK13,upper(AK13)),VLOOKUP(AK13,'Team Ratings'!$E$3:$F$22,2,FALSE),if(EXACT(AK13,lower(AK13)),VLOOKUP(AK13,'Team Ratings'!$B$3:$D$22,3,FALSE)))))</f>
        <v>1</v>
      </c>
      <c r="AL35" s="192">
        <f>if(AL13="",10,if(isnumber(find("+",AL13)),-10,if(EXACT(AL13,upper(AL13)),VLOOKUP(AL13,'Team Ratings'!$E$3:$F$22,2,FALSE),if(EXACT(AL13,lower(AL13)),VLOOKUP(AL13,'Team Ratings'!$B$3:$D$22,3,FALSE)))))</f>
        <v>7</v>
      </c>
      <c r="AM35" s="192">
        <f>if(AM13="",10,if(isnumber(find("+",AM13)),-10,if(EXACT(AM13,upper(AM13)),VLOOKUP(AM13,'Team Ratings'!$E$3:$F$22,2,FALSE),if(EXACT(AM13,lower(AM13)),VLOOKUP(AM13,'Team Ratings'!$B$3:$D$22,3,FALSE)))))</f>
        <v>5</v>
      </c>
      <c r="AN35" s="192">
        <f>if(AN13="",10,if(isnumber(find("+",AN13)),-10,if(EXACT(AN13,upper(AN13)),VLOOKUP(AN13,'Team Ratings'!$E$3:$F$22,2,FALSE),if(EXACT(AN13,lower(AN13)),VLOOKUP(AN13,'Team Ratings'!$B$3:$D$22,3,FALSE)))))</f>
        <v>7</v>
      </c>
      <c r="AO35" s="192">
        <f>if(AO13="",10,if(isnumber(find("+",AO13)),-10,if(EXACT(AO13,upper(AO13)),VLOOKUP(AO13,'Team Ratings'!$E$3:$F$22,2,FALSE),if(EXACT(AO13,lower(AO13)),VLOOKUP(AO13,'Team Ratings'!$B$3:$D$22,3,FALSE)))))</f>
        <v>1</v>
      </c>
      <c r="AP35" s="192">
        <f>if(AP13="",10,if(isnumber(find("+",AP13)),-10,if(EXACT(AP13,upper(AP13)),VLOOKUP(AP13,'Team Ratings'!$E$3:$F$22,2,FALSE),if(EXACT(AP13,lower(AP13)),VLOOKUP(AP13,'Team Ratings'!$B$3:$D$22,3,FALSE)))))</f>
        <v>6</v>
      </c>
      <c r="AQ35" s="192">
        <f>if(AQ13="",10,if(isnumber(find("+",AQ13)),-10,if(EXACT(AQ13,upper(AQ13)),VLOOKUP(AQ13,'Team Ratings'!$E$3:$F$22,2,FALSE),if(EXACT(AQ13,lower(AQ13)),VLOOKUP(AQ13,'Team Ratings'!$B$3:$D$22,3,FALSE)))))</f>
        <v>3</v>
      </c>
      <c r="AR35" s="192">
        <f>if(AR13="",10,if(isnumber(find("+",AR13)),-10,if(EXACT(AR13,upper(AR13)),VLOOKUP(AR13,'Team Ratings'!$E$3:$F$22,2,FALSE),if(EXACT(AR13,lower(AR13)),VLOOKUP(AR13,'Team Ratings'!$B$3:$D$22,3,FALSE)))))</f>
        <v>3</v>
      </c>
      <c r="AS35" s="282"/>
      <c r="AT35" s="663">
        <f>if(AT13="",10,if(isnumber(find("+",AT13)),-10,if(EXACT(AT13,upper(AT13)),VLOOKUP(AT13,'Team Ratings'!$E$3:$F$22,2,FALSE),if(EXACT(AT13,lower(AT13)),VLOOKUP(AT13,'Team Ratings'!$B$3:$D$22,3,FALSE)))))</f>
        <v>10</v>
      </c>
      <c r="AU35" s="654">
        <f>if(AU13="",10,if(isnumber(find("+",AU13)),-10,if(EXACT(AU13,upper(AU13)),VLOOKUP(AU13,'Team Ratings'!$E$3:$F$22,2,FALSE),if(EXACT(AU13,lower(AU13)),VLOOKUP(AU13,'Team Ratings'!$B$3:$D$22,3,FALSE)))))</f>
        <v>10</v>
      </c>
      <c r="AV35" s="192">
        <f>if(AV13="",10,if(isnumber(find("+",AV13)),-10,if(EXACT(AV13,upper(AV13)),VLOOKUP(AV13,'Team Ratings'!$E$3:$F$22,2,FALSE),if(EXACT(AV13,lower(AV13)),VLOOKUP(AV13,'Team Ratings'!$B$3:$D$22,3,FALSE)))))</f>
        <v>10</v>
      </c>
      <c r="AW35" s="192">
        <f>if(AW13="",10,if(isnumber(find("+",AW13)),-10,if(EXACT(AW13,upper(AW13)),VLOOKUP(AW13,'Team Ratings'!$E$3:$F$22,2,FALSE),if(EXACT(AW13,lower(AW13)),VLOOKUP(AW13,'Team Ratings'!$B$3:$D$22,3,FALSE)))))</f>
        <v>10</v>
      </c>
      <c r="AX35" s="192">
        <f>if(AX13="",10,if(isnumber(find("+",AX13)),-10,if(EXACT(AX13,upper(AX13)),VLOOKUP(AX13,'Team Ratings'!$E$3:$F$22,2,FALSE),if(EXACT(AX13,lower(AX13)),VLOOKUP(AX13,'Team Ratings'!$B$3:$D$22,3,FALSE)))))</f>
        <v>10</v>
      </c>
      <c r="AY35" s="192">
        <f>if(AY13="",10,if(isnumber(find("+",AY13)),-10,if(EXACT(AY13,upper(AY13)),VLOOKUP(AY13,'Team Ratings'!$E$3:$F$22,2,FALSE),if(EXACT(AY13,lower(AY13)),VLOOKUP(AY13,'Team Ratings'!$B$3:$D$22,3,FALSE)))))</f>
        <v>10</v>
      </c>
      <c r="AZ35" s="63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</row>
    <row r="36" hidden="1">
      <c r="A36" s="95"/>
      <c r="B36" s="95"/>
      <c r="C36" s="661"/>
      <c r="D36" s="661"/>
      <c r="E36" s="655" t="s">
        <v>88</v>
      </c>
      <c r="F36" s="654" t="s">
        <v>56</v>
      </c>
      <c r="G36" s="192">
        <f>if(G14="",10,if(isnumber(find("+",G14)),-10,if(EXACT(G14,upper(G14)),VLOOKUP(G14,'Team Ratings'!$E$3:$F$22,2,FALSE),if(EXACT(G14,lower(G14)),VLOOKUP(G14,'Team Ratings'!$B$3:$D$22,3,FALSE)))))</f>
        <v>6</v>
      </c>
      <c r="H36" s="192">
        <f>if(H14="",10,if(isnumber(find("+",H14)),-10,if(EXACT(H14,upper(H14)),VLOOKUP(H14,'Team Ratings'!$E$3:$F$22,2,FALSE),if(EXACT(H14,lower(H14)),VLOOKUP(H14,'Team Ratings'!$B$3:$D$22,3,FALSE)))))</f>
        <v>3</v>
      </c>
      <c r="I36" s="192">
        <f>if(I14="",10,if(isnumber(find("+",I14)),-10,if(EXACT(I14,upper(I14)),VLOOKUP(I14,'Team Ratings'!$E$3:$F$22,2,FALSE),if(EXACT(I14,lower(I14)),VLOOKUP(I14,'Team Ratings'!$B$3:$D$22,3,FALSE)))))</f>
        <v>6</v>
      </c>
      <c r="J36" s="192">
        <f>if(J14="",10,if(isnumber(find("+",J14)),-10,if(EXACT(J14,upper(J14)),VLOOKUP(J14,'Team Ratings'!$E$3:$F$22,2,FALSE),if(EXACT(J14,lower(J14)),VLOOKUP(J14,'Team Ratings'!$B$3:$D$22,3,FALSE)))))</f>
        <v>2</v>
      </c>
      <c r="K36" s="192">
        <f>if(K14="",10,if(isnumber(find("+",K14)),-10,if(EXACT(K14,upper(K14)),VLOOKUP(K14,'Team Ratings'!$E$3:$F$22,2,FALSE),if(EXACT(K14,lower(K14)),VLOOKUP(K14,'Team Ratings'!$B$3:$D$22,3,FALSE)))))</f>
        <v>3</v>
      </c>
      <c r="L36" s="192">
        <f>if(L14="",10,if(isnumber(find("+",L14)),-10,if(EXACT(L14,upper(L14)),VLOOKUP(L14,'Team Ratings'!$E$3:$F$22,2,FALSE),if(EXACT(L14,lower(L14)),VLOOKUP(L14,'Team Ratings'!$B$3:$D$22,3,FALSE)))))</f>
        <v>4</v>
      </c>
      <c r="M36" s="192">
        <f>if(M14="",10,if(isnumber(find("+",M14)),-10,if(EXACT(M14,upper(M14)),VLOOKUP(M14,'Team Ratings'!$E$3:$F$22,2,FALSE),if(EXACT(M14,lower(M14)),VLOOKUP(M14,'Team Ratings'!$B$3:$D$22,3,FALSE)))))</f>
        <v>5</v>
      </c>
      <c r="N36" s="192">
        <f>if(N14="",10,if(isnumber(find("+",N14)),-10,if(EXACT(N14,upper(N14)),VLOOKUP(N14,'Team Ratings'!$E$3:$F$22,2,FALSE),if(EXACT(N14,lower(N14)),VLOOKUP(N14,'Team Ratings'!$B$3:$D$22,3,FALSE)))))</f>
        <v>2</v>
      </c>
      <c r="O36" s="192">
        <f>if(O14="",10,if(isnumber(find("+",O14)),-10,if(EXACT(O14,upper(O14)),VLOOKUP(O14,'Team Ratings'!$E$3:$F$22,2,FALSE),if(EXACT(O14,lower(O14)),VLOOKUP(O14,'Team Ratings'!$B$3:$D$22,3,FALSE)))))</f>
        <v>7</v>
      </c>
      <c r="P36" s="192">
        <f>if(P14="",10,if(isnumber(find("+",P14)),-10,if(EXACT(P14,upper(P14)),VLOOKUP(P14,'Team Ratings'!$E$3:$F$22,2,FALSE),if(EXACT(P14,lower(P14)),VLOOKUP(P14,'Team Ratings'!$B$3:$D$22,3,FALSE)))))</f>
        <v>7</v>
      </c>
      <c r="Q36" s="192">
        <f>if(Q14="",10,if(isnumber(find("+",Q14)),-10,if(EXACT(Q14,upper(Q14)),VLOOKUP(Q14,'Team Ratings'!$E$3:$F$22,2,FALSE),if(EXACT(Q14,lower(Q14)),VLOOKUP(Q14,'Team Ratings'!$B$3:$D$22,3,FALSE)))))</f>
        <v>5</v>
      </c>
      <c r="R36" s="192">
        <f>if(R14="",10,if(isnumber(find("+",R14)),-10,if(EXACT(R14,upper(R14)),VLOOKUP(R14,'Team Ratings'!$E$3:$F$22,2,FALSE),if(EXACT(R14,lower(R14)),VLOOKUP(R14,'Team Ratings'!$B$3:$D$22,3,FALSE)))))</f>
        <v>6</v>
      </c>
      <c r="S36" s="192">
        <f>if(S14="",10,if(isnumber(find("+",S14)),-10,if(EXACT(S14,upper(S14)),VLOOKUP(S14,'Team Ratings'!$E$3:$F$22,2,FALSE),if(EXACT(S14,lower(S14)),VLOOKUP(S14,'Team Ratings'!$B$3:$D$22,3,FALSE)))))</f>
        <v>5</v>
      </c>
      <c r="T36" s="192">
        <f>if(T14="",10,if(isnumber(find("+",T14)),-10,if(EXACT(T14,upper(T14)),VLOOKUP(T14,'Team Ratings'!$E$3:$F$22,2,FALSE),if(EXACT(T14,lower(T14)),VLOOKUP(T14,'Team Ratings'!$B$3:$D$22,3,FALSE)))))</f>
        <v>1</v>
      </c>
      <c r="U36" s="192">
        <f>if(U14="",10,if(isnumber(find("+",U14)),-10,if(EXACT(U14,upper(U14)),VLOOKUP(U14,'Team Ratings'!$E$3:$F$22,2,FALSE),if(EXACT(U14,lower(U14)),VLOOKUP(U14,'Team Ratings'!$B$3:$D$22,3,FALSE)))))</f>
        <v>5</v>
      </c>
      <c r="V36" s="192">
        <f>if(V14="",10,if(isnumber(find("+",V14)),-10,if(EXACT(V14,upper(V14)),VLOOKUP(V14,'Team Ratings'!$E$3:$F$22,2,FALSE),if(EXACT(V14,lower(V14)),VLOOKUP(V14,'Team Ratings'!$B$3:$D$22,3,FALSE)))))</f>
        <v>3</v>
      </c>
      <c r="W36" s="192">
        <f>if(W14="",10,if(isnumber(find("+",W14)),-10,if(EXACT(W14,upper(W14)),VLOOKUP(W14,'Team Ratings'!$E$3:$F$22,2,FALSE),if(EXACT(W14,lower(W14)),VLOOKUP(W14,'Team Ratings'!$B$3:$D$22,3,FALSE)))))</f>
        <v>6</v>
      </c>
      <c r="X36" s="192">
        <f>if(X14="",10,if(isnumber(find("+",X14)),-10,if(EXACT(X14,upper(X14)),VLOOKUP(X14,'Team Ratings'!$E$3:$F$22,2,FALSE),if(EXACT(X14,lower(X14)),VLOOKUP(X14,'Team Ratings'!$B$3:$D$22,3,FALSE)))))</f>
        <v>1</v>
      </c>
      <c r="Y36" s="192">
        <f>if(Y14="",10,if(isnumber(find("+",Y14)),-10,if(EXACT(Y14,upper(Y14)),VLOOKUP(Y14,'Team Ratings'!$E$3:$F$22,2,FALSE),if(EXACT(Y14,lower(Y14)),VLOOKUP(Y14,'Team Ratings'!$B$3:$D$22,3,FALSE)))))</f>
        <v>7</v>
      </c>
      <c r="Z36" s="192">
        <f>if(Z14="",10,if(isnumber(find("+",Z14)),-10,if(EXACT(Z14,upper(Z14)),VLOOKUP(Z14,'Team Ratings'!$E$3:$F$22,2,FALSE),if(EXACT(Z14,lower(Z14)),VLOOKUP(Z14,'Team Ratings'!$B$3:$D$22,3,FALSE)))))</f>
        <v>7</v>
      </c>
      <c r="AA36" s="192">
        <f>if(AA14="",10,if(isnumber(find("+",AA14)),-10,if(EXACT(AA14,upper(AA14)),VLOOKUP(AA14,'Team Ratings'!$E$3:$F$22,2,FALSE),if(EXACT(AA14,lower(AA14)),VLOOKUP(AA14,'Team Ratings'!$B$3:$D$22,3,FALSE)))))</f>
        <v>5</v>
      </c>
      <c r="AB36" s="192">
        <f>if(AB14="",10,if(isnumber(find("+",AB14)),-10,if(EXACT(AB14,upper(AB14)),VLOOKUP(AB14,'Team Ratings'!$E$3:$F$22,2,FALSE),if(EXACT(AB14,lower(AB14)),VLOOKUP(AB14,'Team Ratings'!$B$3:$D$22,3,FALSE)))))</f>
        <v>4</v>
      </c>
      <c r="AC36" s="192">
        <f>if(AC14="",10,if(isnumber(find("+",AC14)),-10,if(EXACT(AC14,upper(AC14)),VLOOKUP(AC14,'Team Ratings'!$E$3:$F$22,2,FALSE),if(EXACT(AC14,lower(AC14)),VLOOKUP(AC14,'Team Ratings'!$B$3:$D$22,3,FALSE)))))</f>
        <v>3</v>
      </c>
      <c r="AD36" s="192">
        <f>if(AD14="",10,if(isnumber(find("+",AD14)),-10,if(EXACT(AD14,upper(AD14)),VLOOKUP(AD14,'Team Ratings'!$E$3:$F$22,2,FALSE),if(EXACT(AD14,lower(AD14)),VLOOKUP(AD14,'Team Ratings'!$B$3:$D$22,3,FALSE)))))</f>
        <v>3</v>
      </c>
      <c r="AE36" s="192">
        <f>if(AE14="",10,if(isnumber(find("+",AE14)),-10,if(EXACT(AE14,upper(AE14)),VLOOKUP(AE14,'Team Ratings'!$E$3:$F$22,2,FALSE),if(EXACT(AE14,lower(AE14)),VLOOKUP(AE14,'Team Ratings'!$B$3:$D$22,3,FALSE)))))</f>
        <v>3</v>
      </c>
      <c r="AF36" s="192">
        <f>if(AF14="",10,if(isnumber(find("+",AF14)),-10,if(EXACT(AF14,upper(AF14)),VLOOKUP(AF14,'Team Ratings'!$E$3:$F$22,2,FALSE),if(EXACT(AF14,lower(AF14)),VLOOKUP(AF14,'Team Ratings'!$B$3:$D$22,3,FALSE)))))</f>
        <v>6</v>
      </c>
      <c r="AG36" s="192">
        <f>if(AG14="",10,if(isnumber(find("+",AG14)),-10,if(EXACT(AG14,upper(AG14)),VLOOKUP(AG14,'Team Ratings'!$E$3:$F$22,2,FALSE),if(EXACT(AG14,lower(AG14)),VLOOKUP(AG14,'Team Ratings'!$B$3:$D$22,3,FALSE)))))</f>
        <v>2</v>
      </c>
      <c r="AH36" s="192">
        <f>if(AH14="",10,if(isnumber(find("+",AH14)),-10,if(EXACT(AH14,upper(AH14)),VLOOKUP(AH14,'Team Ratings'!$E$3:$F$22,2,FALSE),if(EXACT(AH14,lower(AH14)),VLOOKUP(AH14,'Team Ratings'!$B$3:$D$22,3,FALSE)))))</f>
        <v>6</v>
      </c>
      <c r="AI36" s="192">
        <f>if(AI14="",10,if(isnumber(find("+",AI14)),-10,if(EXACT(AI14,upper(AI14)),VLOOKUP(AI14,'Team Ratings'!$E$3:$F$22,2,FALSE),if(EXACT(AI14,lower(AI14)),VLOOKUP(AI14,'Team Ratings'!$B$3:$D$22,3,FALSE)))))</f>
        <v>5</v>
      </c>
      <c r="AJ36" s="192">
        <f>if(AJ14="",10,if(isnumber(find("+",AJ14)),-10,if(EXACT(AJ14,upper(AJ14)),VLOOKUP(AJ14,'Team Ratings'!$E$3:$F$22,2,FALSE),if(EXACT(AJ14,lower(AJ14)),VLOOKUP(AJ14,'Team Ratings'!$B$3:$D$22,3,FALSE)))))</f>
        <v>7</v>
      </c>
      <c r="AK36" s="192">
        <f>if(AK14="",10,if(isnumber(find("+",AK14)),-10,if(EXACT(AK14,upper(AK14)),VLOOKUP(AK14,'Team Ratings'!$E$3:$F$22,2,FALSE),if(EXACT(AK14,lower(AK14)),VLOOKUP(AK14,'Team Ratings'!$B$3:$D$22,3,FALSE)))))</f>
        <v>1</v>
      </c>
      <c r="AL36" s="192">
        <f>if(AL14="",10,if(isnumber(find("+",AL14)),-10,if(EXACT(AL14,upper(AL14)),VLOOKUP(AL14,'Team Ratings'!$E$3:$F$22,2,FALSE),if(EXACT(AL14,lower(AL14)),VLOOKUP(AL14,'Team Ratings'!$B$3:$D$22,3,FALSE)))))</f>
        <v>5</v>
      </c>
      <c r="AM36" s="192">
        <f>if(AM14="",10,if(isnumber(find("+",AM14)),-10,if(EXACT(AM14,upper(AM14)),VLOOKUP(AM14,'Team Ratings'!$E$3:$F$22,2,FALSE),if(EXACT(AM14,lower(AM14)),VLOOKUP(AM14,'Team Ratings'!$B$3:$D$22,3,FALSE)))))</f>
        <v>6</v>
      </c>
      <c r="AN36" s="192">
        <f>if(AN14="",10,if(isnumber(find("+",AN14)),-10,if(EXACT(AN14,upper(AN14)),VLOOKUP(AN14,'Team Ratings'!$E$3:$F$22,2,FALSE),if(EXACT(AN14,lower(AN14)),VLOOKUP(AN14,'Team Ratings'!$B$3:$D$22,3,FALSE)))))</f>
        <v>6</v>
      </c>
      <c r="AO36" s="192">
        <f>if(AO14="",10,if(isnumber(find("+",AO14)),-10,if(EXACT(AO14,upper(AO14)),VLOOKUP(AO14,'Team Ratings'!$E$3:$F$22,2,FALSE),if(EXACT(AO14,lower(AO14)),VLOOKUP(AO14,'Team Ratings'!$B$3:$D$22,3,FALSE)))))</f>
        <v>7</v>
      </c>
      <c r="AP36" s="192">
        <f>if(AP14="",10,if(isnumber(find("+",AP14)),-10,if(EXACT(AP14,upper(AP14)),VLOOKUP(AP14,'Team Ratings'!$E$3:$F$22,2,FALSE),if(EXACT(AP14,lower(AP14)),VLOOKUP(AP14,'Team Ratings'!$B$3:$D$22,3,FALSE)))))</f>
        <v>1</v>
      </c>
      <c r="AQ36" s="192">
        <f>if(AQ14="",10,if(isnumber(find("+",AQ14)),-10,if(EXACT(AQ14,upper(AQ14)),VLOOKUP(AQ14,'Team Ratings'!$E$3:$F$22,2,FALSE),if(EXACT(AQ14,lower(AQ14)),VLOOKUP(AQ14,'Team Ratings'!$B$3:$D$22,3,FALSE)))))</f>
        <v>4</v>
      </c>
      <c r="AR36" s="192">
        <f>if(AR14="",10,if(isnumber(find("+",AR14)),-10,if(EXACT(AR14,upper(AR14)),VLOOKUP(AR14,'Team Ratings'!$E$3:$F$22,2,FALSE),if(EXACT(AR14,lower(AR14)),VLOOKUP(AR14,'Team Ratings'!$B$3:$D$22,3,FALSE)))))</f>
        <v>5</v>
      </c>
      <c r="AS36" s="282"/>
      <c r="AT36" s="663">
        <f>if(AT14="",10,if(isnumber(find("+",AT14)),-10,if(EXACT(AT14,upper(AT14)),VLOOKUP(AT14,'Team Ratings'!$E$3:$F$22,2,FALSE),if(EXACT(AT14,lower(AT14)),VLOOKUP(AT14,'Team Ratings'!$B$3:$D$22,3,FALSE)))))</f>
        <v>10</v>
      </c>
      <c r="AU36" s="654">
        <f>if(AU14="",10,if(isnumber(find("+",AU14)),-10,if(EXACT(AU14,upper(AU14)),VLOOKUP(AU14,'Team Ratings'!$E$3:$F$22,2,FALSE),if(EXACT(AU14,lower(AU14)),VLOOKUP(AU14,'Team Ratings'!$B$3:$D$22,3,FALSE)))))</f>
        <v>10</v>
      </c>
      <c r="AV36" s="192">
        <f>if(AV14="",10,if(isnumber(find("+",AV14)),-10,if(EXACT(AV14,upper(AV14)),VLOOKUP(AV14,'Team Ratings'!$E$3:$F$22,2,FALSE),if(EXACT(AV14,lower(AV14)),VLOOKUP(AV14,'Team Ratings'!$B$3:$D$22,3,FALSE)))))</f>
        <v>10</v>
      </c>
      <c r="AW36" s="192">
        <f>if(AW14="",10,if(isnumber(find("+",AW14)),-10,if(EXACT(AW14,upper(AW14)),VLOOKUP(AW14,'Team Ratings'!$E$3:$F$22,2,FALSE),if(EXACT(AW14,lower(AW14)),VLOOKUP(AW14,'Team Ratings'!$B$3:$D$22,3,FALSE)))))</f>
        <v>10</v>
      </c>
      <c r="AX36" s="192">
        <f>if(AX14="",10,if(isnumber(find("+",AX14)),-10,if(EXACT(AX14,upper(AX14)),VLOOKUP(AX14,'Team Ratings'!$E$3:$F$22,2,FALSE),if(EXACT(AX14,lower(AX14)),VLOOKUP(AX14,'Team Ratings'!$B$3:$D$22,3,FALSE)))))</f>
        <v>10</v>
      </c>
      <c r="AY36" s="192">
        <f>if(AY14="",10,if(isnumber(find("+",AY14)),-10,if(EXACT(AY14,upper(AY14)),VLOOKUP(AY14,'Team Ratings'!$E$3:$F$22,2,FALSE),if(EXACT(AY14,lower(AY14)),VLOOKUP(AY14,'Team Ratings'!$B$3:$D$22,3,FALSE)))))</f>
        <v>10</v>
      </c>
      <c r="AZ36" s="63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</row>
    <row r="37" hidden="1">
      <c r="A37" s="95"/>
      <c r="B37" s="95"/>
      <c r="C37" s="661"/>
      <c r="D37" s="661"/>
      <c r="E37" s="655" t="s">
        <v>81</v>
      </c>
      <c r="F37" s="654" t="s">
        <v>56</v>
      </c>
      <c r="G37" s="192">
        <f>if(G15="",10,if(isnumber(find("+",G15)),-10,if(EXACT(G15,upper(G15)),VLOOKUP(G15,'Team Ratings'!$E$3:$F$22,2,FALSE),if(EXACT(G15,lower(G15)),VLOOKUP(G15,'Team Ratings'!$B$3:$D$22,3,FALSE)))))</f>
        <v>7</v>
      </c>
      <c r="H37" s="192">
        <f>if(H15="",10,if(isnumber(find("+",H15)),-10,if(EXACT(H15,upper(H15)),VLOOKUP(H15,'Team Ratings'!$E$3:$F$22,2,FALSE),if(EXACT(H15,lower(H15)),VLOOKUP(H15,'Team Ratings'!$B$3:$D$22,3,FALSE)))))</f>
        <v>5</v>
      </c>
      <c r="I37" s="192">
        <f>if(I15="",10,if(isnumber(find("+",I15)),-10,if(EXACT(I15,upper(I15)),VLOOKUP(I15,'Team Ratings'!$E$3:$F$22,2,FALSE),if(EXACT(I15,lower(I15)),VLOOKUP(I15,'Team Ratings'!$B$3:$D$22,3,FALSE)))))</f>
        <v>3</v>
      </c>
      <c r="J37" s="192">
        <f>if(J15="",10,if(isnumber(find("+",J15)),-10,if(EXACT(J15,upper(J15)),VLOOKUP(J15,'Team Ratings'!$E$3:$F$22,2,FALSE),if(EXACT(J15,lower(J15)),VLOOKUP(J15,'Team Ratings'!$B$3:$D$22,3,FALSE)))))</f>
        <v>7</v>
      </c>
      <c r="K37" s="192">
        <f>if(K15="",10,if(isnumber(find("+",K15)),-10,if(EXACT(K15,upper(K15)),VLOOKUP(K15,'Team Ratings'!$E$3:$F$22,2,FALSE),if(EXACT(K15,lower(K15)),VLOOKUP(K15,'Team Ratings'!$B$3:$D$22,3,FALSE)))))</f>
        <v>6</v>
      </c>
      <c r="L37" s="192">
        <f>if(L15="",10,if(isnumber(find("+",L15)),-10,if(EXACT(L15,upper(L15)),VLOOKUP(L15,'Team Ratings'!$E$3:$F$22,2,FALSE),if(EXACT(L15,lower(L15)),VLOOKUP(L15,'Team Ratings'!$B$3:$D$22,3,FALSE)))))</f>
        <v>5</v>
      </c>
      <c r="M37" s="192">
        <f>if(M15="",10,if(isnumber(find("+",M15)),-10,if(EXACT(M15,upper(M15)),VLOOKUP(M15,'Team Ratings'!$E$3:$F$22,2,FALSE),if(EXACT(M15,lower(M15)),VLOOKUP(M15,'Team Ratings'!$B$3:$D$22,3,FALSE)))))</f>
        <v>5</v>
      </c>
      <c r="N37" s="192">
        <f>if(N15="",10,if(isnumber(find("+",N15)),-10,if(EXACT(N15,upper(N15)),VLOOKUP(N15,'Team Ratings'!$E$3:$F$22,2,FALSE),if(EXACT(N15,lower(N15)),VLOOKUP(N15,'Team Ratings'!$B$3:$D$22,3,FALSE)))))</f>
        <v>2</v>
      </c>
      <c r="O37" s="192">
        <f>if(O15="",10,if(isnumber(find("+",O15)),-10,if(EXACT(O15,upper(O15)),VLOOKUP(O15,'Team Ratings'!$E$3:$F$22,2,FALSE),if(EXACT(O15,lower(O15)),VLOOKUP(O15,'Team Ratings'!$B$3:$D$22,3,FALSE)))))</f>
        <v>5</v>
      </c>
      <c r="P37" s="192">
        <f>if(P15="",10,if(isnumber(find("+",P15)),-10,if(EXACT(P15,upper(P15)),VLOOKUP(P15,'Team Ratings'!$E$3:$F$22,2,FALSE),if(EXACT(P15,lower(P15)),VLOOKUP(P15,'Team Ratings'!$B$3:$D$22,3,FALSE)))))</f>
        <v>3</v>
      </c>
      <c r="Q37" s="192">
        <f>if(Q15="",10,if(isnumber(find("+",Q15)),-10,if(EXACT(Q15,upper(Q15)),VLOOKUP(Q15,'Team Ratings'!$E$3:$F$22,2,FALSE),if(EXACT(Q15,lower(Q15)),VLOOKUP(Q15,'Team Ratings'!$B$3:$D$22,3,FALSE)))))</f>
        <v>1</v>
      </c>
      <c r="R37" s="192">
        <f>if(R15="",10,if(isnumber(find("+",R15)),-10,if(EXACT(R15,upper(R15)),VLOOKUP(R15,'Team Ratings'!$E$3:$F$22,2,FALSE),if(EXACT(R15,lower(R15)),VLOOKUP(R15,'Team Ratings'!$B$3:$D$22,3,FALSE)))))</f>
        <v>5</v>
      </c>
      <c r="S37" s="192">
        <f>if(S15="",10,if(isnumber(find("+",S15)),-10,if(EXACT(S15,upper(S15)),VLOOKUP(S15,'Team Ratings'!$E$3:$F$22,2,FALSE),if(EXACT(S15,lower(S15)),VLOOKUP(S15,'Team Ratings'!$B$3:$D$22,3,FALSE)))))</f>
        <v>7</v>
      </c>
      <c r="T37" s="192">
        <f>if(T15="",10,if(isnumber(find("+",T15)),-10,if(EXACT(T15,upper(T15)),VLOOKUP(T15,'Team Ratings'!$E$3:$F$22,2,FALSE),if(EXACT(T15,lower(T15)),VLOOKUP(T15,'Team Ratings'!$B$3:$D$22,3,FALSE)))))</f>
        <v>6</v>
      </c>
      <c r="U37" s="192">
        <f>if(U15="",10,if(isnumber(find("+",U15)),-10,if(EXACT(U15,upper(U15)),VLOOKUP(U15,'Team Ratings'!$E$3:$F$22,2,FALSE),if(EXACT(U15,lower(U15)),VLOOKUP(U15,'Team Ratings'!$B$3:$D$22,3,FALSE)))))</f>
        <v>2</v>
      </c>
      <c r="V37" s="192">
        <f>if(V15="",10,if(isnumber(find("+",V15)),-10,if(EXACT(V15,upper(V15)),VLOOKUP(V15,'Team Ratings'!$E$3:$F$22,2,FALSE),if(EXACT(V15,lower(V15)),VLOOKUP(V15,'Team Ratings'!$B$3:$D$22,3,FALSE)))))</f>
        <v>6</v>
      </c>
      <c r="W37" s="192">
        <f>if(W15="",10,if(isnumber(find("+",W15)),-10,if(EXACT(W15,upper(W15)),VLOOKUP(W15,'Team Ratings'!$E$3:$F$22,2,FALSE),if(EXACT(W15,lower(W15)),VLOOKUP(W15,'Team Ratings'!$B$3:$D$22,3,FALSE)))))</f>
        <v>4</v>
      </c>
      <c r="X37" s="192">
        <f>if(X15="",10,if(isnumber(find("+",X15)),-10,if(EXACT(X15,upper(X15)),VLOOKUP(X15,'Team Ratings'!$E$3:$F$22,2,FALSE),if(EXACT(X15,lower(X15)),VLOOKUP(X15,'Team Ratings'!$B$3:$D$22,3,FALSE)))))</f>
        <v>5</v>
      </c>
      <c r="Y37" s="192">
        <f>if(Y15="",10,if(isnumber(find("+",Y15)),-10,if(EXACT(Y15,upper(Y15)),VLOOKUP(Y15,'Team Ratings'!$E$3:$F$22,2,FALSE),if(EXACT(Y15,lower(Y15)),VLOOKUP(Y15,'Team Ratings'!$B$3:$D$22,3,FALSE)))))</f>
        <v>6</v>
      </c>
      <c r="Z37" s="192">
        <f>if(Z15="",10,if(isnumber(find("+",Z15)),-10,if(EXACT(Z15,upper(Z15)),VLOOKUP(Z15,'Team Ratings'!$E$3:$F$22,2,FALSE),if(EXACT(Z15,lower(Z15)),VLOOKUP(Z15,'Team Ratings'!$B$3:$D$22,3,FALSE)))))</f>
        <v>4</v>
      </c>
      <c r="AA37" s="192">
        <f>if(AA15="",10,if(isnumber(find("+",AA15)),-10,if(EXACT(AA15,upper(AA15)),VLOOKUP(AA15,'Team Ratings'!$E$3:$F$22,2,FALSE),if(EXACT(AA15,lower(AA15)),VLOOKUP(AA15,'Team Ratings'!$B$3:$D$22,3,FALSE)))))</f>
        <v>2</v>
      </c>
      <c r="AB37" s="192">
        <f>if(AB15="",10,if(isnumber(find("+",AB15)),-10,if(EXACT(AB15,upper(AB15)),VLOOKUP(AB15,'Team Ratings'!$E$3:$F$22,2,FALSE),if(EXACT(AB15,lower(AB15)),VLOOKUP(AB15,'Team Ratings'!$B$3:$D$22,3,FALSE)))))</f>
        <v>5</v>
      </c>
      <c r="AC37" s="192">
        <f>if(AC15="",10,if(isnumber(find("+",AC15)),-10,if(EXACT(AC15,upper(AC15)),VLOOKUP(AC15,'Team Ratings'!$E$3:$F$22,2,FALSE),if(EXACT(AC15,lower(AC15)),VLOOKUP(AC15,'Team Ratings'!$B$3:$D$22,3,FALSE)))))</f>
        <v>6</v>
      </c>
      <c r="AD37" s="192">
        <f>if(AD15="",10,if(isnumber(find("+",AD15)),-10,if(EXACT(AD15,upper(AD15)),VLOOKUP(AD15,'Team Ratings'!$E$3:$F$22,2,FALSE),if(EXACT(AD15,lower(AD15)),VLOOKUP(AD15,'Team Ratings'!$B$3:$D$22,3,FALSE)))))</f>
        <v>4</v>
      </c>
      <c r="AE37" s="192">
        <f>if(AE15="",10,if(isnumber(find("+",AE15)),-10,if(EXACT(AE15,upper(AE15)),VLOOKUP(AE15,'Team Ratings'!$E$3:$F$22,2,FALSE),if(EXACT(AE15,lower(AE15)),VLOOKUP(AE15,'Team Ratings'!$B$3:$D$22,3,FALSE)))))</f>
        <v>5</v>
      </c>
      <c r="AF37" s="192">
        <f>if(AF15="",10,if(isnumber(find("+",AF15)),-10,if(EXACT(AF15,upper(AF15)),VLOOKUP(AF15,'Team Ratings'!$E$3:$F$22,2,FALSE),if(EXACT(AF15,lower(AF15)),VLOOKUP(AF15,'Team Ratings'!$B$3:$D$22,3,FALSE)))))</f>
        <v>3</v>
      </c>
      <c r="AG37" s="192">
        <f>if(AG15="",10,if(isnumber(find("+",AG15)),-10,if(EXACT(AG15,upper(AG15)),VLOOKUP(AG15,'Team Ratings'!$E$3:$F$22,2,FALSE),if(EXACT(AG15,lower(AG15)),VLOOKUP(AG15,'Team Ratings'!$B$3:$D$22,3,FALSE)))))</f>
        <v>7</v>
      </c>
      <c r="AH37" s="192">
        <f>if(AH15="",10,if(isnumber(find("+",AH15)),-10,if(EXACT(AH15,upper(AH15)),VLOOKUP(AH15,'Team Ratings'!$E$3:$F$22,2,FALSE),if(EXACT(AH15,lower(AH15)),VLOOKUP(AH15,'Team Ratings'!$B$3:$D$22,3,FALSE)))))</f>
        <v>7</v>
      </c>
      <c r="AI37" s="192">
        <f>if(AI15="",10,if(isnumber(find("+",AI15)),-10,if(EXACT(AI15,upper(AI15)),VLOOKUP(AI15,'Team Ratings'!$E$3:$F$22,2,FALSE),if(EXACT(AI15,lower(AI15)),VLOOKUP(AI15,'Team Ratings'!$B$3:$D$22,3,FALSE)))))</f>
        <v>1</v>
      </c>
      <c r="AJ37" s="192">
        <f>if(AJ15="",10,if(isnumber(find("+",AJ15)),-10,if(EXACT(AJ15,upper(AJ15)),VLOOKUP(AJ15,'Team Ratings'!$E$3:$F$22,2,FALSE),if(EXACT(AJ15,lower(AJ15)),VLOOKUP(AJ15,'Team Ratings'!$B$3:$D$22,3,FALSE)))))</f>
        <v>3</v>
      </c>
      <c r="AK37" s="192">
        <f>if(AK15="",10,if(isnumber(find("+",AK15)),-10,if(EXACT(AK15,upper(AK15)),VLOOKUP(AK15,'Team Ratings'!$E$3:$F$22,2,FALSE),if(EXACT(AK15,lower(AK15)),VLOOKUP(AK15,'Team Ratings'!$B$3:$D$22,3,FALSE)))))</f>
        <v>6</v>
      </c>
      <c r="AL37" s="192">
        <f>if(AL15="",10,if(isnumber(find("+",AL15)),-10,if(EXACT(AL15,upper(AL15)),VLOOKUP(AL15,'Team Ratings'!$E$3:$F$22,2,FALSE),if(EXACT(AL15,lower(AL15)),VLOOKUP(AL15,'Team Ratings'!$B$3:$D$22,3,FALSE)))))</f>
        <v>7</v>
      </c>
      <c r="AM37" s="192">
        <f>if(AM15="",10,if(isnumber(find("+",AM15)),-10,if(EXACT(AM15,upper(AM15)),VLOOKUP(AM15,'Team Ratings'!$E$3:$F$22,2,FALSE),if(EXACT(AM15,lower(AM15)),VLOOKUP(AM15,'Team Ratings'!$B$3:$D$22,3,FALSE)))))</f>
        <v>3</v>
      </c>
      <c r="AN37" s="192">
        <f>if(AN15="",10,if(isnumber(find("+",AN15)),-10,if(EXACT(AN15,upper(AN15)),VLOOKUP(AN15,'Team Ratings'!$E$3:$F$22,2,FALSE),if(EXACT(AN15,lower(AN15)),VLOOKUP(AN15,'Team Ratings'!$B$3:$D$22,3,FALSE)))))</f>
        <v>3</v>
      </c>
      <c r="AO37" s="192">
        <f>if(AO15="",10,if(isnumber(find("+",AO15)),-10,if(EXACT(AO15,upper(AO15)),VLOOKUP(AO15,'Team Ratings'!$E$3:$F$22,2,FALSE),if(EXACT(AO15,lower(AO15)),VLOOKUP(AO15,'Team Ratings'!$B$3:$D$22,3,FALSE)))))</f>
        <v>6</v>
      </c>
      <c r="AP37" s="192">
        <f>if(AP15="",10,if(isnumber(find("+",AP15)),-10,if(EXACT(AP15,upper(AP15)),VLOOKUP(AP15,'Team Ratings'!$E$3:$F$22,2,FALSE),if(EXACT(AP15,lower(AP15)),VLOOKUP(AP15,'Team Ratings'!$B$3:$D$22,3,FALSE)))))</f>
        <v>4</v>
      </c>
      <c r="AQ37" s="192">
        <f>if(AQ15="",10,if(isnumber(find("+",AQ15)),-10,if(EXACT(AQ15,upper(AQ15)),VLOOKUP(AQ15,'Team Ratings'!$E$3:$F$22,2,FALSE),if(EXACT(AQ15,lower(AQ15)),VLOOKUP(AQ15,'Team Ratings'!$B$3:$D$22,3,FALSE)))))</f>
        <v>5</v>
      </c>
      <c r="AR37" s="192">
        <f>if(AR15="",10,if(isnumber(find("+",AR15)),-10,if(EXACT(AR15,upper(AR15)),VLOOKUP(AR15,'Team Ratings'!$E$3:$F$22,2,FALSE),if(EXACT(AR15,lower(AR15)),VLOOKUP(AR15,'Team Ratings'!$B$3:$D$22,3,FALSE)))))</f>
        <v>6</v>
      </c>
      <c r="AS37" s="282"/>
      <c r="AT37" s="663">
        <f>if(AT15="",10,if(isnumber(find("+",AT15)),-10,if(EXACT(AT15,upper(AT15)),VLOOKUP(AT15,'Team Ratings'!$E$3:$F$22,2,FALSE),if(EXACT(AT15,lower(AT15)),VLOOKUP(AT15,'Team Ratings'!$B$3:$D$22,3,FALSE)))))</f>
        <v>10</v>
      </c>
      <c r="AU37" s="654">
        <f>if(AU15="",10,if(isnumber(find("+",AU15)),-10,if(EXACT(AU15,upper(AU15)),VLOOKUP(AU15,'Team Ratings'!$E$3:$F$22,2,FALSE),if(EXACT(AU15,lower(AU15)),VLOOKUP(AU15,'Team Ratings'!$B$3:$D$22,3,FALSE)))))</f>
        <v>10</v>
      </c>
      <c r="AV37" s="192">
        <f>if(AV15="",10,if(isnumber(find("+",AV15)),-10,if(EXACT(AV15,upper(AV15)),VLOOKUP(AV15,'Team Ratings'!$E$3:$F$22,2,FALSE),if(EXACT(AV15,lower(AV15)),VLOOKUP(AV15,'Team Ratings'!$B$3:$D$22,3,FALSE)))))</f>
        <v>10</v>
      </c>
      <c r="AW37" s="192">
        <f>if(AW15="",10,if(isnumber(find("+",AW15)),-10,if(EXACT(AW15,upper(AW15)),VLOOKUP(AW15,'Team Ratings'!$E$3:$F$22,2,FALSE),if(EXACT(AW15,lower(AW15)),VLOOKUP(AW15,'Team Ratings'!$B$3:$D$22,3,FALSE)))))</f>
        <v>10</v>
      </c>
      <c r="AX37" s="192">
        <f>if(AX15="",10,if(isnumber(find("+",AX15)),-10,if(EXACT(AX15,upper(AX15)),VLOOKUP(AX15,'Team Ratings'!$E$3:$F$22,2,FALSE),if(EXACT(AX15,lower(AX15)),VLOOKUP(AX15,'Team Ratings'!$B$3:$D$22,3,FALSE)))))</f>
        <v>10</v>
      </c>
      <c r="AY37" s="192">
        <f>if(AY15="",10,if(isnumber(find("+",AY15)),-10,if(EXACT(AY15,upper(AY15)),VLOOKUP(AY15,'Team Ratings'!$E$3:$F$22,2,FALSE),if(EXACT(AY15,lower(AY15)),VLOOKUP(AY15,'Team Ratings'!$B$3:$D$22,3,FALSE)))))</f>
        <v>10</v>
      </c>
      <c r="AZ37" s="63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</row>
    <row r="38" hidden="1">
      <c r="A38" s="95"/>
      <c r="B38" s="95"/>
      <c r="C38" s="661"/>
      <c r="D38" s="661"/>
      <c r="E38" s="655" t="s">
        <v>80</v>
      </c>
      <c r="F38" s="654" t="s">
        <v>56</v>
      </c>
      <c r="G38" s="192">
        <f>if(G16="",10,if(isnumber(find("+",G16)),-10,if(EXACT(G16,upper(G16)),VLOOKUP(G16,'Team Ratings'!$E$3:$F$22,2,FALSE),if(EXACT(G16,lower(G16)),VLOOKUP(G16,'Team Ratings'!$B$3:$D$22,3,FALSE)))))</f>
        <v>3</v>
      </c>
      <c r="H38" s="192">
        <f>if(H16="",10,if(isnumber(find("+",H16)),-10,if(EXACT(H16,upper(H16)),VLOOKUP(H16,'Team Ratings'!$E$3:$F$22,2,FALSE),if(EXACT(H16,lower(H16)),VLOOKUP(H16,'Team Ratings'!$B$3:$D$22,3,FALSE)))))</f>
        <v>7</v>
      </c>
      <c r="I38" s="192">
        <f>if(I16="",10,if(isnumber(find("+",I16)),-10,if(EXACT(I16,upper(I16)),VLOOKUP(I16,'Team Ratings'!$E$3:$F$22,2,FALSE),if(EXACT(I16,lower(I16)),VLOOKUP(I16,'Team Ratings'!$B$3:$D$22,3,FALSE)))))</f>
        <v>4</v>
      </c>
      <c r="J38" s="192">
        <f>if(J16="",10,if(isnumber(find("+",J16)),-10,if(EXACT(J16,upper(J16)),VLOOKUP(J16,'Team Ratings'!$E$3:$F$22,2,FALSE),if(EXACT(J16,lower(J16)),VLOOKUP(J16,'Team Ratings'!$B$3:$D$22,3,FALSE)))))</f>
        <v>5</v>
      </c>
      <c r="K38" s="192">
        <f>if(K16="",10,if(isnumber(find("+",K16)),-10,if(EXACT(K16,upper(K16)),VLOOKUP(K16,'Team Ratings'!$E$3:$F$22,2,FALSE),if(EXACT(K16,lower(K16)),VLOOKUP(K16,'Team Ratings'!$B$3:$D$22,3,FALSE)))))</f>
        <v>7</v>
      </c>
      <c r="L38" s="192">
        <f>if(L16="",10,if(isnumber(find("+",L16)),-10,if(EXACT(L16,upper(L16)),VLOOKUP(L16,'Team Ratings'!$E$3:$F$22,2,FALSE),if(EXACT(L16,lower(L16)),VLOOKUP(L16,'Team Ratings'!$B$3:$D$22,3,FALSE)))))</f>
        <v>4</v>
      </c>
      <c r="M38" s="192">
        <f>if(M16="",10,if(isnumber(find("+",M16)),-10,if(EXACT(M16,upper(M16)),VLOOKUP(M16,'Team Ratings'!$E$3:$F$22,2,FALSE),if(EXACT(M16,lower(M16)),VLOOKUP(M16,'Team Ratings'!$B$3:$D$22,3,FALSE)))))</f>
        <v>3</v>
      </c>
      <c r="N38" s="192">
        <f>if(N16="",10,if(isnumber(find("+",N16)),-10,if(EXACT(N16,upper(N16)),VLOOKUP(N16,'Team Ratings'!$E$3:$F$22,2,FALSE),if(EXACT(N16,lower(N16)),VLOOKUP(N16,'Team Ratings'!$B$3:$D$22,3,FALSE)))))</f>
        <v>5</v>
      </c>
      <c r="O38" s="192">
        <f>if(O16="",10,if(isnumber(find("+",O16)),-10,if(EXACT(O16,upper(O16)),VLOOKUP(O16,'Team Ratings'!$E$3:$F$22,2,FALSE),if(EXACT(O16,lower(O16)),VLOOKUP(O16,'Team Ratings'!$B$3:$D$22,3,FALSE)))))</f>
        <v>3</v>
      </c>
      <c r="P38" s="192">
        <f>if(P16="",10,if(isnumber(find("+",P16)),-10,if(EXACT(P16,upper(P16)),VLOOKUP(P16,'Team Ratings'!$E$3:$F$22,2,FALSE),if(EXACT(P16,lower(P16)),VLOOKUP(P16,'Team Ratings'!$B$3:$D$22,3,FALSE)))))</f>
        <v>6</v>
      </c>
      <c r="Q38" s="192">
        <f>if(Q16="",10,if(isnumber(find("+",Q16)),-10,if(EXACT(Q16,upper(Q16)),VLOOKUP(Q16,'Team Ratings'!$E$3:$F$22,2,FALSE),if(EXACT(Q16,lower(Q16)),VLOOKUP(Q16,'Team Ratings'!$B$3:$D$22,3,FALSE)))))</f>
        <v>1</v>
      </c>
      <c r="R38" s="192">
        <f>if(R16="",10,if(isnumber(find("+",R16)),-10,if(EXACT(R16,upper(R16)),VLOOKUP(R16,'Team Ratings'!$E$3:$F$22,2,FALSE),if(EXACT(R16,lower(R16)),VLOOKUP(R16,'Team Ratings'!$B$3:$D$22,3,FALSE)))))</f>
        <v>3</v>
      </c>
      <c r="S38" s="192">
        <f>if(S16="",10,if(isnumber(find("+",S16)),-10,if(EXACT(S16,upper(S16)),VLOOKUP(S16,'Team Ratings'!$E$3:$F$22,2,FALSE),if(EXACT(S16,lower(S16)),VLOOKUP(S16,'Team Ratings'!$B$3:$D$22,3,FALSE)))))</f>
        <v>5</v>
      </c>
      <c r="T38" s="192">
        <f>if(T16="",10,if(isnumber(find("+",T16)),-10,if(EXACT(T16,upper(T16)),VLOOKUP(T16,'Team Ratings'!$E$3:$F$22,2,FALSE),if(EXACT(T16,lower(T16)),VLOOKUP(T16,'Team Ratings'!$B$3:$D$22,3,FALSE)))))</f>
        <v>4</v>
      </c>
      <c r="U38" s="192">
        <f>if(U16="",10,if(isnumber(find("+",U16)),-10,if(EXACT(U16,upper(U16)),VLOOKUP(U16,'Team Ratings'!$E$3:$F$22,2,FALSE),if(EXACT(U16,lower(U16)),VLOOKUP(U16,'Team Ratings'!$B$3:$D$22,3,FALSE)))))</f>
        <v>7</v>
      </c>
      <c r="V38" s="192">
        <f>if(V16="",10,if(isnumber(find("+",V16)),-10,if(EXACT(V16,upper(V16)),VLOOKUP(V16,'Team Ratings'!$E$3:$F$22,2,FALSE),if(EXACT(V16,lower(V16)),VLOOKUP(V16,'Team Ratings'!$B$3:$D$22,3,FALSE)))))</f>
        <v>6</v>
      </c>
      <c r="W38" s="192">
        <f>if(W16="",10,if(isnumber(find("+",W16)),-10,if(EXACT(W16,upper(W16)),VLOOKUP(W16,'Team Ratings'!$E$3:$F$22,2,FALSE),if(EXACT(W16,lower(W16)),VLOOKUP(W16,'Team Ratings'!$B$3:$D$22,3,FALSE)))))</f>
        <v>6</v>
      </c>
      <c r="X38" s="192">
        <f>if(X16="",10,if(isnumber(find("+",X16)),-10,if(EXACT(X16,upper(X16)),VLOOKUP(X16,'Team Ratings'!$E$3:$F$22,2,FALSE),if(EXACT(X16,lower(X16)),VLOOKUP(X16,'Team Ratings'!$B$3:$D$22,3,FALSE)))))</f>
        <v>6</v>
      </c>
      <c r="Y38" s="192">
        <f>if(Y16="",10,if(isnumber(find("+",Y16)),-10,if(EXACT(Y16,upper(Y16)),VLOOKUP(Y16,'Team Ratings'!$E$3:$F$22,2,FALSE),if(EXACT(Y16,lower(Y16)),VLOOKUP(Y16,'Team Ratings'!$B$3:$D$22,3,FALSE)))))</f>
        <v>2</v>
      </c>
      <c r="Z38" s="192">
        <f>if(Z16="",10,if(isnumber(find("+",Z16)),-10,if(EXACT(Z16,upper(Z16)),VLOOKUP(Z16,'Team Ratings'!$E$3:$F$22,2,FALSE),if(EXACT(Z16,lower(Z16)),VLOOKUP(Z16,'Team Ratings'!$B$3:$D$22,3,FALSE)))))</f>
        <v>3</v>
      </c>
      <c r="AA38" s="192">
        <f>if(AA16="",10,if(isnumber(find("+",AA16)),-10,if(EXACT(AA16,upper(AA16)),VLOOKUP(AA16,'Team Ratings'!$E$3:$F$22,2,FALSE),if(EXACT(AA16,lower(AA16)),VLOOKUP(AA16,'Team Ratings'!$B$3:$D$22,3,FALSE)))))</f>
        <v>5</v>
      </c>
      <c r="AB38" s="192">
        <f>if(AB16="",10,if(isnumber(find("+",AB16)),-10,if(EXACT(AB16,upper(AB16)),VLOOKUP(AB16,'Team Ratings'!$E$3:$F$22,2,FALSE),if(EXACT(AB16,lower(AB16)),VLOOKUP(AB16,'Team Ratings'!$B$3:$D$22,3,FALSE)))))</f>
        <v>2</v>
      </c>
      <c r="AC38" s="192">
        <f>if(AC16="",10,if(isnumber(find("+",AC16)),-10,if(EXACT(AC16,upper(AC16)),VLOOKUP(AC16,'Team Ratings'!$E$3:$F$22,2,FALSE),if(EXACT(AC16,lower(AC16)),VLOOKUP(AC16,'Team Ratings'!$B$3:$D$22,3,FALSE)))))</f>
        <v>5</v>
      </c>
      <c r="AD38" s="192">
        <f>if(AD16="",10,if(isnumber(find("+",AD16)),-10,if(EXACT(AD16,upper(AD16)),VLOOKUP(AD16,'Team Ratings'!$E$3:$F$22,2,FALSE),if(EXACT(AD16,lower(AD16)),VLOOKUP(AD16,'Team Ratings'!$B$3:$D$22,3,FALSE)))))</f>
        <v>7</v>
      </c>
      <c r="AE38" s="192">
        <f>if(AE16="",10,if(isnumber(find("+",AE16)),-10,if(EXACT(AE16,upper(AE16)),VLOOKUP(AE16,'Team Ratings'!$E$3:$F$22,2,FALSE),if(EXACT(AE16,lower(AE16)),VLOOKUP(AE16,'Team Ratings'!$B$3:$D$22,3,FALSE)))))</f>
        <v>7</v>
      </c>
      <c r="AF38" s="192">
        <f>if(AF16="",10,if(isnumber(find("+",AF16)),-10,if(EXACT(AF16,upper(AF16)),VLOOKUP(AF16,'Team Ratings'!$E$3:$F$22,2,FALSE),if(EXACT(AF16,lower(AF16)),VLOOKUP(AF16,'Team Ratings'!$B$3:$D$22,3,FALSE)))))</f>
        <v>6</v>
      </c>
      <c r="AG38" s="192">
        <f>if(AG16="",10,if(isnumber(find("+",AG16)),-10,if(EXACT(AG16,upper(AG16)),VLOOKUP(AG16,'Team Ratings'!$E$3:$F$22,2,FALSE),if(EXACT(AG16,lower(AG16)),VLOOKUP(AG16,'Team Ratings'!$B$3:$D$22,3,FALSE)))))</f>
        <v>5</v>
      </c>
      <c r="AH38" s="192">
        <f>if(AH16="",10,if(isnumber(find("+",AH16)),-10,if(EXACT(AH16,upper(AH16)),VLOOKUP(AH16,'Team Ratings'!$E$3:$F$22,2,FALSE),if(EXACT(AH16,lower(AH16)),VLOOKUP(AH16,'Team Ratings'!$B$3:$D$22,3,FALSE)))))</f>
        <v>5</v>
      </c>
      <c r="AI38" s="192">
        <f>if(AI16="",10,if(isnumber(find("+",AI16)),-10,if(EXACT(AI16,upper(AI16)),VLOOKUP(AI16,'Team Ratings'!$E$3:$F$22,2,FALSE),if(EXACT(AI16,lower(AI16)),VLOOKUP(AI16,'Team Ratings'!$B$3:$D$22,3,FALSE)))))</f>
        <v>1</v>
      </c>
      <c r="AJ38" s="192">
        <f>if(AJ16="",10,if(isnumber(find("+",AJ16)),-10,if(EXACT(AJ16,upper(AJ16)),VLOOKUP(AJ16,'Team Ratings'!$E$3:$F$22,2,FALSE),if(EXACT(AJ16,lower(AJ16)),VLOOKUP(AJ16,'Team Ratings'!$B$3:$D$22,3,FALSE)))))</f>
        <v>6</v>
      </c>
      <c r="AK38" s="192">
        <f>if(AK16="",10,if(isnumber(find("+",AK16)),-10,if(EXACT(AK16,upper(AK16)),VLOOKUP(AK16,'Team Ratings'!$E$3:$F$22,2,FALSE),if(EXACT(AK16,lower(AK16)),VLOOKUP(AK16,'Team Ratings'!$B$3:$D$22,3,FALSE)))))</f>
        <v>5</v>
      </c>
      <c r="AL38" s="192">
        <f>if(AL16="",10,if(isnumber(find("+",AL16)),-10,if(EXACT(AL16,upper(AL16)),VLOOKUP(AL16,'Team Ratings'!$E$3:$F$22,2,FALSE),if(EXACT(AL16,lower(AL16)),VLOOKUP(AL16,'Team Ratings'!$B$3:$D$22,3,FALSE)))))</f>
        <v>4</v>
      </c>
      <c r="AM38" s="192">
        <f>if(AM16="",10,if(isnumber(find("+",AM16)),-10,if(EXACT(AM16,upper(AM16)),VLOOKUP(AM16,'Team Ratings'!$E$3:$F$22,2,FALSE),if(EXACT(AM16,lower(AM16)),VLOOKUP(AM16,'Team Ratings'!$B$3:$D$22,3,FALSE)))))</f>
        <v>3</v>
      </c>
      <c r="AN38" s="192">
        <f>if(AN16="",10,if(isnumber(find("+",AN16)),-10,if(EXACT(AN16,upper(AN16)),VLOOKUP(AN16,'Team Ratings'!$E$3:$F$22,2,FALSE),if(EXACT(AN16,lower(AN16)),VLOOKUP(AN16,'Team Ratings'!$B$3:$D$22,3,FALSE)))))</f>
        <v>7</v>
      </c>
      <c r="AO38" s="192">
        <f>if(AO16="",10,if(isnumber(find("+",AO16)),-10,if(EXACT(AO16,upper(AO16)),VLOOKUP(AO16,'Team Ratings'!$E$3:$F$22,2,FALSE),if(EXACT(AO16,lower(AO16)),VLOOKUP(AO16,'Team Ratings'!$B$3:$D$22,3,FALSE)))))</f>
        <v>6</v>
      </c>
      <c r="AP38" s="192">
        <f>if(AP16="",10,if(isnumber(find("+",AP16)),-10,if(EXACT(AP16,upper(AP16)),VLOOKUP(AP16,'Team Ratings'!$E$3:$F$22,2,FALSE),if(EXACT(AP16,lower(AP16)),VLOOKUP(AP16,'Team Ratings'!$B$3:$D$22,3,FALSE)))))</f>
        <v>5</v>
      </c>
      <c r="AQ38" s="192">
        <f>if(AQ16="",10,if(isnumber(find("+",AQ16)),-10,if(EXACT(AQ16,upper(AQ16)),VLOOKUP(AQ16,'Team Ratings'!$E$3:$F$22,2,FALSE),if(EXACT(AQ16,lower(AQ16)),VLOOKUP(AQ16,'Team Ratings'!$B$3:$D$22,3,FALSE)))))</f>
        <v>2</v>
      </c>
      <c r="AR38" s="192">
        <f>if(AR16="",10,if(isnumber(find("+",AR16)),-10,if(EXACT(AR16,upper(AR16)),VLOOKUP(AR16,'Team Ratings'!$E$3:$F$22,2,FALSE),if(EXACT(AR16,lower(AR16)),VLOOKUP(AR16,'Team Ratings'!$B$3:$D$22,3,FALSE)))))</f>
        <v>6</v>
      </c>
      <c r="AS38" s="282"/>
      <c r="AT38" s="663">
        <f>if(AT16="",10,if(isnumber(find("+",AT16)),-10,if(EXACT(AT16,upper(AT16)),VLOOKUP(AT16,'Team Ratings'!$E$3:$F$22,2,FALSE),if(EXACT(AT16,lower(AT16)),VLOOKUP(AT16,'Team Ratings'!$B$3:$D$22,3,FALSE)))))</f>
        <v>10</v>
      </c>
      <c r="AU38" s="654">
        <f>if(AU16="",10,if(isnumber(find("+",AU16)),-10,if(EXACT(AU16,upper(AU16)),VLOOKUP(AU16,'Team Ratings'!$E$3:$F$22,2,FALSE),if(EXACT(AU16,lower(AU16)),VLOOKUP(AU16,'Team Ratings'!$B$3:$D$22,3,FALSE)))))</f>
        <v>10</v>
      </c>
      <c r="AV38" s="192">
        <f>if(AV16="",10,if(isnumber(find("+",AV16)),-10,if(EXACT(AV16,upper(AV16)),VLOOKUP(AV16,'Team Ratings'!$E$3:$F$22,2,FALSE),if(EXACT(AV16,lower(AV16)),VLOOKUP(AV16,'Team Ratings'!$B$3:$D$22,3,FALSE)))))</f>
        <v>10</v>
      </c>
      <c r="AW38" s="192">
        <f>if(AW16="",10,if(isnumber(find("+",AW16)),-10,if(EXACT(AW16,upper(AW16)),VLOOKUP(AW16,'Team Ratings'!$E$3:$F$22,2,FALSE),if(EXACT(AW16,lower(AW16)),VLOOKUP(AW16,'Team Ratings'!$B$3:$D$22,3,FALSE)))))</f>
        <v>10</v>
      </c>
      <c r="AX38" s="192">
        <f>if(AX16="",10,if(isnumber(find("+",AX16)),-10,if(EXACT(AX16,upper(AX16)),VLOOKUP(AX16,'Team Ratings'!$E$3:$F$22,2,FALSE),if(EXACT(AX16,lower(AX16)),VLOOKUP(AX16,'Team Ratings'!$B$3:$D$22,3,FALSE)))))</f>
        <v>10</v>
      </c>
      <c r="AY38" s="192">
        <f>if(AY16="",10,if(isnumber(find("+",AY16)),-10,if(EXACT(AY16,upper(AY16)),VLOOKUP(AY16,'Team Ratings'!$E$3:$F$22,2,FALSE),if(EXACT(AY16,lower(AY16)),VLOOKUP(AY16,'Team Ratings'!$B$3:$D$22,3,FALSE)))))</f>
        <v>10</v>
      </c>
      <c r="AZ38" s="63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</row>
    <row r="39" hidden="1">
      <c r="A39" s="95"/>
      <c r="B39" s="95"/>
      <c r="C39" s="661"/>
      <c r="D39" s="661"/>
      <c r="E39" s="655" t="s">
        <v>94</v>
      </c>
      <c r="F39" s="654" t="s">
        <v>56</v>
      </c>
      <c r="G39" s="192">
        <f>if(G17="",10,if(isnumber(find("+",G17)),-10,if(EXACT(G17,upper(G17)),VLOOKUP(G17,'Team Ratings'!$E$3:$F$22,2,FALSE),if(EXACT(G17,lower(G17)),VLOOKUP(G17,'Team Ratings'!$B$3:$D$22,3,FALSE)))))</f>
        <v>5</v>
      </c>
      <c r="H39" s="192">
        <f>if(H17="",10,if(isnumber(find("+",H17)),-10,if(EXACT(H17,upper(H17)),VLOOKUP(H17,'Team Ratings'!$E$3:$F$22,2,FALSE),if(EXACT(H17,lower(H17)),VLOOKUP(H17,'Team Ratings'!$B$3:$D$22,3,FALSE)))))</f>
        <v>6</v>
      </c>
      <c r="I39" s="192">
        <f>if(I17="",10,if(isnumber(find("+",I17)),-10,if(EXACT(I17,upper(I17)),VLOOKUP(I17,'Team Ratings'!$E$3:$F$22,2,FALSE),if(EXACT(I17,lower(I17)),VLOOKUP(I17,'Team Ratings'!$B$3:$D$22,3,FALSE)))))</f>
        <v>1</v>
      </c>
      <c r="J39" s="192">
        <f>if(J17="",10,if(isnumber(find("+",J17)),-10,if(EXACT(J17,upper(J17)),VLOOKUP(J17,'Team Ratings'!$E$3:$F$22,2,FALSE),if(EXACT(J17,lower(J17)),VLOOKUP(J17,'Team Ratings'!$B$3:$D$22,3,FALSE)))))</f>
        <v>6</v>
      </c>
      <c r="K39" s="192">
        <f>if(K17="",10,if(isnumber(find("+",K17)),-10,if(EXACT(K17,upper(K17)),VLOOKUP(K17,'Team Ratings'!$E$3:$F$22,2,FALSE),if(EXACT(K17,lower(K17)),VLOOKUP(K17,'Team Ratings'!$B$3:$D$22,3,FALSE)))))</f>
        <v>4</v>
      </c>
      <c r="L39" s="192">
        <f>if(L17="",10,if(isnumber(find("+",L17)),-10,if(EXACT(L17,upper(L17)),VLOOKUP(L17,'Team Ratings'!$E$3:$F$22,2,FALSE),if(EXACT(L17,lower(L17)),VLOOKUP(L17,'Team Ratings'!$B$3:$D$22,3,FALSE)))))</f>
        <v>3</v>
      </c>
      <c r="M39" s="192">
        <f>if(M17="",10,if(isnumber(find("+",M17)),-10,if(EXACT(M17,upper(M17)),VLOOKUP(M17,'Team Ratings'!$E$3:$F$22,2,FALSE),if(EXACT(M17,lower(M17)),VLOOKUP(M17,'Team Ratings'!$B$3:$D$22,3,FALSE)))))</f>
        <v>5</v>
      </c>
      <c r="N39" s="192">
        <f>if(N17="",10,if(isnumber(find("+",N17)),-10,if(EXACT(N17,upper(N17)),VLOOKUP(N17,'Team Ratings'!$E$3:$F$22,2,FALSE),if(EXACT(N17,lower(N17)),VLOOKUP(N17,'Team Ratings'!$B$3:$D$22,3,FALSE)))))</f>
        <v>6</v>
      </c>
      <c r="O39" s="192">
        <f>if(O17="",10,if(isnumber(find("+",O17)),-10,if(EXACT(O17,upper(O17)),VLOOKUP(O17,'Team Ratings'!$E$3:$F$22,2,FALSE),if(EXACT(O17,lower(O17)),VLOOKUP(O17,'Team Ratings'!$B$3:$D$22,3,FALSE)))))</f>
        <v>1</v>
      </c>
      <c r="P39" s="192">
        <f>if(P17="",10,if(isnumber(find("+",P17)),-10,if(EXACT(P17,upper(P17)),VLOOKUP(P17,'Team Ratings'!$E$3:$F$22,2,FALSE),if(EXACT(P17,lower(P17)),VLOOKUP(P17,'Team Ratings'!$B$3:$D$22,3,FALSE)))))</f>
        <v>5</v>
      </c>
      <c r="Q39" s="192">
        <f>if(Q17="",10,if(isnumber(find("+",Q17)),-10,if(EXACT(Q17,upper(Q17)),VLOOKUP(Q17,'Team Ratings'!$E$3:$F$22,2,FALSE),if(EXACT(Q17,lower(Q17)),VLOOKUP(Q17,'Team Ratings'!$B$3:$D$22,3,FALSE)))))</f>
        <v>6</v>
      </c>
      <c r="R39" s="192">
        <f>if(R17="",10,if(isnumber(find("+",R17)),-10,if(EXACT(R17,upper(R17)),VLOOKUP(R17,'Team Ratings'!$E$3:$F$22,2,FALSE),if(EXACT(R17,lower(R17)),VLOOKUP(R17,'Team Ratings'!$B$3:$D$22,3,FALSE)))))</f>
        <v>3</v>
      </c>
      <c r="S39" s="192">
        <f>if(S17="",10,if(isnumber(find("+",S17)),-10,if(EXACT(S17,upper(S17)),VLOOKUP(S17,'Team Ratings'!$E$3:$F$22,2,FALSE),if(EXACT(S17,lower(S17)),VLOOKUP(S17,'Team Ratings'!$B$3:$D$22,3,FALSE)))))</f>
        <v>2</v>
      </c>
      <c r="T39" s="192">
        <f>if(T17="",10,if(isnumber(find("+",T17)),-10,if(EXACT(T17,upper(T17)),VLOOKUP(T17,'Team Ratings'!$E$3:$F$22,2,FALSE),if(EXACT(T17,lower(T17)),VLOOKUP(T17,'Team Ratings'!$B$3:$D$22,3,FALSE)))))</f>
        <v>5</v>
      </c>
      <c r="U39" s="192">
        <f>if(U17="",10,if(isnumber(find("+",U17)),-10,if(EXACT(U17,upper(U17)),VLOOKUP(U17,'Team Ratings'!$E$3:$F$22,2,FALSE),if(EXACT(U17,lower(U17)),VLOOKUP(U17,'Team Ratings'!$B$3:$D$22,3,FALSE)))))</f>
        <v>4</v>
      </c>
      <c r="V39" s="192">
        <f>if(V17="",10,if(isnumber(find("+",V17)),-10,if(EXACT(V17,upper(V17)),VLOOKUP(V17,'Team Ratings'!$E$3:$F$22,2,FALSE),if(EXACT(V17,lower(V17)),VLOOKUP(V17,'Team Ratings'!$B$3:$D$22,3,FALSE)))))</f>
        <v>7</v>
      </c>
      <c r="W39" s="192">
        <f>if(W17="",10,if(isnumber(find("+",W17)),-10,if(EXACT(W17,upper(W17)),VLOOKUP(W17,'Team Ratings'!$E$3:$F$22,2,FALSE),if(EXACT(W17,lower(W17)),VLOOKUP(W17,'Team Ratings'!$B$3:$D$22,3,FALSE)))))</f>
        <v>7</v>
      </c>
      <c r="X39" s="192">
        <f>if(X17="",10,if(isnumber(find("+",X17)),-10,if(EXACT(X17,upper(X17)),VLOOKUP(X17,'Team Ratings'!$E$3:$F$22,2,FALSE),if(EXACT(X17,lower(X17)),VLOOKUP(X17,'Team Ratings'!$B$3:$D$22,3,FALSE)))))</f>
        <v>5</v>
      </c>
      <c r="Y39" s="192">
        <f>if(Y17="",10,if(isnumber(find("+",Y17)),-10,if(EXACT(Y17,upper(Y17)),VLOOKUP(Y17,'Team Ratings'!$E$3:$F$22,2,FALSE),if(EXACT(Y17,lower(Y17)),VLOOKUP(Y17,'Team Ratings'!$B$3:$D$22,3,FALSE)))))</f>
        <v>7</v>
      </c>
      <c r="Z39" s="192">
        <f>if(Z17="",10,if(isnumber(find("+",Z17)),-10,if(EXACT(Z17,upper(Z17)),VLOOKUP(Z17,'Team Ratings'!$E$3:$F$22,2,FALSE),if(EXACT(Z17,lower(Z17)),VLOOKUP(Z17,'Team Ratings'!$B$3:$D$22,3,FALSE)))))</f>
        <v>1</v>
      </c>
      <c r="AA39" s="192">
        <f>if(AA17="",10,if(isnumber(find("+",AA17)),-10,if(EXACT(AA17,upper(AA17)),VLOOKUP(AA17,'Team Ratings'!$E$3:$F$22,2,FALSE),if(EXACT(AA17,lower(AA17)),VLOOKUP(AA17,'Team Ratings'!$B$3:$D$22,3,FALSE)))))</f>
        <v>3</v>
      </c>
      <c r="AB39" s="192">
        <f>if(AB17="",10,if(isnumber(find("+",AB17)),-10,if(EXACT(AB17,upper(AB17)),VLOOKUP(AB17,'Team Ratings'!$E$3:$F$22,2,FALSE),if(EXACT(AB17,lower(AB17)),VLOOKUP(AB17,'Team Ratings'!$B$3:$D$22,3,FALSE)))))</f>
        <v>5</v>
      </c>
      <c r="AC39" s="192">
        <f>if(AC17="",10,if(isnumber(find("+",AC17)),-10,if(EXACT(AC17,upper(AC17)),VLOOKUP(AC17,'Team Ratings'!$E$3:$F$22,2,FALSE),if(EXACT(AC17,lower(AC17)),VLOOKUP(AC17,'Team Ratings'!$B$3:$D$22,3,FALSE)))))</f>
        <v>6</v>
      </c>
      <c r="AD39" s="192">
        <f>if(AD17="",10,if(isnumber(find("+",AD17)),-10,if(EXACT(AD17,upper(AD17)),VLOOKUP(AD17,'Team Ratings'!$E$3:$F$22,2,FALSE),if(EXACT(AD17,lower(AD17)),VLOOKUP(AD17,'Team Ratings'!$B$3:$D$22,3,FALSE)))))</f>
        <v>5</v>
      </c>
      <c r="AE39" s="192">
        <f>if(AE17="",10,if(isnumber(find("+",AE17)),-10,if(EXACT(AE17,upper(AE17)),VLOOKUP(AE17,'Team Ratings'!$E$3:$F$22,2,FALSE),if(EXACT(AE17,lower(AE17)),VLOOKUP(AE17,'Team Ratings'!$B$3:$D$22,3,FALSE)))))</f>
        <v>6</v>
      </c>
      <c r="AF39" s="192">
        <f>if(AF17="",10,if(isnumber(find("+",AF17)),-10,if(EXACT(AF17,upper(AF17)),VLOOKUP(AF17,'Team Ratings'!$E$3:$F$22,2,FALSE),if(EXACT(AF17,lower(AF17)),VLOOKUP(AF17,'Team Ratings'!$B$3:$D$22,3,FALSE)))))</f>
        <v>1</v>
      </c>
      <c r="AG39" s="192">
        <f>if(AG17="",10,if(isnumber(find("+",AG17)),-10,if(EXACT(AG17,upper(AG17)),VLOOKUP(AG17,'Team Ratings'!$E$3:$F$22,2,FALSE),if(EXACT(AG17,lower(AG17)),VLOOKUP(AG17,'Team Ratings'!$B$3:$D$22,3,FALSE)))))</f>
        <v>6</v>
      </c>
      <c r="AH39" s="192">
        <f>if(AH17="",10,if(isnumber(find("+",AH17)),-10,if(EXACT(AH17,upper(AH17)),VLOOKUP(AH17,'Team Ratings'!$E$3:$F$22,2,FALSE),if(EXACT(AH17,lower(AH17)),VLOOKUP(AH17,'Team Ratings'!$B$3:$D$22,3,FALSE)))))</f>
        <v>4</v>
      </c>
      <c r="AI39" s="192">
        <f>if(AI17="",10,if(isnumber(find("+",AI17)),-10,if(EXACT(AI17,upper(AI17)),VLOOKUP(AI17,'Team Ratings'!$E$3:$F$22,2,FALSE),if(EXACT(AI17,lower(AI17)),VLOOKUP(AI17,'Team Ratings'!$B$3:$D$22,3,FALSE)))))</f>
        <v>4</v>
      </c>
      <c r="AJ39" s="192">
        <f>if(AJ17="",10,if(isnumber(find("+",AJ17)),-10,if(EXACT(AJ17,upper(AJ17)),VLOOKUP(AJ17,'Team Ratings'!$E$3:$F$22,2,FALSE),if(EXACT(AJ17,lower(AJ17)),VLOOKUP(AJ17,'Team Ratings'!$B$3:$D$22,3,FALSE)))))</f>
        <v>6</v>
      </c>
      <c r="AK39" s="192">
        <f>if(AK17="",10,if(isnumber(find("+",AK17)),-10,if(EXACT(AK17,upper(AK17)),VLOOKUP(AK17,'Team Ratings'!$E$3:$F$22,2,FALSE),if(EXACT(AK17,lower(AK17)),VLOOKUP(AK17,'Team Ratings'!$B$3:$D$22,3,FALSE)))))</f>
        <v>7</v>
      </c>
      <c r="AL39" s="192">
        <f>if(AL17="",10,if(isnumber(find("+",AL17)),-10,if(EXACT(AL17,upper(AL17)),VLOOKUP(AL17,'Team Ratings'!$E$3:$F$22,2,FALSE),if(EXACT(AL17,lower(AL17)),VLOOKUP(AL17,'Team Ratings'!$B$3:$D$22,3,FALSE)))))</f>
        <v>2</v>
      </c>
      <c r="AM39" s="192">
        <f>if(AM17="",10,if(isnumber(find("+",AM17)),-10,if(EXACT(AM17,upper(AM17)),VLOOKUP(AM17,'Team Ratings'!$E$3:$F$22,2,FALSE),if(EXACT(AM17,lower(AM17)),VLOOKUP(AM17,'Team Ratings'!$B$3:$D$22,3,FALSE)))))</f>
        <v>2</v>
      </c>
      <c r="AN39" s="192">
        <f>if(AN17="",10,if(isnumber(find("+",AN17)),-10,if(EXACT(AN17,upper(AN17)),VLOOKUP(AN17,'Team Ratings'!$E$3:$F$22,2,FALSE),if(EXACT(AN17,lower(AN17)),VLOOKUP(AN17,'Team Ratings'!$B$3:$D$22,3,FALSE)))))</f>
        <v>5</v>
      </c>
      <c r="AO39" s="192">
        <f>if(AO17="",10,if(isnumber(find("+",AO17)),-10,if(EXACT(AO17,upper(AO17)),VLOOKUP(AO17,'Team Ratings'!$E$3:$F$22,2,FALSE),if(EXACT(AO17,lower(AO17)),VLOOKUP(AO17,'Team Ratings'!$B$3:$D$22,3,FALSE)))))</f>
        <v>3</v>
      </c>
      <c r="AP39" s="192">
        <f>if(AP17="",10,if(isnumber(find("+",AP17)),-10,if(EXACT(AP17,upper(AP17)),VLOOKUP(AP17,'Team Ratings'!$E$3:$F$22,2,FALSE),if(EXACT(AP17,lower(AP17)),VLOOKUP(AP17,'Team Ratings'!$B$3:$D$22,3,FALSE)))))</f>
        <v>5</v>
      </c>
      <c r="AQ39" s="192">
        <f>if(AQ17="",10,if(isnumber(find("+",AQ17)),-10,if(EXACT(AQ17,upper(AQ17)),VLOOKUP(AQ17,'Team Ratings'!$E$3:$F$22,2,FALSE),if(EXACT(AQ17,lower(AQ17)),VLOOKUP(AQ17,'Team Ratings'!$B$3:$D$22,3,FALSE)))))</f>
        <v>7</v>
      </c>
      <c r="AR39" s="192">
        <f>if(AR17="",10,if(isnumber(find("+",AR17)),-10,if(EXACT(AR17,upper(AR17)),VLOOKUP(AR17,'Team Ratings'!$E$3:$F$22,2,FALSE),if(EXACT(AR17,lower(AR17)),VLOOKUP(AR17,'Team Ratings'!$B$3:$D$22,3,FALSE)))))</f>
        <v>7</v>
      </c>
      <c r="AS39" s="282"/>
      <c r="AT39" s="663">
        <f>if(AT17="",10,if(isnumber(find("+",AT17)),-10,if(EXACT(AT17,upper(AT17)),VLOOKUP(AT17,'Team Ratings'!$E$3:$F$22,2,FALSE),if(EXACT(AT17,lower(AT17)),VLOOKUP(AT17,'Team Ratings'!$B$3:$D$22,3,FALSE)))))</f>
        <v>10</v>
      </c>
      <c r="AU39" s="654">
        <f>if(AU17="",10,if(isnumber(find("+",AU17)),-10,if(EXACT(AU17,upper(AU17)),VLOOKUP(AU17,'Team Ratings'!$E$3:$F$22,2,FALSE),if(EXACT(AU17,lower(AU17)),VLOOKUP(AU17,'Team Ratings'!$B$3:$D$22,3,FALSE)))))</f>
        <v>10</v>
      </c>
      <c r="AV39" s="192">
        <f>if(AV17="",10,if(isnumber(find("+",AV17)),-10,if(EXACT(AV17,upper(AV17)),VLOOKUP(AV17,'Team Ratings'!$E$3:$F$22,2,FALSE),if(EXACT(AV17,lower(AV17)),VLOOKUP(AV17,'Team Ratings'!$B$3:$D$22,3,FALSE)))))</f>
        <v>10</v>
      </c>
      <c r="AW39" s="192">
        <f>if(AW17="",10,if(isnumber(find("+",AW17)),-10,if(EXACT(AW17,upper(AW17)),VLOOKUP(AW17,'Team Ratings'!$E$3:$F$22,2,FALSE),if(EXACT(AW17,lower(AW17)),VLOOKUP(AW17,'Team Ratings'!$B$3:$D$22,3,FALSE)))))</f>
        <v>10</v>
      </c>
      <c r="AX39" s="192">
        <f>if(AX17="",10,if(isnumber(find("+",AX17)),-10,if(EXACT(AX17,upper(AX17)),VLOOKUP(AX17,'Team Ratings'!$E$3:$F$22,2,FALSE),if(EXACT(AX17,lower(AX17)),VLOOKUP(AX17,'Team Ratings'!$B$3:$D$22,3,FALSE)))))</f>
        <v>10</v>
      </c>
      <c r="AY39" s="192">
        <f>if(AY17="",10,if(isnumber(find("+",AY17)),-10,if(EXACT(AY17,upper(AY17)),VLOOKUP(AY17,'Team Ratings'!$E$3:$F$22,2,FALSE),if(EXACT(AY17,lower(AY17)),VLOOKUP(AY17,'Team Ratings'!$B$3:$D$22,3,FALSE)))))</f>
        <v>10</v>
      </c>
      <c r="AZ39" s="63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</row>
    <row r="40" hidden="1">
      <c r="A40" s="95"/>
      <c r="B40" s="95"/>
      <c r="C40" s="661"/>
      <c r="D40" s="661"/>
      <c r="E40" s="655" t="s">
        <v>71</v>
      </c>
      <c r="F40" s="654" t="s">
        <v>56</v>
      </c>
      <c r="G40" s="192">
        <f>if(G18="",10,if(isnumber(find("+",G18)),-10,if(EXACT(G18,upper(G18)),VLOOKUP(G18,'Team Ratings'!$E$3:$F$22,2,FALSE),if(EXACT(G18,lower(G18)),VLOOKUP(G18,'Team Ratings'!$B$3:$D$22,3,FALSE)))))</f>
        <v>7</v>
      </c>
      <c r="H40" s="192">
        <f>if(H18="",10,if(isnumber(find("+",H18)),-10,if(EXACT(H18,upper(H18)),VLOOKUP(H18,'Team Ratings'!$E$3:$F$22,2,FALSE),if(EXACT(H18,lower(H18)),VLOOKUP(H18,'Team Ratings'!$B$3:$D$22,3,FALSE)))))</f>
        <v>4</v>
      </c>
      <c r="I40" s="192">
        <f>if(I18="",10,if(isnumber(find("+",I18)),-10,if(EXACT(I18,upper(I18)),VLOOKUP(I18,'Team Ratings'!$E$3:$F$22,2,FALSE),if(EXACT(I18,lower(I18)),VLOOKUP(I18,'Team Ratings'!$B$3:$D$22,3,FALSE)))))</f>
        <v>1</v>
      </c>
      <c r="J40" s="192">
        <f>if(J18="",10,if(isnumber(find("+",J18)),-10,if(EXACT(J18,upper(J18)),VLOOKUP(J18,'Team Ratings'!$E$3:$F$22,2,FALSE),if(EXACT(J18,lower(J18)),VLOOKUP(J18,'Team Ratings'!$B$3:$D$22,3,FALSE)))))</f>
        <v>5</v>
      </c>
      <c r="K40" s="192">
        <f>if(K18="",10,if(isnumber(find("+",K18)),-10,if(EXACT(K18,upper(K18)),VLOOKUP(K18,'Team Ratings'!$E$3:$F$22,2,FALSE),if(EXACT(K18,lower(K18)),VLOOKUP(K18,'Team Ratings'!$B$3:$D$22,3,FALSE)))))</f>
        <v>1</v>
      </c>
      <c r="L40" s="192">
        <f>if(L18="",10,if(isnumber(find("+",L18)),-10,if(EXACT(L18,upper(L18)),VLOOKUP(L18,'Team Ratings'!$E$3:$F$22,2,FALSE),if(EXACT(L18,lower(L18)),VLOOKUP(L18,'Team Ratings'!$B$3:$D$22,3,FALSE)))))</f>
        <v>5</v>
      </c>
      <c r="M40" s="192">
        <f>if(M18="",10,if(isnumber(find("+",M18)),-10,if(EXACT(M18,upper(M18)),VLOOKUP(M18,'Team Ratings'!$E$3:$F$22,2,FALSE),if(EXACT(M18,lower(M18)),VLOOKUP(M18,'Team Ratings'!$B$3:$D$22,3,FALSE)))))</f>
        <v>3</v>
      </c>
      <c r="N40" s="192">
        <f>if(N18="",10,if(isnumber(find("+",N18)),-10,if(EXACT(N18,upper(N18)),VLOOKUP(N18,'Team Ratings'!$E$3:$F$22,2,FALSE),if(EXACT(N18,lower(N18)),VLOOKUP(N18,'Team Ratings'!$B$3:$D$22,3,FALSE)))))</f>
        <v>7</v>
      </c>
      <c r="O40" s="192">
        <f>if(O18="",10,if(isnumber(find("+",O18)),-10,if(EXACT(O18,upper(O18)),VLOOKUP(O18,'Team Ratings'!$E$3:$F$22,2,FALSE),if(EXACT(O18,lower(O18)),VLOOKUP(O18,'Team Ratings'!$B$3:$D$22,3,FALSE)))))</f>
        <v>7</v>
      </c>
      <c r="P40" s="192">
        <f>if(P18="",10,if(isnumber(find("+",P18)),-10,if(EXACT(P18,upper(P18)),VLOOKUP(P18,'Team Ratings'!$E$3:$F$22,2,FALSE),if(EXACT(P18,lower(P18)),VLOOKUP(P18,'Team Ratings'!$B$3:$D$22,3,FALSE)))))</f>
        <v>6</v>
      </c>
      <c r="Q40" s="192">
        <f>if(Q18="",10,if(isnumber(find("+",Q18)),-10,if(EXACT(Q18,upper(Q18)),VLOOKUP(Q18,'Team Ratings'!$E$3:$F$22,2,FALSE),if(EXACT(Q18,lower(Q18)),VLOOKUP(Q18,'Team Ratings'!$B$3:$D$22,3,FALSE)))))</f>
        <v>3</v>
      </c>
      <c r="R40" s="192">
        <f>if(R18="",10,if(isnumber(find("+",R18)),-10,if(EXACT(R18,upper(R18)),VLOOKUP(R18,'Team Ratings'!$E$3:$F$22,2,FALSE),if(EXACT(R18,lower(R18)),VLOOKUP(R18,'Team Ratings'!$B$3:$D$22,3,FALSE)))))</f>
        <v>6</v>
      </c>
      <c r="S40" s="192">
        <f>if(S18="",10,if(isnumber(find("+",S18)),-10,if(EXACT(S18,upper(S18)),VLOOKUP(S18,'Team Ratings'!$E$3:$F$22,2,FALSE),if(EXACT(S18,lower(S18)),VLOOKUP(S18,'Team Ratings'!$B$3:$D$22,3,FALSE)))))</f>
        <v>2</v>
      </c>
      <c r="T40" s="192">
        <f>if(T18="",10,if(isnumber(find("+",T18)),-10,if(EXACT(T18,upper(T18)),VLOOKUP(T18,'Team Ratings'!$E$3:$F$22,2,FALSE),if(EXACT(T18,lower(T18)),VLOOKUP(T18,'Team Ratings'!$B$3:$D$22,3,FALSE)))))</f>
        <v>5</v>
      </c>
      <c r="U40" s="192">
        <f>if(U18="",10,if(isnumber(find("+",U18)),-10,if(EXACT(U18,upper(U18)),VLOOKUP(U18,'Team Ratings'!$E$3:$F$22,2,FALSE),if(EXACT(U18,lower(U18)),VLOOKUP(U18,'Team Ratings'!$B$3:$D$22,3,FALSE)))))</f>
        <v>6</v>
      </c>
      <c r="V40" s="192">
        <f>if(V18="",10,if(isnumber(find("+",V18)),-10,if(EXACT(V18,upper(V18)),VLOOKUP(V18,'Team Ratings'!$E$3:$F$22,2,FALSE),if(EXACT(V18,lower(V18)),VLOOKUP(V18,'Team Ratings'!$B$3:$D$22,3,FALSE)))))</f>
        <v>2</v>
      </c>
      <c r="W40" s="192">
        <f>if(W18="",10,if(isnumber(find("+",W18)),-10,if(EXACT(W18,upper(W18)),VLOOKUP(W18,'Team Ratings'!$E$3:$F$22,2,FALSE),if(EXACT(W18,lower(W18)),VLOOKUP(W18,'Team Ratings'!$B$3:$D$22,3,FALSE)))))</f>
        <v>4</v>
      </c>
      <c r="X40" s="192">
        <f>if(X18="",10,if(isnumber(find("+",X18)),-10,if(EXACT(X18,upper(X18)),VLOOKUP(X18,'Team Ratings'!$E$3:$F$22,2,FALSE),if(EXACT(X18,lower(X18)),VLOOKUP(X18,'Team Ratings'!$B$3:$D$22,3,FALSE)))))</f>
        <v>6</v>
      </c>
      <c r="Y40" s="192">
        <f>if(Y18="",10,if(isnumber(find("+",Y18)),-10,if(EXACT(Y18,upper(Y18)),VLOOKUP(Y18,'Team Ratings'!$E$3:$F$22,2,FALSE),if(EXACT(Y18,lower(Y18)),VLOOKUP(Y18,'Team Ratings'!$B$3:$D$22,3,FALSE)))))</f>
        <v>3</v>
      </c>
      <c r="Z40" s="192">
        <f>if(Z18="",10,if(isnumber(find("+",Z18)),-10,if(EXACT(Z18,upper(Z18)),VLOOKUP(Z18,'Team Ratings'!$E$3:$F$22,2,FALSE),if(EXACT(Z18,lower(Z18)),VLOOKUP(Z18,'Team Ratings'!$B$3:$D$22,3,FALSE)))))</f>
        <v>7</v>
      </c>
      <c r="AA40" s="192">
        <f>if(AA18="",10,if(isnumber(find("+",AA18)),-10,if(EXACT(AA18,upper(AA18)),VLOOKUP(AA18,'Team Ratings'!$E$3:$F$22,2,FALSE),if(EXACT(AA18,lower(AA18)),VLOOKUP(AA18,'Team Ratings'!$B$3:$D$22,3,FALSE)))))</f>
        <v>5</v>
      </c>
      <c r="AB40" s="192">
        <f>if(AB18="",10,if(isnumber(find("+",AB18)),-10,if(EXACT(AB18,upper(AB18)),VLOOKUP(AB18,'Team Ratings'!$E$3:$F$22,2,FALSE),if(EXACT(AB18,lower(AB18)),VLOOKUP(AB18,'Team Ratings'!$B$3:$D$22,3,FALSE)))))</f>
        <v>5</v>
      </c>
      <c r="AC40" s="192">
        <f>if(AC18="",10,if(isnumber(find("+",AC18)),-10,if(EXACT(AC18,upper(AC18)),VLOOKUP(AC18,'Team Ratings'!$E$3:$F$22,2,FALSE),if(EXACT(AC18,lower(AC18)),VLOOKUP(AC18,'Team Ratings'!$B$3:$D$22,3,FALSE)))))</f>
        <v>7</v>
      </c>
      <c r="AD40" s="192">
        <f>if(AD18="",10,if(isnumber(find("+",AD18)),-10,if(EXACT(AD18,upper(AD18)),VLOOKUP(AD18,'Team Ratings'!$E$3:$F$22,2,FALSE),if(EXACT(AD18,lower(AD18)),VLOOKUP(AD18,'Team Ratings'!$B$3:$D$22,3,FALSE)))))</f>
        <v>1</v>
      </c>
      <c r="AE40" s="192">
        <f>if(AE18="",10,if(isnumber(find("+",AE18)),-10,if(EXACT(AE18,upper(AE18)),VLOOKUP(AE18,'Team Ratings'!$E$3:$F$22,2,FALSE),if(EXACT(AE18,lower(AE18)),VLOOKUP(AE18,'Team Ratings'!$B$3:$D$22,3,FALSE)))))</f>
        <v>5</v>
      </c>
      <c r="AF40" s="192">
        <f>if(AF18="",10,if(isnumber(find("+",AF18)),-10,if(EXACT(AF18,upper(AF18)),VLOOKUP(AF18,'Team Ratings'!$E$3:$F$22,2,FALSE),if(EXACT(AF18,lower(AF18)),VLOOKUP(AF18,'Team Ratings'!$B$3:$D$22,3,FALSE)))))</f>
        <v>1</v>
      </c>
      <c r="AG40" s="192">
        <f>if(AG18="",10,if(isnumber(find("+",AG18)),-10,if(EXACT(AG18,upper(AG18)),VLOOKUP(AG18,'Team Ratings'!$E$3:$F$22,2,FALSE),if(EXACT(AG18,lower(AG18)),VLOOKUP(AG18,'Team Ratings'!$B$3:$D$22,3,FALSE)))))</f>
        <v>5</v>
      </c>
      <c r="AH40" s="192">
        <f>if(AH18="",10,if(isnumber(find("+",AH18)),-10,if(EXACT(AH18,upper(AH18)),VLOOKUP(AH18,'Team Ratings'!$E$3:$F$22,2,FALSE),if(EXACT(AH18,lower(AH18)),VLOOKUP(AH18,'Team Ratings'!$B$3:$D$22,3,FALSE)))))</f>
        <v>7</v>
      </c>
      <c r="AI40" s="192">
        <f>if(AI18="",10,if(isnumber(find("+",AI18)),-10,if(EXACT(AI18,upper(AI18)),VLOOKUP(AI18,'Team Ratings'!$E$3:$F$22,2,FALSE),if(EXACT(AI18,lower(AI18)),VLOOKUP(AI18,'Team Ratings'!$B$3:$D$22,3,FALSE)))))</f>
        <v>3</v>
      </c>
      <c r="AJ40" s="192">
        <f>if(AJ18="",10,if(isnumber(find("+",AJ18)),-10,if(EXACT(AJ18,upper(AJ18)),VLOOKUP(AJ18,'Team Ratings'!$E$3:$F$22,2,FALSE),if(EXACT(AJ18,lower(AJ18)),VLOOKUP(AJ18,'Team Ratings'!$B$3:$D$22,3,FALSE)))))</f>
        <v>6</v>
      </c>
      <c r="AK40" s="192">
        <f>if(AK18="",10,if(isnumber(find("+",AK18)),-10,if(EXACT(AK18,upper(AK18)),VLOOKUP(AK18,'Team Ratings'!$E$3:$F$22,2,FALSE),if(EXACT(AK18,lower(AK18)),VLOOKUP(AK18,'Team Ratings'!$B$3:$D$22,3,FALSE)))))</f>
        <v>4</v>
      </c>
      <c r="AL40" s="192">
        <f>if(AL18="",10,if(isnumber(find("+",AL18)),-10,if(EXACT(AL18,upper(AL18)),VLOOKUP(AL18,'Team Ratings'!$E$3:$F$22,2,FALSE),if(EXACT(AL18,lower(AL18)),VLOOKUP(AL18,'Team Ratings'!$B$3:$D$22,3,FALSE)))))</f>
        <v>3</v>
      </c>
      <c r="AM40" s="192">
        <f>if(AM18="",10,if(isnumber(find("+",AM18)),-10,if(EXACT(AM18,upper(AM18)),VLOOKUP(AM18,'Team Ratings'!$E$3:$F$22,2,FALSE),if(EXACT(AM18,lower(AM18)),VLOOKUP(AM18,'Team Ratings'!$B$3:$D$22,3,FALSE)))))</f>
        <v>5</v>
      </c>
      <c r="AN40" s="192">
        <f>if(AN18="",10,if(isnumber(find("+",AN18)),-10,if(EXACT(AN18,upper(AN18)),VLOOKUP(AN18,'Team Ratings'!$E$3:$F$22,2,FALSE),if(EXACT(AN18,lower(AN18)),VLOOKUP(AN18,'Team Ratings'!$B$3:$D$22,3,FALSE)))))</f>
        <v>6</v>
      </c>
      <c r="AO40" s="192">
        <f>if(AO18="",10,if(isnumber(find("+",AO18)),-10,if(EXACT(AO18,upper(AO18)),VLOOKUP(AO18,'Team Ratings'!$E$3:$F$22,2,FALSE),if(EXACT(AO18,lower(AO18)),VLOOKUP(AO18,'Team Ratings'!$B$3:$D$22,3,FALSE)))))</f>
        <v>3</v>
      </c>
      <c r="AP40" s="192">
        <f>if(AP18="",10,if(isnumber(find("+",AP18)),-10,if(EXACT(AP18,upper(AP18)),VLOOKUP(AP18,'Team Ratings'!$E$3:$F$22,2,FALSE),if(EXACT(AP18,lower(AP18)),VLOOKUP(AP18,'Team Ratings'!$B$3:$D$22,3,FALSE)))))</f>
        <v>6</v>
      </c>
      <c r="AQ40" s="192">
        <f>if(AQ18="",10,if(isnumber(find("+",AQ18)),-10,if(EXACT(AQ18,upper(AQ18)),VLOOKUP(AQ18,'Team Ratings'!$E$3:$F$22,2,FALSE),if(EXACT(AQ18,lower(AQ18)),VLOOKUP(AQ18,'Team Ratings'!$B$3:$D$22,3,FALSE)))))</f>
        <v>5</v>
      </c>
      <c r="AR40" s="192">
        <f>if(AR18="",10,if(isnumber(find("+",AR18)),-10,if(EXACT(AR18,upper(AR18)),VLOOKUP(AR18,'Team Ratings'!$E$3:$F$22,2,FALSE),if(EXACT(AR18,lower(AR18)),VLOOKUP(AR18,'Team Ratings'!$B$3:$D$22,3,FALSE)))))</f>
        <v>2</v>
      </c>
      <c r="AS40" s="282"/>
      <c r="AT40" s="663">
        <f>if(AT18="",10,if(isnumber(find("+",AT18)),-10,if(EXACT(AT18,upper(AT18)),VLOOKUP(AT18,'Team Ratings'!$E$3:$F$22,2,FALSE),if(EXACT(AT18,lower(AT18)),VLOOKUP(AT18,'Team Ratings'!$B$3:$D$22,3,FALSE)))))</f>
        <v>10</v>
      </c>
      <c r="AU40" s="654">
        <f>if(AU18="",10,if(isnumber(find("+",AU18)),-10,if(EXACT(AU18,upper(AU18)),VLOOKUP(AU18,'Team Ratings'!$E$3:$F$22,2,FALSE),if(EXACT(AU18,lower(AU18)),VLOOKUP(AU18,'Team Ratings'!$B$3:$D$22,3,FALSE)))))</f>
        <v>10</v>
      </c>
      <c r="AV40" s="192">
        <f>if(AV18="",10,if(isnumber(find("+",AV18)),-10,if(EXACT(AV18,upper(AV18)),VLOOKUP(AV18,'Team Ratings'!$E$3:$F$22,2,FALSE),if(EXACT(AV18,lower(AV18)),VLOOKUP(AV18,'Team Ratings'!$B$3:$D$22,3,FALSE)))))</f>
        <v>10</v>
      </c>
      <c r="AW40" s="192">
        <f>if(AW18="",10,if(isnumber(find("+",AW18)),-10,if(EXACT(AW18,upper(AW18)),VLOOKUP(AW18,'Team Ratings'!$E$3:$F$22,2,FALSE),if(EXACT(AW18,lower(AW18)),VLOOKUP(AW18,'Team Ratings'!$B$3:$D$22,3,FALSE)))))</f>
        <v>10</v>
      </c>
      <c r="AX40" s="192">
        <f>if(AX18="",10,if(isnumber(find("+",AX18)),-10,if(EXACT(AX18,upper(AX18)),VLOOKUP(AX18,'Team Ratings'!$E$3:$F$22,2,FALSE),if(EXACT(AX18,lower(AX18)),VLOOKUP(AX18,'Team Ratings'!$B$3:$D$22,3,FALSE)))))</f>
        <v>10</v>
      </c>
      <c r="AY40" s="192">
        <f>if(AY18="",10,if(isnumber(find("+",AY18)),-10,if(EXACT(AY18,upper(AY18)),VLOOKUP(AY18,'Team Ratings'!$E$3:$F$22,2,FALSE),if(EXACT(AY18,lower(AY18)),VLOOKUP(AY18,'Team Ratings'!$B$3:$D$22,3,FALSE)))))</f>
        <v>10</v>
      </c>
      <c r="AZ40" s="63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</row>
    <row r="41" hidden="1">
      <c r="A41" s="95"/>
      <c r="B41" s="95"/>
      <c r="C41" s="661"/>
      <c r="D41" s="661"/>
      <c r="E41" s="655" t="s">
        <v>361</v>
      </c>
      <c r="F41" s="654" t="s">
        <v>56</v>
      </c>
      <c r="G41" s="192">
        <f>if(G19="",10,if(isnumber(find("+",G19)),-10,if(EXACT(G19,upper(G19)),VLOOKUP(G19,'Team Ratings'!$E$3:$F$22,2,FALSE),if(EXACT(G19,lower(G19)),VLOOKUP(G19,'Team Ratings'!$B$3:$D$22,3,FALSE)))))</f>
        <v>4</v>
      </c>
      <c r="H41" s="192">
        <f>if(H19="",10,if(isnumber(find("+",H19)),-10,if(EXACT(H19,upper(H19)),VLOOKUP(H19,'Team Ratings'!$E$3:$F$22,2,FALSE),if(EXACT(H19,lower(H19)),VLOOKUP(H19,'Team Ratings'!$B$3:$D$22,3,FALSE)))))</f>
        <v>5</v>
      </c>
      <c r="I41" s="192">
        <f>if(I19="",10,if(isnumber(find("+",I19)),-10,if(EXACT(I19,upper(I19)),VLOOKUP(I19,'Team Ratings'!$E$3:$F$22,2,FALSE),if(EXACT(I19,lower(I19)),VLOOKUP(I19,'Team Ratings'!$B$3:$D$22,3,FALSE)))))</f>
        <v>5</v>
      </c>
      <c r="J41" s="192">
        <f>if(J19="",10,if(isnumber(find("+",J19)),-10,if(EXACT(J19,upper(J19)),VLOOKUP(J19,'Team Ratings'!$E$3:$F$22,2,FALSE),if(EXACT(J19,lower(J19)),VLOOKUP(J19,'Team Ratings'!$B$3:$D$22,3,FALSE)))))</f>
        <v>3</v>
      </c>
      <c r="K41" s="192">
        <f>if(K19="",10,if(isnumber(find("+",K19)),-10,if(EXACT(K19,upper(K19)),VLOOKUP(K19,'Team Ratings'!$E$3:$F$22,2,FALSE),if(EXACT(K19,lower(K19)),VLOOKUP(K19,'Team Ratings'!$B$3:$D$22,3,FALSE)))))</f>
        <v>1</v>
      </c>
      <c r="L41" s="192">
        <f>if(L19="",10,if(isnumber(find("+",L19)),-10,if(EXACT(L19,upper(L19)),VLOOKUP(L19,'Team Ratings'!$E$3:$F$22,2,FALSE),if(EXACT(L19,lower(L19)),VLOOKUP(L19,'Team Ratings'!$B$3:$D$22,3,FALSE)))))</f>
        <v>7</v>
      </c>
      <c r="M41" s="192">
        <f>if(M19="",10,if(isnumber(find("+",M19)),-10,if(EXACT(M19,upper(M19)),VLOOKUP(M19,'Team Ratings'!$E$3:$F$22,2,FALSE),if(EXACT(M19,lower(M19)),VLOOKUP(M19,'Team Ratings'!$B$3:$D$22,3,FALSE)))))</f>
        <v>6</v>
      </c>
      <c r="N41" s="192">
        <f>if(N19="",10,if(isnumber(find("+",N19)),-10,if(EXACT(N19,upper(N19)),VLOOKUP(N19,'Team Ratings'!$E$3:$F$22,2,FALSE),if(EXACT(N19,lower(N19)),VLOOKUP(N19,'Team Ratings'!$B$3:$D$22,3,FALSE)))))</f>
        <v>7</v>
      </c>
      <c r="O41" s="192">
        <f>if(O19="",10,if(isnumber(find("+",O19)),-10,if(EXACT(O19,upper(O19)),VLOOKUP(O19,'Team Ratings'!$E$3:$F$22,2,FALSE),if(EXACT(O19,lower(O19)),VLOOKUP(O19,'Team Ratings'!$B$3:$D$22,3,FALSE)))))</f>
        <v>4</v>
      </c>
      <c r="P41" s="192">
        <f>if(P19="",10,if(isnumber(find("+",P19)),-10,if(EXACT(P19,upper(P19)),VLOOKUP(P19,'Team Ratings'!$E$3:$F$22,2,FALSE),if(EXACT(P19,lower(P19)),VLOOKUP(P19,'Team Ratings'!$B$3:$D$22,3,FALSE)))))</f>
        <v>5</v>
      </c>
      <c r="Q41" s="192">
        <f>if(Q19="",10,if(isnumber(find("+",Q19)),-10,if(EXACT(Q19,upper(Q19)),VLOOKUP(Q19,'Team Ratings'!$E$3:$F$22,2,FALSE),if(EXACT(Q19,lower(Q19)),VLOOKUP(Q19,'Team Ratings'!$B$3:$D$22,3,FALSE)))))</f>
        <v>5</v>
      </c>
      <c r="R41" s="192">
        <f>if(R19="",10,if(isnumber(find("+",R19)),-10,if(EXACT(R19,upper(R19)),VLOOKUP(R19,'Team Ratings'!$E$3:$F$22,2,FALSE),if(EXACT(R19,lower(R19)),VLOOKUP(R19,'Team Ratings'!$B$3:$D$22,3,FALSE)))))</f>
        <v>4</v>
      </c>
      <c r="S41" s="192">
        <f>if(S19="",10,if(isnumber(find("+",S19)),-10,if(EXACT(S19,upper(S19)),VLOOKUP(S19,'Team Ratings'!$E$3:$F$22,2,FALSE),if(EXACT(S19,lower(S19)),VLOOKUP(S19,'Team Ratings'!$B$3:$D$22,3,FALSE)))))</f>
        <v>1</v>
      </c>
      <c r="T41" s="192">
        <f>if(T19="",10,if(isnumber(find("+",T19)),-10,if(EXACT(T19,upper(T19)),VLOOKUP(T19,'Team Ratings'!$E$3:$F$22,2,FALSE),if(EXACT(T19,lower(T19)),VLOOKUP(T19,'Team Ratings'!$B$3:$D$22,3,FALSE)))))</f>
        <v>3</v>
      </c>
      <c r="U41" s="192">
        <f>if(U19="",10,if(isnumber(find("+",U19)),-10,if(EXACT(U19,upper(U19)),VLOOKUP(U19,'Team Ratings'!$E$3:$F$22,2,FALSE),if(EXACT(U19,lower(U19)),VLOOKUP(U19,'Team Ratings'!$B$3:$D$22,3,FALSE)))))</f>
        <v>6</v>
      </c>
      <c r="V41" s="192">
        <f>if(V19="",10,if(isnumber(find("+",V19)),-10,if(EXACT(V19,upper(V19)),VLOOKUP(V19,'Team Ratings'!$E$3:$F$22,2,FALSE),if(EXACT(V19,lower(V19)),VLOOKUP(V19,'Team Ratings'!$B$3:$D$22,3,FALSE)))))</f>
        <v>5</v>
      </c>
      <c r="W41" s="192">
        <f>if(W19="",10,if(isnumber(find("+",W19)),-10,if(EXACT(W19,upper(W19)),VLOOKUP(W19,'Team Ratings'!$E$3:$F$22,2,FALSE),if(EXACT(W19,lower(W19)),VLOOKUP(W19,'Team Ratings'!$B$3:$D$22,3,FALSE)))))</f>
        <v>3</v>
      </c>
      <c r="X41" s="192">
        <f>if(X19="",10,if(isnumber(find("+",X19)),-10,if(EXACT(X19,upper(X19)),VLOOKUP(X19,'Team Ratings'!$E$3:$F$22,2,FALSE),if(EXACT(X19,lower(X19)),VLOOKUP(X19,'Team Ratings'!$B$3:$D$22,3,FALSE)))))</f>
        <v>2</v>
      </c>
      <c r="Y41" s="192">
        <f>if(Y19="",10,if(isnumber(find("+",Y19)),-10,if(EXACT(Y19,upper(Y19)),VLOOKUP(Y19,'Team Ratings'!$E$3:$F$22,2,FALSE),if(EXACT(Y19,lower(Y19)),VLOOKUP(Y19,'Team Ratings'!$B$3:$D$22,3,FALSE)))))</f>
        <v>6</v>
      </c>
      <c r="Z41" s="192">
        <f>if(Z19="",10,if(isnumber(find("+",Z19)),-10,if(EXACT(Z19,upper(Z19)),VLOOKUP(Z19,'Team Ratings'!$E$3:$F$22,2,FALSE),if(EXACT(Z19,lower(Z19)),VLOOKUP(Z19,'Team Ratings'!$B$3:$D$22,3,FALSE)))))</f>
        <v>5</v>
      </c>
      <c r="AA41" s="192">
        <f>if(AA19="",10,if(isnumber(find("+",AA19)),-10,if(EXACT(AA19,upper(AA19)),VLOOKUP(AA19,'Team Ratings'!$E$3:$F$22,2,FALSE),if(EXACT(AA19,lower(AA19)),VLOOKUP(AA19,'Team Ratings'!$B$3:$D$22,3,FALSE)))))</f>
        <v>7</v>
      </c>
      <c r="AB41" s="192">
        <f>if(AB19="",10,if(isnumber(find("+",AB19)),-10,if(EXACT(AB19,upper(AB19)),VLOOKUP(AB19,'Team Ratings'!$E$3:$F$22,2,FALSE),if(EXACT(AB19,lower(AB19)),VLOOKUP(AB19,'Team Ratings'!$B$3:$D$22,3,FALSE)))))</f>
        <v>6</v>
      </c>
      <c r="AC41" s="192">
        <f>if(AC19="",10,if(isnumber(find("+",AC19)),-10,if(EXACT(AC19,upper(AC19)),VLOOKUP(AC19,'Team Ratings'!$E$3:$F$22,2,FALSE),if(EXACT(AC19,lower(AC19)),VLOOKUP(AC19,'Team Ratings'!$B$3:$D$22,3,FALSE)))))</f>
        <v>7</v>
      </c>
      <c r="AD41" s="192">
        <f>if(AD19="",10,if(isnumber(find("+",AD19)),-10,if(EXACT(AD19,upper(AD19)),VLOOKUP(AD19,'Team Ratings'!$E$3:$F$22,2,FALSE),if(EXACT(AD19,lower(AD19)),VLOOKUP(AD19,'Team Ratings'!$B$3:$D$22,3,FALSE)))))</f>
        <v>1</v>
      </c>
      <c r="AE41" s="192">
        <f>if(AE19="",10,if(isnumber(find("+",AE19)),-10,if(EXACT(AE19,upper(AE19)),VLOOKUP(AE19,'Team Ratings'!$E$3:$F$22,2,FALSE),if(EXACT(AE19,lower(AE19)),VLOOKUP(AE19,'Team Ratings'!$B$3:$D$22,3,FALSE)))))</f>
        <v>3</v>
      </c>
      <c r="AF41" s="192">
        <f>if(AF19="",10,if(isnumber(find("+",AF19)),-10,if(EXACT(AF19,upper(AF19)),VLOOKUP(AF19,'Team Ratings'!$E$3:$F$22,2,FALSE),if(EXACT(AF19,lower(AF19)),VLOOKUP(AF19,'Team Ratings'!$B$3:$D$22,3,FALSE)))))</f>
        <v>6</v>
      </c>
      <c r="AG41" s="192">
        <f>if(AG19="",10,if(isnumber(find("+",AG19)),-10,if(EXACT(AG19,upper(AG19)),VLOOKUP(AG19,'Team Ratings'!$E$3:$F$22,2,FALSE),if(EXACT(AG19,lower(AG19)),VLOOKUP(AG19,'Team Ratings'!$B$3:$D$22,3,FALSE)))))</f>
        <v>2</v>
      </c>
      <c r="AH41" s="192">
        <f>if(AH19="",10,if(isnumber(find("+",AH19)),-10,if(EXACT(AH19,upper(AH19)),VLOOKUP(AH19,'Team Ratings'!$E$3:$F$22,2,FALSE),if(EXACT(AH19,lower(AH19)),VLOOKUP(AH19,'Team Ratings'!$B$3:$D$22,3,FALSE)))))</f>
        <v>6</v>
      </c>
      <c r="AI41" s="192">
        <f>if(AI19="",10,if(isnumber(find("+",AI19)),-10,if(EXACT(AI19,upper(AI19)),VLOOKUP(AI19,'Team Ratings'!$E$3:$F$22,2,FALSE),if(EXACT(AI19,lower(AI19)),VLOOKUP(AI19,'Team Ratings'!$B$3:$D$22,3,FALSE)))))</f>
        <v>5</v>
      </c>
      <c r="AJ41" s="192">
        <f>if(AJ19="",10,if(isnumber(find("+",AJ19)),-10,if(EXACT(AJ19,upper(AJ19)),VLOOKUP(AJ19,'Team Ratings'!$E$3:$F$22,2,FALSE),if(EXACT(AJ19,lower(AJ19)),VLOOKUP(AJ19,'Team Ratings'!$B$3:$D$22,3,FALSE)))))</f>
        <v>4</v>
      </c>
      <c r="AK41" s="192">
        <f>if(AK19="",10,if(isnumber(find("+",AK19)),-10,if(EXACT(AK19,upper(AK19)),VLOOKUP(AK19,'Team Ratings'!$E$3:$F$22,2,FALSE),if(EXACT(AK19,lower(AK19)),VLOOKUP(AK19,'Team Ratings'!$B$3:$D$22,3,FALSE)))))</f>
        <v>3</v>
      </c>
      <c r="AL41" s="192">
        <f>if(AL19="",10,if(isnumber(find("+",AL19)),-10,if(EXACT(AL19,upper(AL19)),VLOOKUP(AL19,'Team Ratings'!$E$3:$F$22,2,FALSE),if(EXACT(AL19,lower(AL19)),VLOOKUP(AL19,'Team Ratings'!$B$3:$D$22,3,FALSE)))))</f>
        <v>1</v>
      </c>
      <c r="AM41" s="192">
        <f>if(AM19="",10,if(isnumber(find("+",AM19)),-10,if(EXACT(AM19,upper(AM19)),VLOOKUP(AM19,'Team Ratings'!$E$3:$F$22,2,FALSE),if(EXACT(AM19,lower(AM19)),VLOOKUP(AM19,'Team Ratings'!$B$3:$D$22,3,FALSE)))))</f>
        <v>5</v>
      </c>
      <c r="AN41" s="192">
        <f>if(AN19="",10,if(isnumber(find("+",AN19)),-10,if(EXACT(AN19,upper(AN19)),VLOOKUP(AN19,'Team Ratings'!$E$3:$F$22,2,FALSE),if(EXACT(AN19,lower(AN19)),VLOOKUP(AN19,'Team Ratings'!$B$3:$D$22,3,FALSE)))))</f>
        <v>6</v>
      </c>
      <c r="AO41" s="192">
        <f>if(AO19="",10,if(isnumber(find("+",AO19)),-10,if(EXACT(AO19,upper(AO19)),VLOOKUP(AO19,'Team Ratings'!$E$3:$F$22,2,FALSE),if(EXACT(AO19,lower(AO19)),VLOOKUP(AO19,'Team Ratings'!$B$3:$D$22,3,FALSE)))))</f>
        <v>6</v>
      </c>
      <c r="AP41" s="192">
        <f>if(AP19="",10,if(isnumber(find("+",AP19)),-10,if(EXACT(AP19,upper(AP19)),VLOOKUP(AP19,'Team Ratings'!$E$3:$F$22,2,FALSE),if(EXACT(AP19,lower(AP19)),VLOOKUP(AP19,'Team Ratings'!$B$3:$D$22,3,FALSE)))))</f>
        <v>2</v>
      </c>
      <c r="AQ41" s="192">
        <f>if(AQ19="",10,if(isnumber(find("+",AQ19)),-10,if(EXACT(AQ19,upper(AQ19)),VLOOKUP(AQ19,'Team Ratings'!$E$3:$F$22,2,FALSE),if(EXACT(AQ19,lower(AQ19)),VLOOKUP(AQ19,'Team Ratings'!$B$3:$D$22,3,FALSE)))))</f>
        <v>3</v>
      </c>
      <c r="AR41" s="192">
        <f>if(AR19="",10,if(isnumber(find("+",AR19)),-10,if(EXACT(AR19,upper(AR19)),VLOOKUP(AR19,'Team Ratings'!$E$3:$F$22,2,FALSE),if(EXACT(AR19,lower(AR19)),VLOOKUP(AR19,'Team Ratings'!$B$3:$D$22,3,FALSE)))))</f>
        <v>5</v>
      </c>
      <c r="AS41" s="282"/>
      <c r="AT41" s="663">
        <f>if(AT19="",10,if(isnumber(find("+",AT19)),-10,if(EXACT(AT19,upper(AT19)),VLOOKUP(AT19,'Team Ratings'!$E$3:$F$22,2,FALSE),if(EXACT(AT19,lower(AT19)),VLOOKUP(AT19,'Team Ratings'!$B$3:$D$22,3,FALSE)))))</f>
        <v>10</v>
      </c>
      <c r="AU41" s="654">
        <f>if(AU19="",10,if(isnumber(find("+",AU19)),-10,if(EXACT(AU19,upper(AU19)),VLOOKUP(AU19,'Team Ratings'!$E$3:$F$22,2,FALSE),if(EXACT(AU19,lower(AU19)),VLOOKUP(AU19,'Team Ratings'!$B$3:$D$22,3,FALSE)))))</f>
        <v>10</v>
      </c>
      <c r="AV41" s="192">
        <f>if(AV19="",10,if(isnumber(find("+",AV19)),-10,if(EXACT(AV19,upper(AV19)),VLOOKUP(AV19,'Team Ratings'!$E$3:$F$22,2,FALSE),if(EXACT(AV19,lower(AV19)),VLOOKUP(AV19,'Team Ratings'!$B$3:$D$22,3,FALSE)))))</f>
        <v>10</v>
      </c>
      <c r="AW41" s="192">
        <f>if(AW19="",10,if(isnumber(find("+",AW19)),-10,if(EXACT(AW19,upper(AW19)),VLOOKUP(AW19,'Team Ratings'!$E$3:$F$22,2,FALSE),if(EXACT(AW19,lower(AW19)),VLOOKUP(AW19,'Team Ratings'!$B$3:$D$22,3,FALSE)))))</f>
        <v>10</v>
      </c>
      <c r="AX41" s="192">
        <f>if(AX19="",10,if(isnumber(find("+",AX19)),-10,if(EXACT(AX19,upper(AX19)),VLOOKUP(AX19,'Team Ratings'!$E$3:$F$22,2,FALSE),if(EXACT(AX19,lower(AX19)),VLOOKUP(AX19,'Team Ratings'!$B$3:$D$22,3,FALSE)))))</f>
        <v>10</v>
      </c>
      <c r="AY41" s="192">
        <f>if(AY19="",10,if(isnumber(find("+",AY19)),-10,if(EXACT(AY19,upper(AY19)),VLOOKUP(AY19,'Team Ratings'!$E$3:$F$22,2,FALSE),if(EXACT(AY19,lower(AY19)),VLOOKUP(AY19,'Team Ratings'!$B$3:$D$22,3,FALSE)))))</f>
        <v>10</v>
      </c>
      <c r="AZ41" s="63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</row>
    <row r="42" hidden="1">
      <c r="A42" s="95"/>
      <c r="B42" s="95"/>
      <c r="C42" s="661"/>
      <c r="D42" s="661"/>
      <c r="E42" s="655" t="s">
        <v>74</v>
      </c>
      <c r="F42" s="654" t="s">
        <v>56</v>
      </c>
      <c r="G42" s="192">
        <f>if(G20="",10,if(isnumber(find("+",G20)),-10,if(EXACT(G20,upper(G20)),VLOOKUP(G20,'Team Ratings'!$E$3:$F$22,2,FALSE),if(EXACT(G20,lower(G20)),VLOOKUP(G20,'Team Ratings'!$B$3:$D$22,3,FALSE)))))</f>
        <v>2</v>
      </c>
      <c r="H42" s="192">
        <f>if(H20="",10,if(isnumber(find("+",H20)),-10,if(EXACT(H20,upper(H20)),VLOOKUP(H20,'Team Ratings'!$E$3:$F$22,2,FALSE),if(EXACT(H20,lower(H20)),VLOOKUP(H20,'Team Ratings'!$B$3:$D$22,3,FALSE)))))</f>
        <v>6</v>
      </c>
      <c r="I42" s="192">
        <f>if(I20="",10,if(isnumber(find("+",I20)),-10,if(EXACT(I20,upper(I20)),VLOOKUP(I20,'Team Ratings'!$E$3:$F$22,2,FALSE),if(EXACT(I20,lower(I20)),VLOOKUP(I20,'Team Ratings'!$B$3:$D$22,3,FALSE)))))</f>
        <v>4</v>
      </c>
      <c r="J42" s="192">
        <f>if(J20="",10,if(isnumber(find("+",J20)),-10,if(EXACT(J20,upper(J20)),VLOOKUP(J20,'Team Ratings'!$E$3:$F$22,2,FALSE),if(EXACT(J20,lower(J20)),VLOOKUP(J20,'Team Ratings'!$B$3:$D$22,3,FALSE)))))</f>
        <v>3</v>
      </c>
      <c r="K42" s="192">
        <f>if(K20="",10,if(isnumber(find("+",K20)),-10,if(EXACT(K20,upper(K20)),VLOOKUP(K20,'Team Ratings'!$E$3:$F$22,2,FALSE),if(EXACT(K20,lower(K20)),VLOOKUP(K20,'Team Ratings'!$B$3:$D$22,3,FALSE)))))</f>
        <v>2</v>
      </c>
      <c r="L42" s="192">
        <f>if(L20="",10,if(isnumber(find("+",L20)),-10,if(EXACT(L20,upper(L20)),VLOOKUP(L20,'Team Ratings'!$E$3:$F$22,2,FALSE),if(EXACT(L20,lower(L20)),VLOOKUP(L20,'Team Ratings'!$B$3:$D$22,3,FALSE)))))</f>
        <v>5</v>
      </c>
      <c r="M42" s="192">
        <f>if(M20="",10,if(isnumber(find("+",M20)),-10,if(EXACT(M20,upper(M20)),VLOOKUP(M20,'Team Ratings'!$E$3:$F$22,2,FALSE),if(EXACT(M20,lower(M20)),VLOOKUP(M20,'Team Ratings'!$B$3:$D$22,3,FALSE)))))</f>
        <v>6</v>
      </c>
      <c r="N42" s="192">
        <f>if(N20="",10,if(isnumber(find("+",N20)),-10,if(EXACT(N20,upper(N20)),VLOOKUP(N20,'Team Ratings'!$E$3:$F$22,2,FALSE),if(EXACT(N20,lower(N20)),VLOOKUP(N20,'Team Ratings'!$B$3:$D$22,3,FALSE)))))</f>
        <v>4</v>
      </c>
      <c r="O42" s="192">
        <f>if(O20="",10,if(isnumber(find("+",O20)),-10,if(EXACT(O20,upper(O20)),VLOOKUP(O20,'Team Ratings'!$E$3:$F$22,2,FALSE),if(EXACT(O20,lower(O20)),VLOOKUP(O20,'Team Ratings'!$B$3:$D$22,3,FALSE)))))</f>
        <v>6</v>
      </c>
      <c r="P42" s="192">
        <f>if(P20="",10,if(isnumber(find("+",P20)),-10,if(EXACT(P20,upper(P20)),VLOOKUP(P20,'Team Ratings'!$E$3:$F$22,2,FALSE),if(EXACT(P20,lower(P20)),VLOOKUP(P20,'Team Ratings'!$B$3:$D$22,3,FALSE)))))</f>
        <v>1</v>
      </c>
      <c r="Q42" s="192">
        <f>if(Q20="",10,if(isnumber(find("+",Q20)),-10,if(EXACT(Q20,upper(Q20)),VLOOKUP(Q20,'Team Ratings'!$E$3:$F$22,2,FALSE),if(EXACT(Q20,lower(Q20)),VLOOKUP(Q20,'Team Ratings'!$B$3:$D$22,3,FALSE)))))</f>
        <v>5</v>
      </c>
      <c r="R42" s="192">
        <f>if(R20="",10,if(isnumber(find("+",R20)),-10,if(EXACT(R20,upper(R20)),VLOOKUP(R20,'Team Ratings'!$E$3:$F$22,2,FALSE),if(EXACT(R20,lower(R20)),VLOOKUP(R20,'Team Ratings'!$B$3:$D$22,3,FALSE)))))</f>
        <v>7</v>
      </c>
      <c r="S42" s="192">
        <f>if(S20="",10,if(isnumber(find("+",S20)),-10,if(EXACT(S20,upper(S20)),VLOOKUP(S20,'Team Ratings'!$E$3:$F$22,2,FALSE),if(EXACT(S20,lower(S20)),VLOOKUP(S20,'Team Ratings'!$B$3:$D$22,3,FALSE)))))</f>
        <v>3</v>
      </c>
      <c r="T42" s="192">
        <f>if(T20="",10,if(isnumber(find("+",T20)),-10,if(EXACT(T20,upper(T20)),VLOOKUP(T20,'Team Ratings'!$E$3:$F$22,2,FALSE),if(EXACT(T20,lower(T20)),VLOOKUP(T20,'Team Ratings'!$B$3:$D$22,3,FALSE)))))</f>
        <v>5</v>
      </c>
      <c r="U42" s="192">
        <f>if(U20="",10,if(isnumber(find("+",U20)),-10,if(EXACT(U20,upper(U20)),VLOOKUP(U20,'Team Ratings'!$E$3:$F$22,2,FALSE),if(EXACT(U20,lower(U20)),VLOOKUP(U20,'Team Ratings'!$B$3:$D$22,3,FALSE)))))</f>
        <v>6</v>
      </c>
      <c r="V42" s="192">
        <f>if(V20="",10,if(isnumber(find("+",V20)),-10,if(EXACT(V20,upper(V20)),VLOOKUP(V20,'Team Ratings'!$E$3:$F$22,2,FALSE),if(EXACT(V20,lower(V20)),VLOOKUP(V20,'Team Ratings'!$B$3:$D$22,3,FALSE)))))</f>
        <v>1</v>
      </c>
      <c r="W42" s="192">
        <f>if(W20="",10,if(isnumber(find("+",W20)),-10,if(EXACT(W20,upper(W20)),VLOOKUP(W20,'Team Ratings'!$E$3:$F$22,2,FALSE),if(EXACT(W20,lower(W20)),VLOOKUP(W20,'Team Ratings'!$B$3:$D$22,3,FALSE)))))</f>
        <v>5</v>
      </c>
      <c r="X42" s="192">
        <f>if(X20="",10,if(isnumber(find("+",X20)),-10,if(EXACT(X20,upper(X20)),VLOOKUP(X20,'Team Ratings'!$E$3:$F$22,2,FALSE),if(EXACT(X20,lower(X20)),VLOOKUP(X20,'Team Ratings'!$B$3:$D$22,3,FALSE)))))</f>
        <v>7</v>
      </c>
      <c r="Y42" s="192">
        <f>if(Y20="",10,if(isnumber(find("+",Y20)),-10,if(EXACT(Y20,upper(Y20)),VLOOKUP(Y20,'Team Ratings'!$E$3:$F$22,2,FALSE),if(EXACT(Y20,lower(Y20)),VLOOKUP(Y20,'Team Ratings'!$B$3:$D$22,3,FALSE)))))</f>
        <v>7</v>
      </c>
      <c r="Z42" s="192">
        <f>if(Z20="",10,if(isnumber(find("+",Z20)),-10,if(EXACT(Z20,upper(Z20)),VLOOKUP(Z20,'Team Ratings'!$E$3:$F$22,2,FALSE),if(EXACT(Z20,lower(Z20)),VLOOKUP(Z20,'Team Ratings'!$B$3:$D$22,3,FALSE)))))</f>
        <v>5</v>
      </c>
      <c r="AA42" s="192">
        <f>if(AA20="",10,if(isnumber(find("+",AA20)),-10,if(EXACT(AA20,upper(AA20)),VLOOKUP(AA20,'Team Ratings'!$E$3:$F$22,2,FALSE),if(EXACT(AA20,lower(AA20)),VLOOKUP(AA20,'Team Ratings'!$B$3:$D$22,3,FALSE)))))</f>
        <v>5</v>
      </c>
      <c r="AB42" s="192">
        <f>if(AB20="",10,if(isnumber(find("+",AB20)),-10,if(EXACT(AB20,upper(AB20)),VLOOKUP(AB20,'Team Ratings'!$E$3:$F$22,2,FALSE),if(EXACT(AB20,lower(AB20)),VLOOKUP(AB20,'Team Ratings'!$B$3:$D$22,3,FALSE)))))</f>
        <v>6</v>
      </c>
      <c r="AC42" s="192">
        <f>if(AC20="",10,if(isnumber(find("+",AC20)),-10,if(EXACT(AC20,upper(AC20)),VLOOKUP(AC20,'Team Ratings'!$E$3:$F$22,2,FALSE),if(EXACT(AC20,lower(AC20)),VLOOKUP(AC20,'Team Ratings'!$B$3:$D$22,3,FALSE)))))</f>
        <v>5</v>
      </c>
      <c r="AD42" s="192">
        <f>if(AD20="",10,if(isnumber(find("+",AD20)),-10,if(EXACT(AD20,upper(AD20)),VLOOKUP(AD20,'Team Ratings'!$E$3:$F$22,2,FALSE),if(EXACT(AD20,lower(AD20)),VLOOKUP(AD20,'Team Ratings'!$B$3:$D$22,3,FALSE)))))</f>
        <v>2</v>
      </c>
      <c r="AE42" s="192">
        <f>if(AE20="",10,if(isnumber(find("+",AE20)),-10,if(EXACT(AE20,upper(AE20)),VLOOKUP(AE20,'Team Ratings'!$E$3:$F$22,2,FALSE),if(EXACT(AE20,lower(AE20)),VLOOKUP(AE20,'Team Ratings'!$B$3:$D$22,3,FALSE)))))</f>
        <v>6</v>
      </c>
      <c r="AF42" s="192">
        <f>if(AF20="",10,if(isnumber(find("+",AF20)),-10,if(EXACT(AF20,upper(AF20)),VLOOKUP(AF20,'Team Ratings'!$E$3:$F$22,2,FALSE),if(EXACT(AF20,lower(AF20)),VLOOKUP(AF20,'Team Ratings'!$B$3:$D$22,3,FALSE)))))</f>
        <v>5</v>
      </c>
      <c r="AG42" s="192">
        <f>if(AG20="",10,if(isnumber(find("+",AG20)),-10,if(EXACT(AG20,upper(AG20)),VLOOKUP(AG20,'Team Ratings'!$E$3:$F$22,2,FALSE),if(EXACT(AG20,lower(AG20)),VLOOKUP(AG20,'Team Ratings'!$B$3:$D$22,3,FALSE)))))</f>
        <v>3</v>
      </c>
      <c r="AH42" s="192">
        <f>if(AH20="",10,if(isnumber(find("+",AH20)),-10,if(EXACT(AH20,upper(AH20)),VLOOKUP(AH20,'Team Ratings'!$E$3:$F$22,2,FALSE),if(EXACT(AH20,lower(AH20)),VLOOKUP(AH20,'Team Ratings'!$B$3:$D$22,3,FALSE)))))</f>
        <v>3</v>
      </c>
      <c r="AI42" s="192">
        <f>if(AI20="",10,if(isnumber(find("+",AI20)),-10,if(EXACT(AI20,upper(AI20)),VLOOKUP(AI20,'Team Ratings'!$E$3:$F$22,2,FALSE),if(EXACT(AI20,lower(AI20)),VLOOKUP(AI20,'Team Ratings'!$B$3:$D$22,3,FALSE)))))</f>
        <v>3</v>
      </c>
      <c r="AJ42" s="192">
        <f>if(AJ20="",10,if(isnumber(find("+",AJ20)),-10,if(EXACT(AJ20,upper(AJ20)),VLOOKUP(AJ20,'Team Ratings'!$E$3:$F$22,2,FALSE),if(EXACT(AJ20,lower(AJ20)),VLOOKUP(AJ20,'Team Ratings'!$B$3:$D$22,3,FALSE)))))</f>
        <v>1</v>
      </c>
      <c r="AK42" s="192">
        <f>if(AK20="",10,if(isnumber(find("+",AK20)),-10,if(EXACT(AK20,upper(AK20)),VLOOKUP(AK20,'Team Ratings'!$E$3:$F$22,2,FALSE),if(EXACT(AK20,lower(AK20)),VLOOKUP(AK20,'Team Ratings'!$B$3:$D$22,3,FALSE)))))</f>
        <v>5</v>
      </c>
      <c r="AL42" s="192">
        <f>if(AL20="",10,if(isnumber(find("+",AL20)),-10,if(EXACT(AL20,upper(AL20)),VLOOKUP(AL20,'Team Ratings'!$E$3:$F$22,2,FALSE),if(EXACT(AL20,lower(AL20)),VLOOKUP(AL20,'Team Ratings'!$B$3:$D$22,3,FALSE)))))</f>
        <v>3</v>
      </c>
      <c r="AM42" s="192">
        <f>if(AM20="",10,if(isnumber(find("+",AM20)),-10,if(EXACT(AM20,upper(AM20)),VLOOKUP(AM20,'Team Ratings'!$E$3:$F$22,2,FALSE),if(EXACT(AM20,lower(AM20)),VLOOKUP(AM20,'Team Ratings'!$B$3:$D$22,3,FALSE)))))</f>
        <v>7</v>
      </c>
      <c r="AN42" s="192">
        <f>if(AN20="",10,if(isnumber(find("+",AN20)),-10,if(EXACT(AN20,upper(AN20)),VLOOKUP(AN20,'Team Ratings'!$E$3:$F$22,2,FALSE),if(EXACT(AN20,lower(AN20)),VLOOKUP(AN20,'Team Ratings'!$B$3:$D$22,3,FALSE)))))</f>
        <v>4</v>
      </c>
      <c r="AO42" s="192">
        <f>if(AO20="",10,if(isnumber(find("+",AO20)),-10,if(EXACT(AO20,upper(AO20)),VLOOKUP(AO20,'Team Ratings'!$E$3:$F$22,2,FALSE),if(EXACT(AO20,lower(AO20)),VLOOKUP(AO20,'Team Ratings'!$B$3:$D$22,3,FALSE)))))</f>
        <v>7</v>
      </c>
      <c r="AP42" s="192">
        <f>if(AP20="",10,if(isnumber(find("+",AP20)),-10,if(EXACT(AP20,upper(AP20)),VLOOKUP(AP20,'Team Ratings'!$E$3:$F$22,2,FALSE),if(EXACT(AP20,lower(AP20)),VLOOKUP(AP20,'Team Ratings'!$B$3:$D$22,3,FALSE)))))</f>
        <v>7</v>
      </c>
      <c r="AQ42" s="192">
        <f>if(AQ20="",10,if(isnumber(find("+",AQ20)),-10,if(EXACT(AQ20,upper(AQ20)),VLOOKUP(AQ20,'Team Ratings'!$E$3:$F$22,2,FALSE),if(EXACT(AQ20,lower(AQ20)),VLOOKUP(AQ20,'Team Ratings'!$B$3:$D$22,3,FALSE)))))</f>
        <v>4</v>
      </c>
      <c r="AR42" s="192">
        <f>if(AR20="",10,if(isnumber(find("+",AR20)),-10,if(EXACT(AR20,upper(AR20)),VLOOKUP(AR20,'Team Ratings'!$E$3:$F$22,2,FALSE),if(EXACT(AR20,lower(AR20)),VLOOKUP(AR20,'Team Ratings'!$B$3:$D$22,3,FALSE)))))</f>
        <v>1</v>
      </c>
      <c r="AS42" s="282"/>
      <c r="AT42" s="663">
        <f>if(AT20="",10,if(isnumber(find("+",AT20)),-10,if(EXACT(AT20,upper(AT20)),VLOOKUP(AT20,'Team Ratings'!$E$3:$F$22,2,FALSE),if(EXACT(AT20,lower(AT20)),VLOOKUP(AT20,'Team Ratings'!$B$3:$D$22,3,FALSE)))))</f>
        <v>10</v>
      </c>
      <c r="AU42" s="654">
        <f>if(AU20="",10,if(isnumber(find("+",AU20)),-10,if(EXACT(AU20,upper(AU20)),VLOOKUP(AU20,'Team Ratings'!$E$3:$F$22,2,FALSE),if(EXACT(AU20,lower(AU20)),VLOOKUP(AU20,'Team Ratings'!$B$3:$D$22,3,FALSE)))))</f>
        <v>10</v>
      </c>
      <c r="AV42" s="192">
        <f>if(AV20="",10,if(isnumber(find("+",AV20)),-10,if(EXACT(AV20,upper(AV20)),VLOOKUP(AV20,'Team Ratings'!$E$3:$F$22,2,FALSE),if(EXACT(AV20,lower(AV20)),VLOOKUP(AV20,'Team Ratings'!$B$3:$D$22,3,FALSE)))))</f>
        <v>10</v>
      </c>
      <c r="AW42" s="192">
        <f>if(AW20="",10,if(isnumber(find("+",AW20)),-10,if(EXACT(AW20,upper(AW20)),VLOOKUP(AW20,'Team Ratings'!$E$3:$F$22,2,FALSE),if(EXACT(AW20,lower(AW20)),VLOOKUP(AW20,'Team Ratings'!$B$3:$D$22,3,FALSE)))))</f>
        <v>10</v>
      </c>
      <c r="AX42" s="192">
        <f>if(AX20="",10,if(isnumber(find("+",AX20)),-10,if(EXACT(AX20,upper(AX20)),VLOOKUP(AX20,'Team Ratings'!$E$3:$F$22,2,FALSE),if(EXACT(AX20,lower(AX20)),VLOOKUP(AX20,'Team Ratings'!$B$3:$D$22,3,FALSE)))))</f>
        <v>10</v>
      </c>
      <c r="AY42" s="192">
        <f>if(AY20="",10,if(isnumber(find("+",AY20)),-10,if(EXACT(AY20,upper(AY20)),VLOOKUP(AY20,'Team Ratings'!$E$3:$F$22,2,FALSE),if(EXACT(AY20,lower(AY20)),VLOOKUP(AY20,'Team Ratings'!$B$3:$D$22,3,FALSE)))))</f>
        <v>10</v>
      </c>
      <c r="AZ42" s="63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</row>
    <row r="43" hidden="1">
      <c r="A43" s="95"/>
      <c r="B43" s="95"/>
      <c r="C43" s="661"/>
      <c r="D43" s="661"/>
      <c r="E43" s="655" t="s">
        <v>63</v>
      </c>
      <c r="F43" s="654" t="s">
        <v>56</v>
      </c>
      <c r="G43" s="192">
        <f>if(G21="",10,if(isnumber(find("+",G21)),-10,if(EXACT(G21,upper(G21)),VLOOKUP(G21,'Team Ratings'!$E$3:$F$22,2,FALSE),if(EXACT(G21,lower(G21)),VLOOKUP(G21,'Team Ratings'!$B$3:$D$22,3,FALSE)))))</f>
        <v>6</v>
      </c>
      <c r="H43" s="192">
        <f>if(H21="",10,if(isnumber(find("+",H21)),-10,if(EXACT(H21,upper(H21)),VLOOKUP(H21,'Team Ratings'!$E$3:$F$22,2,FALSE),if(EXACT(H21,lower(H21)),VLOOKUP(H21,'Team Ratings'!$B$3:$D$22,3,FALSE)))))</f>
        <v>2</v>
      </c>
      <c r="I43" s="192">
        <f>if(I21="",10,if(isnumber(find("+",I21)),-10,if(EXACT(I21,upper(I21)),VLOOKUP(I21,'Team Ratings'!$E$3:$F$22,2,FALSE),if(EXACT(I21,lower(I21)),VLOOKUP(I21,'Team Ratings'!$B$3:$D$22,3,FALSE)))))</f>
        <v>5</v>
      </c>
      <c r="J43" s="192">
        <f>if(J21="",10,if(isnumber(find("+",J21)),-10,if(EXACT(J21,upper(J21)),VLOOKUP(J21,'Team Ratings'!$E$3:$F$22,2,FALSE),if(EXACT(J21,lower(J21)),VLOOKUP(J21,'Team Ratings'!$B$3:$D$22,3,FALSE)))))</f>
        <v>7</v>
      </c>
      <c r="K43" s="192">
        <f>if(K21="",10,if(isnumber(find("+",K21)),-10,if(EXACT(K21,upper(K21)),VLOOKUP(K21,'Team Ratings'!$E$3:$F$22,2,FALSE),if(EXACT(K21,lower(K21)),VLOOKUP(K21,'Team Ratings'!$B$3:$D$22,3,FALSE)))))</f>
        <v>3</v>
      </c>
      <c r="L43" s="192">
        <f>if(L21="",10,if(isnumber(find("+",L21)),-10,if(EXACT(L21,upper(L21)),VLOOKUP(L21,'Team Ratings'!$E$3:$F$22,2,FALSE),if(EXACT(L21,lower(L21)),VLOOKUP(L21,'Team Ratings'!$B$3:$D$22,3,FALSE)))))</f>
        <v>7</v>
      </c>
      <c r="M43" s="192">
        <f>if(M21="",10,if(isnumber(find("+",M21)),-10,if(EXACT(M21,upper(M21)),VLOOKUP(M21,'Team Ratings'!$E$3:$F$22,2,FALSE),if(EXACT(M21,lower(M21)),VLOOKUP(M21,'Team Ratings'!$B$3:$D$22,3,FALSE)))))</f>
        <v>1</v>
      </c>
      <c r="N43" s="192">
        <f>if(N21="",10,if(isnumber(find("+",N21)),-10,if(EXACT(N21,upper(N21)),VLOOKUP(N21,'Team Ratings'!$E$3:$F$22,2,FALSE),if(EXACT(N21,lower(N21)),VLOOKUP(N21,'Team Ratings'!$B$3:$D$22,3,FALSE)))))</f>
        <v>5</v>
      </c>
      <c r="O43" s="192">
        <f>if(O21="",10,if(isnumber(find("+",O21)),-10,if(EXACT(O21,upper(O21)),VLOOKUP(O21,'Team Ratings'!$E$3:$F$22,2,FALSE),if(EXACT(O21,lower(O21)),VLOOKUP(O21,'Team Ratings'!$B$3:$D$22,3,FALSE)))))</f>
        <v>3</v>
      </c>
      <c r="P43" s="192">
        <f>if(P21="",10,if(isnumber(find("+",P21)),-10,if(EXACT(P21,upper(P21)),VLOOKUP(P21,'Team Ratings'!$E$3:$F$22,2,FALSE),if(EXACT(P21,lower(P21)),VLOOKUP(P21,'Team Ratings'!$B$3:$D$22,3,FALSE)))))</f>
        <v>4</v>
      </c>
      <c r="Q43" s="192">
        <f>if(Q21="",10,if(isnumber(find("+",Q21)),-10,if(EXACT(Q21,upper(Q21)),VLOOKUP(Q21,'Team Ratings'!$E$3:$F$22,2,FALSE),if(EXACT(Q21,lower(Q21)),VLOOKUP(Q21,'Team Ratings'!$B$3:$D$22,3,FALSE)))))</f>
        <v>6</v>
      </c>
      <c r="R43" s="192">
        <f>if(R21="",10,if(isnumber(find("+",R21)),-10,if(EXACT(R21,upper(R21)),VLOOKUP(R21,'Team Ratings'!$E$3:$F$22,2,FALSE),if(EXACT(R21,lower(R21)),VLOOKUP(R21,'Team Ratings'!$B$3:$D$22,3,FALSE)))))</f>
        <v>3</v>
      </c>
      <c r="S43" s="192">
        <f>if(S21="",10,if(isnumber(find("+",S21)),-10,if(EXACT(S21,upper(S21)),VLOOKUP(S21,'Team Ratings'!$E$3:$F$22,2,FALSE),if(EXACT(S21,lower(S21)),VLOOKUP(S21,'Team Ratings'!$B$3:$D$22,3,FALSE)))))</f>
        <v>6</v>
      </c>
      <c r="T43" s="192">
        <f>if(T21="",10,if(isnumber(find("+",T21)),-10,if(EXACT(T21,upper(T21)),VLOOKUP(T21,'Team Ratings'!$E$3:$F$22,2,FALSE),if(EXACT(T21,lower(T21)),VLOOKUP(T21,'Team Ratings'!$B$3:$D$22,3,FALSE)))))</f>
        <v>7</v>
      </c>
      <c r="U43" s="192">
        <f>if(U21="",10,if(isnumber(find("+",U21)),-10,if(EXACT(U21,upper(U21)),VLOOKUP(U21,'Team Ratings'!$E$3:$F$22,2,FALSE),if(EXACT(U21,lower(U21)),VLOOKUP(U21,'Team Ratings'!$B$3:$D$22,3,FALSE)))))</f>
        <v>1</v>
      </c>
      <c r="V43" s="192">
        <f>if(V21="",10,if(isnumber(find("+",V21)),-10,if(EXACT(V21,upper(V21)),VLOOKUP(V21,'Team Ratings'!$E$3:$F$22,2,FALSE),if(EXACT(V21,lower(V21)),VLOOKUP(V21,'Team Ratings'!$B$3:$D$22,3,FALSE)))))</f>
        <v>6</v>
      </c>
      <c r="W43" s="192">
        <f>if(W21="",10,if(isnumber(find("+",W21)),-10,if(EXACT(W21,upper(W21)),VLOOKUP(W21,'Team Ratings'!$E$3:$F$22,2,FALSE),if(EXACT(W21,lower(W21)),VLOOKUP(W21,'Team Ratings'!$B$3:$D$22,3,FALSE)))))</f>
        <v>6</v>
      </c>
      <c r="X43" s="192">
        <f>if(X21="",10,if(isnumber(find("+",X21)),-10,if(EXACT(X21,upper(X21)),VLOOKUP(X21,'Team Ratings'!$E$3:$F$22,2,FALSE),if(EXACT(X21,lower(X21)),VLOOKUP(X21,'Team Ratings'!$B$3:$D$22,3,FALSE)))))</f>
        <v>5</v>
      </c>
      <c r="Y43" s="192">
        <f>if(Y21="",10,if(isnumber(find("+",Y21)),-10,if(EXACT(Y21,upper(Y21)),VLOOKUP(Y21,'Team Ratings'!$E$3:$F$22,2,FALSE),if(EXACT(Y21,lower(Y21)),VLOOKUP(Y21,'Team Ratings'!$B$3:$D$22,3,FALSE)))))</f>
        <v>5</v>
      </c>
      <c r="Z43" s="192">
        <f>if(Z21="",10,if(isnumber(find("+",Z21)),-10,if(EXACT(Z21,upper(Z21)),VLOOKUP(Z21,'Team Ratings'!$E$3:$F$22,2,FALSE),if(EXACT(Z21,lower(Z21)),VLOOKUP(Z21,'Team Ratings'!$B$3:$D$22,3,FALSE)))))</f>
        <v>3</v>
      </c>
      <c r="AA43" s="192">
        <f>if(AA21="",10,if(isnumber(find("+",AA21)),-10,if(EXACT(AA21,upper(AA21)),VLOOKUP(AA21,'Team Ratings'!$E$3:$F$22,2,FALSE),if(EXACT(AA21,lower(AA21)),VLOOKUP(AA21,'Team Ratings'!$B$3:$D$22,3,FALSE)))))</f>
        <v>7</v>
      </c>
      <c r="AB43" s="192">
        <f>if(AB21="",10,if(isnumber(find("+",AB21)),-10,if(EXACT(AB21,upper(AB21)),VLOOKUP(AB21,'Team Ratings'!$E$3:$F$22,2,FALSE),if(EXACT(AB21,lower(AB21)),VLOOKUP(AB21,'Team Ratings'!$B$3:$D$22,3,FALSE)))))</f>
        <v>1</v>
      </c>
      <c r="AC43" s="192">
        <f>if(AC21="",10,if(isnumber(find("+",AC21)),-10,if(EXACT(AC21,upper(AC21)),VLOOKUP(AC21,'Team Ratings'!$E$3:$F$22,2,FALSE),if(EXACT(AC21,lower(AC21)),VLOOKUP(AC21,'Team Ratings'!$B$3:$D$22,3,FALSE)))))</f>
        <v>4</v>
      </c>
      <c r="AD43" s="192">
        <f>if(AD21="",10,if(isnumber(find("+",AD21)),-10,if(EXACT(AD21,upper(AD21)),VLOOKUP(AD21,'Team Ratings'!$E$3:$F$22,2,FALSE),if(EXACT(AD21,lower(AD21)),VLOOKUP(AD21,'Team Ratings'!$B$3:$D$22,3,FALSE)))))</f>
        <v>5</v>
      </c>
      <c r="AE43" s="192">
        <f>if(AE21="",10,if(isnumber(find("+",AE21)),-10,if(EXACT(AE21,upper(AE21)),VLOOKUP(AE21,'Team Ratings'!$E$3:$F$22,2,FALSE),if(EXACT(AE21,lower(AE21)),VLOOKUP(AE21,'Team Ratings'!$B$3:$D$22,3,FALSE)))))</f>
        <v>2</v>
      </c>
      <c r="AF43" s="192">
        <f>if(AF21="",10,if(isnumber(find("+",AF21)),-10,if(EXACT(AF21,upper(AF21)),VLOOKUP(AF21,'Team Ratings'!$E$3:$F$22,2,FALSE),if(EXACT(AF21,lower(AF21)),VLOOKUP(AF21,'Team Ratings'!$B$3:$D$22,3,FALSE)))))</f>
        <v>5</v>
      </c>
      <c r="AG43" s="192">
        <f>if(AG21="",10,if(isnumber(find("+",AG21)),-10,if(EXACT(AG21,upper(AG21)),VLOOKUP(AG21,'Team Ratings'!$E$3:$F$22,2,FALSE),if(EXACT(AG21,lower(AG21)),VLOOKUP(AG21,'Team Ratings'!$B$3:$D$22,3,FALSE)))))</f>
        <v>7</v>
      </c>
      <c r="AH43" s="192">
        <f>if(AH21="",10,if(isnumber(find("+",AH21)),-10,if(EXACT(AH21,upper(AH21)),VLOOKUP(AH21,'Team Ratings'!$E$3:$F$22,2,FALSE),if(EXACT(AH21,lower(AH21)),VLOOKUP(AH21,'Team Ratings'!$B$3:$D$22,3,FALSE)))))</f>
        <v>6</v>
      </c>
      <c r="AI43" s="192">
        <f>if(AI21="",10,if(isnumber(find("+",AI21)),-10,if(EXACT(AI21,upper(AI21)),VLOOKUP(AI21,'Team Ratings'!$E$3:$F$22,2,FALSE),if(EXACT(AI21,lower(AI21)),VLOOKUP(AI21,'Team Ratings'!$B$3:$D$22,3,FALSE)))))</f>
        <v>5</v>
      </c>
      <c r="AJ43" s="192">
        <f>if(AJ21="",10,if(isnumber(find("+",AJ21)),-10,if(EXACT(AJ21,upper(AJ21)),VLOOKUP(AJ21,'Team Ratings'!$E$3:$F$22,2,FALSE),if(EXACT(AJ21,lower(AJ21)),VLOOKUP(AJ21,'Team Ratings'!$B$3:$D$22,3,FALSE)))))</f>
        <v>5</v>
      </c>
      <c r="AK43" s="192">
        <f>if(AK21="",10,if(isnumber(find("+",AK21)),-10,if(EXACT(AK21,upper(AK21)),VLOOKUP(AK21,'Team Ratings'!$E$3:$F$22,2,FALSE),if(EXACT(AK21,lower(AK21)),VLOOKUP(AK21,'Team Ratings'!$B$3:$D$22,3,FALSE)))))</f>
        <v>7</v>
      </c>
      <c r="AL43" s="192">
        <f>if(AL21="",10,if(isnumber(find("+",AL21)),-10,if(EXACT(AL21,upper(AL21)),VLOOKUP(AL21,'Team Ratings'!$E$3:$F$22,2,FALSE),if(EXACT(AL21,lower(AL21)),VLOOKUP(AL21,'Team Ratings'!$B$3:$D$22,3,FALSE)))))</f>
        <v>4</v>
      </c>
      <c r="AM43" s="192">
        <f>if(AM21="",10,if(isnumber(find("+",AM21)),-10,if(EXACT(AM21,upper(AM21)),VLOOKUP(AM21,'Team Ratings'!$E$3:$F$22,2,FALSE),if(EXACT(AM21,lower(AM21)),VLOOKUP(AM21,'Team Ratings'!$B$3:$D$22,3,FALSE)))))</f>
        <v>3</v>
      </c>
      <c r="AN43" s="192">
        <f>if(AN21="",10,if(isnumber(find("+",AN21)),-10,if(EXACT(AN21,upper(AN21)),VLOOKUP(AN21,'Team Ratings'!$E$3:$F$22,2,FALSE),if(EXACT(AN21,lower(AN21)),VLOOKUP(AN21,'Team Ratings'!$B$3:$D$22,3,FALSE)))))</f>
        <v>1</v>
      </c>
      <c r="AO43" s="192">
        <f>if(AO21="",10,if(isnumber(find("+",AO21)),-10,if(EXACT(AO21,upper(AO21)),VLOOKUP(AO21,'Team Ratings'!$E$3:$F$22,2,FALSE),if(EXACT(AO21,lower(AO21)),VLOOKUP(AO21,'Team Ratings'!$B$3:$D$22,3,FALSE)))))</f>
        <v>5</v>
      </c>
      <c r="AP43" s="192">
        <f>if(AP21="",10,if(isnumber(find("+",AP21)),-10,if(EXACT(AP21,upper(AP21)),VLOOKUP(AP21,'Team Ratings'!$E$3:$F$22,2,FALSE),if(EXACT(AP21,lower(AP21)),VLOOKUP(AP21,'Team Ratings'!$B$3:$D$22,3,FALSE)))))</f>
        <v>4</v>
      </c>
      <c r="AQ43" s="192">
        <f>if(AQ21="",10,if(isnumber(find("+",AQ21)),-10,if(EXACT(AQ21,upper(AQ21)),VLOOKUP(AQ21,'Team Ratings'!$E$3:$F$22,2,FALSE),if(EXACT(AQ21,lower(AQ21)),VLOOKUP(AQ21,'Team Ratings'!$B$3:$D$22,3,FALSE)))))</f>
        <v>6</v>
      </c>
      <c r="AR43" s="192">
        <f>if(AR21="",10,if(isnumber(find("+",AR21)),-10,if(EXACT(AR21,upper(AR21)),VLOOKUP(AR21,'Team Ratings'!$E$3:$F$22,2,FALSE),if(EXACT(AR21,lower(AR21)),VLOOKUP(AR21,'Team Ratings'!$B$3:$D$22,3,FALSE)))))</f>
        <v>6</v>
      </c>
      <c r="AS43" s="282"/>
      <c r="AT43" s="663">
        <f>if(AT21="",10,if(isnumber(find("+",AT21)),-10,if(EXACT(AT21,upper(AT21)),VLOOKUP(AT21,'Team Ratings'!$E$3:$F$22,2,FALSE),if(EXACT(AT21,lower(AT21)),VLOOKUP(AT21,'Team Ratings'!$B$3:$D$22,3,FALSE)))))</f>
        <v>10</v>
      </c>
      <c r="AU43" s="654">
        <f>if(AU21="",10,if(isnumber(find("+",AU21)),-10,if(EXACT(AU21,upper(AU21)),VLOOKUP(AU21,'Team Ratings'!$E$3:$F$22,2,FALSE),if(EXACT(AU21,lower(AU21)),VLOOKUP(AU21,'Team Ratings'!$B$3:$D$22,3,FALSE)))))</f>
        <v>10</v>
      </c>
      <c r="AV43" s="192">
        <f>if(AV21="",10,if(isnumber(find("+",AV21)),-10,if(EXACT(AV21,upper(AV21)),VLOOKUP(AV21,'Team Ratings'!$E$3:$F$22,2,FALSE),if(EXACT(AV21,lower(AV21)),VLOOKUP(AV21,'Team Ratings'!$B$3:$D$22,3,FALSE)))))</f>
        <v>10</v>
      </c>
      <c r="AW43" s="192">
        <f>if(AW21="",10,if(isnumber(find("+",AW21)),-10,if(EXACT(AW21,upper(AW21)),VLOOKUP(AW21,'Team Ratings'!$E$3:$F$22,2,FALSE),if(EXACT(AW21,lower(AW21)),VLOOKUP(AW21,'Team Ratings'!$B$3:$D$22,3,FALSE)))))</f>
        <v>10</v>
      </c>
      <c r="AX43" s="192">
        <f>if(AX21="",10,if(isnumber(find("+",AX21)),-10,if(EXACT(AX21,upper(AX21)),VLOOKUP(AX21,'Team Ratings'!$E$3:$F$22,2,FALSE),if(EXACT(AX21,lower(AX21)),VLOOKUP(AX21,'Team Ratings'!$B$3:$D$22,3,FALSE)))))</f>
        <v>10</v>
      </c>
      <c r="AY43" s="192">
        <f>if(AY21="",10,if(isnumber(find("+",AY21)),-10,if(EXACT(AY21,upper(AY21)),VLOOKUP(AY21,'Team Ratings'!$E$3:$F$22,2,FALSE),if(EXACT(AY21,lower(AY21)),VLOOKUP(AY21,'Team Ratings'!$B$3:$D$22,3,FALSE)))))</f>
        <v>10</v>
      </c>
      <c r="AZ43" s="63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</row>
    <row r="44" hidden="1">
      <c r="A44" s="95"/>
      <c r="B44" s="95"/>
      <c r="C44" s="661"/>
      <c r="D44" s="661"/>
      <c r="E44" s="655" t="s">
        <v>75</v>
      </c>
      <c r="F44" s="654" t="s">
        <v>56</v>
      </c>
      <c r="G44" s="192">
        <f>if(G22="",10,if(isnumber(find("+",G22)),-10,if(EXACT(G22,upper(G22)),VLOOKUP(G22,'Team Ratings'!$E$3:$F$22,2,FALSE),if(EXACT(G22,lower(G22)),VLOOKUP(G22,'Team Ratings'!$B$3:$D$22,3,FALSE)))))</f>
        <v>1</v>
      </c>
      <c r="H44" s="192">
        <f>if(H22="",10,if(isnumber(find("+",H22)),-10,if(EXACT(H22,upper(H22)),VLOOKUP(H22,'Team Ratings'!$E$3:$F$22,2,FALSE),if(EXACT(H22,lower(H22)),VLOOKUP(H22,'Team Ratings'!$B$3:$D$22,3,FALSE)))))</f>
        <v>7</v>
      </c>
      <c r="I44" s="192">
        <f>if(I22="",10,if(isnumber(find("+",I22)),-10,if(EXACT(I22,upper(I22)),VLOOKUP(I22,'Team Ratings'!$E$3:$F$22,2,FALSE),if(EXACT(I22,lower(I22)),VLOOKUP(I22,'Team Ratings'!$B$3:$D$22,3,FALSE)))))</f>
        <v>5</v>
      </c>
      <c r="J44" s="192">
        <f>if(J22="",10,if(isnumber(find("+",J22)),-10,if(EXACT(J22,upper(J22)),VLOOKUP(J22,'Team Ratings'!$E$3:$F$22,2,FALSE),if(EXACT(J22,lower(J22)),VLOOKUP(J22,'Team Ratings'!$B$3:$D$22,3,FALSE)))))</f>
        <v>4</v>
      </c>
      <c r="K44" s="192">
        <f>if(K22="",10,if(isnumber(find("+",K22)),-10,if(EXACT(K22,upper(K22)),VLOOKUP(K22,'Team Ratings'!$E$3:$F$22,2,FALSE),if(EXACT(K22,lower(K22)),VLOOKUP(K22,'Team Ratings'!$B$3:$D$22,3,FALSE)))))</f>
        <v>3</v>
      </c>
      <c r="L44" s="192">
        <f>if(L22="",10,if(isnumber(find("+",L22)),-10,if(EXACT(L22,upper(L22)),VLOOKUP(L22,'Team Ratings'!$E$3:$F$22,2,FALSE),if(EXACT(L22,lower(L22)),VLOOKUP(L22,'Team Ratings'!$B$3:$D$22,3,FALSE)))))</f>
        <v>2</v>
      </c>
      <c r="M44" s="192">
        <f>if(M22="",10,if(isnumber(find("+",M22)),-10,if(EXACT(M22,upper(M22)),VLOOKUP(M22,'Team Ratings'!$E$3:$F$22,2,FALSE),if(EXACT(M22,lower(M22)),VLOOKUP(M22,'Team Ratings'!$B$3:$D$22,3,FALSE)))))</f>
        <v>6</v>
      </c>
      <c r="N44" s="192">
        <f>if(N22="",10,if(isnumber(find("+",N22)),-10,if(EXACT(N22,upper(N22)),VLOOKUP(N22,'Team Ratings'!$E$3:$F$22,2,FALSE),if(EXACT(N22,lower(N22)),VLOOKUP(N22,'Team Ratings'!$B$3:$D$22,3,FALSE)))))</f>
        <v>5</v>
      </c>
      <c r="O44" s="192">
        <f>if(O22="",10,if(isnumber(find("+",O22)),-10,if(EXACT(O22,upper(O22)),VLOOKUP(O22,'Team Ratings'!$E$3:$F$22,2,FALSE),if(EXACT(O22,lower(O22)),VLOOKUP(O22,'Team Ratings'!$B$3:$D$22,3,FALSE)))))</f>
        <v>5</v>
      </c>
      <c r="P44" s="192">
        <f>if(P22="",10,if(isnumber(find("+",P22)),-10,if(EXACT(P22,upper(P22)),VLOOKUP(P22,'Team Ratings'!$E$3:$F$22,2,FALSE),if(EXACT(P22,lower(P22)),VLOOKUP(P22,'Team Ratings'!$B$3:$D$22,3,FALSE)))))</f>
        <v>7</v>
      </c>
      <c r="Q44" s="192">
        <f>if(Q22="",10,if(isnumber(find("+",Q22)),-10,if(EXACT(Q22,upper(Q22)),VLOOKUP(Q22,'Team Ratings'!$E$3:$F$22,2,FALSE),if(EXACT(Q22,lower(Q22)),VLOOKUP(Q22,'Team Ratings'!$B$3:$D$22,3,FALSE)))))</f>
        <v>6</v>
      </c>
      <c r="R44" s="192">
        <f>if(R22="",10,if(isnumber(find("+",R22)),-10,if(EXACT(R22,upper(R22)),VLOOKUP(R22,'Team Ratings'!$E$3:$F$22,2,FALSE),if(EXACT(R22,lower(R22)),VLOOKUP(R22,'Team Ratings'!$B$3:$D$22,3,FALSE)))))</f>
        <v>1</v>
      </c>
      <c r="S44" s="192">
        <f>if(S22="",10,if(isnumber(find("+",S22)),-10,if(EXACT(S22,upper(S22)),VLOOKUP(S22,'Team Ratings'!$E$3:$F$22,2,FALSE),if(EXACT(S22,lower(S22)),VLOOKUP(S22,'Team Ratings'!$B$3:$D$22,3,FALSE)))))</f>
        <v>7</v>
      </c>
      <c r="T44" s="192">
        <f>if(T22="",10,if(isnumber(find("+",T22)),-10,if(EXACT(T22,upper(T22)),VLOOKUP(T22,'Team Ratings'!$E$3:$F$22,2,FALSE),if(EXACT(T22,lower(T22)),VLOOKUP(T22,'Team Ratings'!$B$3:$D$22,3,FALSE)))))</f>
        <v>3</v>
      </c>
      <c r="U44" s="192">
        <f>if(U22="",10,if(isnumber(find("+",U22)),-10,if(EXACT(U22,upper(U22)),VLOOKUP(U22,'Team Ratings'!$E$3:$F$22,2,FALSE),if(EXACT(U22,lower(U22)),VLOOKUP(U22,'Team Ratings'!$B$3:$D$22,3,FALSE)))))</f>
        <v>5</v>
      </c>
      <c r="V44" s="192">
        <f>if(V22="",10,if(isnumber(find("+",V22)),-10,if(EXACT(V22,upper(V22)),VLOOKUP(V22,'Team Ratings'!$E$3:$F$22,2,FALSE),if(EXACT(V22,lower(V22)),VLOOKUP(V22,'Team Ratings'!$B$3:$D$22,3,FALSE)))))</f>
        <v>5</v>
      </c>
      <c r="W44" s="192">
        <f>if(W22="",10,if(isnumber(find("+",W22)),-10,if(EXACT(W22,upper(W22)),VLOOKUP(W22,'Team Ratings'!$E$3:$F$22,2,FALSE),if(EXACT(W22,lower(W22)),VLOOKUP(W22,'Team Ratings'!$B$3:$D$22,3,FALSE)))))</f>
        <v>3</v>
      </c>
      <c r="X44" s="192">
        <f>if(X22="",10,if(isnumber(find("+",X22)),-10,if(EXACT(X22,upper(X22)),VLOOKUP(X22,'Team Ratings'!$E$3:$F$22,2,FALSE),if(EXACT(X22,lower(X22)),VLOOKUP(X22,'Team Ratings'!$B$3:$D$22,3,FALSE)))))</f>
        <v>6</v>
      </c>
      <c r="Y44" s="192">
        <f>if(Y22="",10,if(isnumber(find("+",Y22)),-10,if(EXACT(Y22,upper(Y22)),VLOOKUP(Y22,'Team Ratings'!$E$3:$F$22,2,FALSE),if(EXACT(Y22,lower(Y22)),VLOOKUP(Y22,'Team Ratings'!$B$3:$D$22,3,FALSE)))))</f>
        <v>6</v>
      </c>
      <c r="Z44" s="192">
        <f>if(Z22="",10,if(isnumber(find("+",Z22)),-10,if(EXACT(Z22,upper(Z22)),VLOOKUP(Z22,'Team Ratings'!$E$3:$F$22,2,FALSE),if(EXACT(Z22,lower(Z22)),VLOOKUP(Z22,'Team Ratings'!$B$3:$D$22,3,FALSE)))))</f>
        <v>5</v>
      </c>
      <c r="AA44" s="192">
        <f>if(AA22="",10,if(isnumber(find("+",AA22)),-10,if(EXACT(AA22,upper(AA22)),VLOOKUP(AA22,'Team Ratings'!$E$3:$F$22,2,FALSE),if(EXACT(AA22,lower(AA22)),VLOOKUP(AA22,'Team Ratings'!$B$3:$D$22,3,FALSE)))))</f>
        <v>6</v>
      </c>
      <c r="AB44" s="192">
        <f>if(AB22="",10,if(isnumber(find("+",AB22)),-10,if(EXACT(AB22,upper(AB22)),VLOOKUP(AB22,'Team Ratings'!$E$3:$F$22,2,FALSE),if(EXACT(AB22,lower(AB22)),VLOOKUP(AB22,'Team Ratings'!$B$3:$D$22,3,FALSE)))))</f>
        <v>4</v>
      </c>
      <c r="AC44" s="192">
        <f>if(AC22="",10,if(isnumber(find("+",AC22)),-10,if(EXACT(AC22,upper(AC22)),VLOOKUP(AC22,'Team Ratings'!$E$3:$F$22,2,FALSE),if(EXACT(AC22,lower(AC22)),VLOOKUP(AC22,'Team Ratings'!$B$3:$D$22,3,FALSE)))))</f>
        <v>2</v>
      </c>
      <c r="AD44" s="192">
        <f>if(AD22="",10,if(isnumber(find("+",AD22)),-10,if(EXACT(AD22,upper(AD22)),VLOOKUP(AD22,'Team Ratings'!$E$3:$F$22,2,FALSE),if(EXACT(AD22,lower(AD22)),VLOOKUP(AD22,'Team Ratings'!$B$3:$D$22,3,FALSE)))))</f>
        <v>2</v>
      </c>
      <c r="AE44" s="192">
        <f>if(AE22="",10,if(isnumber(find("+",AE22)),-10,if(EXACT(AE22,upper(AE22)),VLOOKUP(AE22,'Team Ratings'!$E$3:$F$22,2,FALSE),if(EXACT(AE22,lower(AE22)),VLOOKUP(AE22,'Team Ratings'!$B$3:$D$22,3,FALSE)))))</f>
        <v>7</v>
      </c>
      <c r="AF44" s="192">
        <f>if(AF22="",10,if(isnumber(find("+",AF22)),-10,if(EXACT(AF22,upper(AF22)),VLOOKUP(AF22,'Team Ratings'!$E$3:$F$22,2,FALSE),if(EXACT(AF22,lower(AF22)),VLOOKUP(AF22,'Team Ratings'!$B$3:$D$22,3,FALSE)))))</f>
        <v>4</v>
      </c>
      <c r="AG44" s="192">
        <f>if(AG22="",10,if(isnumber(find("+",AG22)),-10,if(EXACT(AG22,upper(AG22)),VLOOKUP(AG22,'Team Ratings'!$E$3:$F$22,2,FALSE),if(EXACT(AG22,lower(AG22)),VLOOKUP(AG22,'Team Ratings'!$B$3:$D$22,3,FALSE)))))</f>
        <v>5</v>
      </c>
      <c r="AH44" s="192">
        <f>if(AH22="",10,if(isnumber(find("+",AH22)),-10,if(EXACT(AH22,upper(AH22)),VLOOKUP(AH22,'Team Ratings'!$E$3:$F$22,2,FALSE),if(EXACT(AH22,lower(AH22)),VLOOKUP(AH22,'Team Ratings'!$B$3:$D$22,3,FALSE)))))</f>
        <v>1</v>
      </c>
      <c r="AI44" s="192">
        <f>if(AI22="",10,if(isnumber(find("+",AI22)),-10,if(EXACT(AI22,upper(AI22)),VLOOKUP(AI22,'Team Ratings'!$E$3:$F$22,2,FALSE),if(EXACT(AI22,lower(AI22)),VLOOKUP(AI22,'Team Ratings'!$B$3:$D$22,3,FALSE)))))</f>
        <v>6</v>
      </c>
      <c r="AJ44" s="192">
        <f>if(AJ22="",10,if(isnumber(find("+",AJ22)),-10,if(EXACT(AJ22,upper(AJ22)),VLOOKUP(AJ22,'Team Ratings'!$E$3:$F$22,2,FALSE),if(EXACT(AJ22,lower(AJ22)),VLOOKUP(AJ22,'Team Ratings'!$B$3:$D$22,3,FALSE)))))</f>
        <v>7</v>
      </c>
      <c r="AK44" s="192">
        <f>if(AK22="",10,if(isnumber(find("+",AK22)),-10,if(EXACT(AK22,upper(AK22)),VLOOKUP(AK22,'Team Ratings'!$E$3:$F$22,2,FALSE),if(EXACT(AK22,lower(AK22)),VLOOKUP(AK22,'Team Ratings'!$B$3:$D$22,3,FALSE)))))</f>
        <v>3</v>
      </c>
      <c r="AL44" s="192">
        <f>if(AL22="",10,if(isnumber(find("+",AL22)),-10,if(EXACT(AL22,upper(AL22)),VLOOKUP(AL22,'Team Ratings'!$E$3:$F$22,2,FALSE),if(EXACT(AL22,lower(AL22)),VLOOKUP(AL22,'Team Ratings'!$B$3:$D$22,3,FALSE)))))</f>
        <v>7</v>
      </c>
      <c r="AM44" s="192">
        <f>if(AM22="",10,if(isnumber(find("+",AM22)),-10,if(EXACT(AM22,upper(AM22)),VLOOKUP(AM22,'Team Ratings'!$E$3:$F$22,2,FALSE),if(EXACT(AM22,lower(AM22)),VLOOKUP(AM22,'Team Ratings'!$B$3:$D$22,3,FALSE)))))</f>
        <v>1</v>
      </c>
      <c r="AN44" s="192">
        <f>if(AN22="",10,if(isnumber(find("+",AN22)),-10,if(EXACT(AN22,upper(AN22)),VLOOKUP(AN22,'Team Ratings'!$E$3:$F$22,2,FALSE),if(EXACT(AN22,lower(AN22)),VLOOKUP(AN22,'Team Ratings'!$B$3:$D$22,3,FALSE)))))</f>
        <v>5</v>
      </c>
      <c r="AO44" s="192">
        <f>if(AO22="",10,if(isnumber(find("+",AO22)),-10,if(EXACT(AO22,upper(AO22)),VLOOKUP(AO22,'Team Ratings'!$E$3:$F$22,2,FALSE),if(EXACT(AO22,lower(AO22)),VLOOKUP(AO22,'Team Ratings'!$B$3:$D$22,3,FALSE)))))</f>
        <v>3</v>
      </c>
      <c r="AP44" s="192">
        <f>if(AP22="",10,if(isnumber(find("+",AP22)),-10,if(EXACT(AP22,upper(AP22)),VLOOKUP(AP22,'Team Ratings'!$E$3:$F$22,2,FALSE),if(EXACT(AP22,lower(AP22)),VLOOKUP(AP22,'Team Ratings'!$B$3:$D$22,3,FALSE)))))</f>
        <v>6</v>
      </c>
      <c r="AQ44" s="192">
        <f>if(AQ22="",10,if(isnumber(find("+",AQ22)),-10,if(EXACT(AQ22,upper(AQ22)),VLOOKUP(AQ22,'Team Ratings'!$E$3:$F$22,2,FALSE),if(EXACT(AQ22,lower(AQ22)),VLOOKUP(AQ22,'Team Ratings'!$B$3:$D$22,3,FALSE)))))</f>
        <v>6</v>
      </c>
      <c r="AR44" s="192">
        <f>if(AR22="",10,if(isnumber(find("+",AR22)),-10,if(EXACT(AR22,upper(AR22)),VLOOKUP(AR22,'Team Ratings'!$E$3:$F$22,2,FALSE),if(EXACT(AR22,lower(AR22)),VLOOKUP(AR22,'Team Ratings'!$B$3:$D$22,3,FALSE)))))</f>
        <v>4</v>
      </c>
      <c r="AS44" s="282"/>
      <c r="AT44" s="663">
        <f>if(AT22="",10,if(isnumber(find("+",AT22)),-10,if(EXACT(AT22,upper(AT22)),VLOOKUP(AT22,'Team Ratings'!$E$3:$F$22,2,FALSE),if(EXACT(AT22,lower(AT22)),VLOOKUP(AT22,'Team Ratings'!$B$3:$D$22,3,FALSE)))))</f>
        <v>10</v>
      </c>
      <c r="AU44" s="654">
        <f>if(AU22="",10,if(isnumber(find("+",AU22)),-10,if(EXACT(AU22,upper(AU22)),VLOOKUP(AU22,'Team Ratings'!$E$3:$F$22,2,FALSE),if(EXACT(AU22,lower(AU22)),VLOOKUP(AU22,'Team Ratings'!$B$3:$D$22,3,FALSE)))))</f>
        <v>10</v>
      </c>
      <c r="AV44" s="192">
        <f>if(AV22="",10,if(isnumber(find("+",AV22)),-10,if(EXACT(AV22,upper(AV22)),VLOOKUP(AV22,'Team Ratings'!$E$3:$F$22,2,FALSE),if(EXACT(AV22,lower(AV22)),VLOOKUP(AV22,'Team Ratings'!$B$3:$D$22,3,FALSE)))))</f>
        <v>10</v>
      </c>
      <c r="AW44" s="192">
        <f>if(AW22="",10,if(isnumber(find("+",AW22)),-10,if(EXACT(AW22,upper(AW22)),VLOOKUP(AW22,'Team Ratings'!$E$3:$F$22,2,FALSE),if(EXACT(AW22,lower(AW22)),VLOOKUP(AW22,'Team Ratings'!$B$3:$D$22,3,FALSE)))))</f>
        <v>10</v>
      </c>
      <c r="AX44" s="192">
        <f>if(AX22="",10,if(isnumber(find("+",AX22)),-10,if(EXACT(AX22,upper(AX22)),VLOOKUP(AX22,'Team Ratings'!$E$3:$F$22,2,FALSE),if(EXACT(AX22,lower(AX22)),VLOOKUP(AX22,'Team Ratings'!$B$3:$D$22,3,FALSE)))))</f>
        <v>10</v>
      </c>
      <c r="AY44" s="192">
        <f>if(AY22="",10,if(isnumber(find("+",AY22)),-10,if(EXACT(AY22,upper(AY22)),VLOOKUP(AY22,'Team Ratings'!$E$3:$F$22,2,FALSE),if(EXACT(AY22,lower(AY22)),VLOOKUP(AY22,'Team Ratings'!$B$3:$D$22,3,FALSE)))))</f>
        <v>10</v>
      </c>
      <c r="AZ44" s="63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</row>
    <row r="45" hidden="1">
      <c r="A45" s="95"/>
      <c r="B45" s="95"/>
      <c r="C45" s="661"/>
      <c r="D45" s="661"/>
      <c r="E45" s="657" t="s">
        <v>86</v>
      </c>
      <c r="F45" s="654" t="s">
        <v>56</v>
      </c>
      <c r="G45" s="192">
        <f>if(G23="",10,if(isnumber(find("+",G23)),-10,if(EXACT(G23,upper(G23)),VLOOKUP(G23,'Team Ratings'!$E$3:$F$22,2,FALSE),if(EXACT(G23,lower(G23)),VLOOKUP(G23,'Team Ratings'!$B$3:$D$22,3,FALSE)))))</f>
        <v>6</v>
      </c>
      <c r="H45" s="192">
        <f>if(H23="",10,if(isnumber(find("+",H23)),-10,if(EXACT(H23,upper(H23)),VLOOKUP(H23,'Team Ratings'!$E$3:$F$22,2,FALSE),if(EXACT(H23,lower(H23)),VLOOKUP(H23,'Team Ratings'!$B$3:$D$22,3,FALSE)))))</f>
        <v>7</v>
      </c>
      <c r="I45" s="192">
        <f>if(I23="",10,if(isnumber(find("+",I23)),-10,if(EXACT(I23,upper(I23)),VLOOKUP(I23,'Team Ratings'!$E$3:$F$22,2,FALSE),if(EXACT(I23,lower(I23)),VLOOKUP(I23,'Team Ratings'!$B$3:$D$22,3,FALSE)))))</f>
        <v>2</v>
      </c>
      <c r="J45" s="192">
        <f>if(J23="",10,if(isnumber(find("+",J23)),-10,if(EXACT(J23,upper(J23)),VLOOKUP(J23,'Team Ratings'!$E$3:$F$22,2,FALSE),if(EXACT(J23,lower(J23)),VLOOKUP(J23,'Team Ratings'!$B$3:$D$22,3,FALSE)))))</f>
        <v>6</v>
      </c>
      <c r="K45" s="192">
        <f>if(K23="",10,if(isnumber(find("+",K23)),-10,if(EXACT(K23,upper(K23)),VLOOKUP(K23,'Team Ratings'!$E$3:$F$22,2,FALSE),if(EXACT(K23,lower(K23)),VLOOKUP(K23,'Team Ratings'!$B$3:$D$22,3,FALSE)))))</f>
        <v>7</v>
      </c>
      <c r="L45" s="192">
        <f>if(L23="",10,if(isnumber(find("+",L23)),-10,if(EXACT(L23,upper(L23)),VLOOKUP(L23,'Team Ratings'!$E$3:$F$22,2,FALSE),if(EXACT(L23,lower(L23)),VLOOKUP(L23,'Team Ratings'!$B$3:$D$22,3,FALSE)))))</f>
        <v>6</v>
      </c>
      <c r="M45" s="192">
        <f>if(M23="",10,if(isnumber(find("+",M23)),-10,if(EXACT(M23,upper(M23)),VLOOKUP(M23,'Team Ratings'!$E$3:$F$22,2,FALSE),if(EXACT(M23,lower(M23)),VLOOKUP(M23,'Team Ratings'!$B$3:$D$22,3,FALSE)))))</f>
        <v>1</v>
      </c>
      <c r="N45" s="192">
        <f>if(N23="",10,if(isnumber(find("+",N23)),-10,if(EXACT(N23,upper(N23)),VLOOKUP(N23,'Team Ratings'!$E$3:$F$22,2,FALSE),if(EXACT(N23,lower(N23)),VLOOKUP(N23,'Team Ratings'!$B$3:$D$22,3,FALSE)))))</f>
        <v>1</v>
      </c>
      <c r="O45" s="192">
        <f>if(O23="",10,if(isnumber(find("+",O23)),-10,if(EXACT(O23,upper(O23)),VLOOKUP(O23,'Team Ratings'!$E$3:$F$22,2,FALSE),if(EXACT(O23,lower(O23)),VLOOKUP(O23,'Team Ratings'!$B$3:$D$22,3,FALSE)))))</f>
        <v>3</v>
      </c>
      <c r="P45" s="192">
        <f>if(P23="",10,if(isnumber(find("+",P23)),-10,if(EXACT(P23,upper(P23)),VLOOKUP(P23,'Team Ratings'!$E$3:$F$22,2,FALSE),if(EXACT(P23,lower(P23)),VLOOKUP(P23,'Team Ratings'!$B$3:$D$22,3,FALSE)))))</f>
        <v>2</v>
      </c>
      <c r="Q45" s="192">
        <f>if(Q23="",10,if(isnumber(find("+",Q23)),-10,if(EXACT(Q23,upper(Q23)),VLOOKUP(Q23,'Team Ratings'!$E$3:$F$22,2,FALSE),if(EXACT(Q23,lower(Q23)),VLOOKUP(Q23,'Team Ratings'!$B$3:$D$22,3,FALSE)))))</f>
        <v>7</v>
      </c>
      <c r="R45" s="192">
        <f>if(R23="",10,if(isnumber(find("+",R23)),-10,if(EXACT(R23,upper(R23)),VLOOKUP(R23,'Team Ratings'!$E$3:$F$22,2,FALSE),if(EXACT(R23,lower(R23)),VLOOKUP(R23,'Team Ratings'!$B$3:$D$22,3,FALSE)))))</f>
        <v>5</v>
      </c>
      <c r="S45" s="192">
        <f>if(S23="",10,if(isnumber(find("+",S23)),-10,if(EXACT(S23,upper(S23)),VLOOKUP(S23,'Team Ratings'!$E$3:$F$22,2,FALSE),if(EXACT(S23,lower(S23)),VLOOKUP(S23,'Team Ratings'!$B$3:$D$22,3,FALSE)))))</f>
        <v>5</v>
      </c>
      <c r="T45" s="192">
        <f>if(T23="",10,if(isnumber(find("+",T23)),-10,if(EXACT(T23,upper(T23)),VLOOKUP(T23,'Team Ratings'!$E$3:$F$22,2,FALSE),if(EXACT(T23,lower(T23)),VLOOKUP(T23,'Team Ratings'!$B$3:$D$22,3,FALSE)))))</f>
        <v>6</v>
      </c>
      <c r="U45" s="192">
        <f>if(U23="",10,if(isnumber(find("+",U23)),-10,if(EXACT(U23,upper(U23)),VLOOKUP(U23,'Team Ratings'!$E$3:$F$22,2,FALSE),if(EXACT(U23,lower(U23)),VLOOKUP(U23,'Team Ratings'!$B$3:$D$22,3,FALSE)))))</f>
        <v>5</v>
      </c>
      <c r="V45" s="192">
        <f>if(V23="",10,if(isnumber(find("+",V23)),-10,if(EXACT(V23,upper(V23)),VLOOKUP(V23,'Team Ratings'!$E$3:$F$22,2,FALSE),if(EXACT(V23,lower(V23)),VLOOKUP(V23,'Team Ratings'!$B$3:$D$22,3,FALSE)))))</f>
        <v>3</v>
      </c>
      <c r="W45" s="192">
        <f>if(W23="",10,if(isnumber(find("+",W23)),-10,if(EXACT(W23,upper(W23)),VLOOKUP(W23,'Team Ratings'!$E$3:$F$22,2,FALSE),if(EXACT(W23,lower(W23)),VLOOKUP(W23,'Team Ratings'!$B$3:$D$22,3,FALSE)))))</f>
        <v>5</v>
      </c>
      <c r="X45" s="192">
        <f>if(X23="",10,if(isnumber(find("+",X23)),-10,if(EXACT(X23,upper(X23)),VLOOKUP(X23,'Team Ratings'!$E$3:$F$22,2,FALSE),if(EXACT(X23,lower(X23)),VLOOKUP(X23,'Team Ratings'!$B$3:$D$22,3,FALSE)))))</f>
        <v>3</v>
      </c>
      <c r="Y45" s="192">
        <f>if(Y23="",10,if(isnumber(find("+",Y23)),-10,if(EXACT(Y23,upper(Y23)),VLOOKUP(Y23,'Team Ratings'!$E$3:$F$22,2,FALSE),if(EXACT(Y23,lower(Y23)),VLOOKUP(Y23,'Team Ratings'!$B$3:$D$22,3,FALSE)))))</f>
        <v>4</v>
      </c>
      <c r="Z45" s="192">
        <f>if(Z23="",10,if(isnumber(find("+",Z23)),-10,if(EXACT(Z23,upper(Z23)),VLOOKUP(Z23,'Team Ratings'!$E$3:$F$22,2,FALSE),if(EXACT(Z23,lower(Z23)),VLOOKUP(Z23,'Team Ratings'!$B$3:$D$22,3,FALSE)))))</f>
        <v>5</v>
      </c>
      <c r="AA45" s="192">
        <f>if(AA23="",10,if(isnumber(find("+",AA23)),-10,if(EXACT(AA23,upper(AA23)),VLOOKUP(AA23,'Team Ratings'!$E$3:$F$22,2,FALSE),if(EXACT(AA23,lower(AA23)),VLOOKUP(AA23,'Team Ratings'!$B$3:$D$22,3,FALSE)))))</f>
        <v>1</v>
      </c>
      <c r="AB45" s="192">
        <f>if(AB23="",10,if(isnumber(find("+",AB23)),-10,if(EXACT(AB23,upper(AB23)),VLOOKUP(AB23,'Team Ratings'!$E$3:$F$22,2,FALSE),if(EXACT(AB23,lower(AB23)),VLOOKUP(AB23,'Team Ratings'!$B$3:$D$22,3,FALSE)))))</f>
        <v>1</v>
      </c>
      <c r="AC45" s="192">
        <f>if(AC23="",10,if(isnumber(find("+",AC23)),-10,if(EXACT(AC23,upper(AC23)),VLOOKUP(AC23,'Team Ratings'!$E$3:$F$22,2,FALSE),if(EXACT(AC23,lower(AC23)),VLOOKUP(AC23,'Team Ratings'!$B$3:$D$22,3,FALSE)))))</f>
        <v>6</v>
      </c>
      <c r="AD45" s="192">
        <f>if(AD23="",10,if(isnumber(find("+",AD23)),-10,if(EXACT(AD23,upper(AD23)),VLOOKUP(AD23,'Team Ratings'!$E$3:$F$22,2,FALSE),if(EXACT(AD23,lower(AD23)),VLOOKUP(AD23,'Team Ratings'!$B$3:$D$22,3,FALSE)))))</f>
        <v>7</v>
      </c>
      <c r="AE45" s="192">
        <f>if(AE23="",10,if(isnumber(find("+",AE23)),-10,if(EXACT(AE23,upper(AE23)),VLOOKUP(AE23,'Team Ratings'!$E$3:$F$22,2,FALSE),if(EXACT(AE23,lower(AE23)),VLOOKUP(AE23,'Team Ratings'!$B$3:$D$22,3,FALSE)))))</f>
        <v>7</v>
      </c>
      <c r="AF45" s="192">
        <f>if(AF23="",10,if(isnumber(find("+",AF23)),-10,if(EXACT(AF23,upper(AF23)),VLOOKUP(AF23,'Team Ratings'!$E$3:$F$22,2,FALSE),if(EXACT(AF23,lower(AF23)),VLOOKUP(AF23,'Team Ratings'!$B$3:$D$22,3,FALSE)))))</f>
        <v>3</v>
      </c>
      <c r="AG45" s="192">
        <f>if(AG23="",10,if(isnumber(find("+",AG23)),-10,if(EXACT(AG23,upper(AG23)),VLOOKUP(AG23,'Team Ratings'!$E$3:$F$22,2,FALSE),if(EXACT(AG23,lower(AG23)),VLOOKUP(AG23,'Team Ratings'!$B$3:$D$22,3,FALSE)))))</f>
        <v>4</v>
      </c>
      <c r="AH45" s="192">
        <f>if(AH23="",10,if(isnumber(find("+",AH23)),-10,if(EXACT(AH23,upper(AH23)),VLOOKUP(AH23,'Team Ratings'!$E$3:$F$22,2,FALSE),if(EXACT(AH23,lower(AH23)),VLOOKUP(AH23,'Team Ratings'!$B$3:$D$22,3,FALSE)))))</f>
        <v>6</v>
      </c>
      <c r="AI45" s="192">
        <f>if(AI23="",10,if(isnumber(find("+",AI23)),-10,if(EXACT(AI23,upper(AI23)),VLOOKUP(AI23,'Team Ratings'!$E$3:$F$22,2,FALSE),if(EXACT(AI23,lower(AI23)),VLOOKUP(AI23,'Team Ratings'!$B$3:$D$22,3,FALSE)))))</f>
        <v>7</v>
      </c>
      <c r="AJ45" s="192">
        <f>if(AJ23="",10,if(isnumber(find("+",AJ23)),-10,if(EXACT(AJ23,upper(AJ23)),VLOOKUP(AJ23,'Team Ratings'!$E$3:$F$22,2,FALSE),if(EXACT(AJ23,lower(AJ23)),VLOOKUP(AJ23,'Team Ratings'!$B$3:$D$22,3,FALSE)))))</f>
        <v>2</v>
      </c>
      <c r="AK45" s="192">
        <f>if(AK23="",10,if(isnumber(find("+",AK23)),-10,if(EXACT(AK23,upper(AK23)),VLOOKUP(AK23,'Team Ratings'!$E$3:$F$22,2,FALSE),if(EXACT(AK23,lower(AK23)),VLOOKUP(AK23,'Team Ratings'!$B$3:$D$22,3,FALSE)))))</f>
        <v>6</v>
      </c>
      <c r="AL45" s="192">
        <f>if(AL23="",10,if(isnumber(find("+",AL23)),-10,if(EXACT(AL23,upper(AL23)),VLOOKUP(AL23,'Team Ratings'!$E$3:$F$22,2,FALSE),if(EXACT(AL23,lower(AL23)),VLOOKUP(AL23,'Team Ratings'!$B$3:$D$22,3,FALSE)))))</f>
        <v>4</v>
      </c>
      <c r="AM45" s="192">
        <f>if(AM23="",10,if(isnumber(find("+",AM23)),-10,if(EXACT(AM23,upper(AM23)),VLOOKUP(AM23,'Team Ratings'!$E$3:$F$22,2,FALSE),if(EXACT(AM23,lower(AM23)),VLOOKUP(AM23,'Team Ratings'!$B$3:$D$22,3,FALSE)))))</f>
        <v>5</v>
      </c>
      <c r="AN45" s="192">
        <f>if(AN23="",10,if(isnumber(find("+",AN23)),-10,if(EXACT(AN23,upper(AN23)),VLOOKUP(AN23,'Team Ratings'!$E$3:$F$22,2,FALSE),if(EXACT(AN23,lower(AN23)),VLOOKUP(AN23,'Team Ratings'!$B$3:$D$22,3,FALSE)))))</f>
        <v>4</v>
      </c>
      <c r="AO45" s="192">
        <f>if(AO23="",10,if(isnumber(find("+",AO23)),-10,if(EXACT(AO23,upper(AO23)),VLOOKUP(AO23,'Team Ratings'!$E$3:$F$22,2,FALSE),if(EXACT(AO23,lower(AO23)),VLOOKUP(AO23,'Team Ratings'!$B$3:$D$22,3,FALSE)))))</f>
        <v>5</v>
      </c>
      <c r="AP45" s="192">
        <f>if(AP23="",10,if(isnumber(find("+",AP23)),-10,if(EXACT(AP23,upper(AP23)),VLOOKUP(AP23,'Team Ratings'!$E$3:$F$22,2,FALSE),if(EXACT(AP23,lower(AP23)),VLOOKUP(AP23,'Team Ratings'!$B$3:$D$22,3,FALSE)))))</f>
        <v>3</v>
      </c>
      <c r="AQ45" s="192">
        <f>if(AQ23="",10,if(isnumber(find("+",AQ23)),-10,if(EXACT(AQ23,upper(AQ23)),VLOOKUP(AQ23,'Team Ratings'!$E$3:$F$22,2,FALSE),if(EXACT(AQ23,lower(AQ23)),VLOOKUP(AQ23,'Team Ratings'!$B$3:$D$22,3,FALSE)))))</f>
        <v>6</v>
      </c>
      <c r="AR45" s="192">
        <f>if(AR23="",10,if(isnumber(find("+",AR23)),-10,if(EXACT(AR23,upper(AR23)),VLOOKUP(AR23,'Team Ratings'!$E$3:$F$22,2,FALSE),if(EXACT(AR23,lower(AR23)),VLOOKUP(AR23,'Team Ratings'!$B$3:$D$22,3,FALSE)))))</f>
        <v>3</v>
      </c>
      <c r="AS45" s="282"/>
      <c r="AT45" s="664">
        <f>if(AT23="",10,if(isnumber(find("+",AT23)),-10,if(EXACT(AT23,upper(AT23)),VLOOKUP(AT23,'Team Ratings'!$E$3:$F$22,2,FALSE),if(EXACT(AT23,lower(AT23)),VLOOKUP(AT23,'Team Ratings'!$B$3:$D$22,3,FALSE)))))</f>
        <v>10</v>
      </c>
      <c r="AU45" s="654">
        <f>if(AU23="",10,if(isnumber(find("+",AU23)),-10,if(EXACT(AU23,upper(AU23)),VLOOKUP(AU23,'Team Ratings'!$E$3:$F$22,2,FALSE),if(EXACT(AU23,lower(AU23)),VLOOKUP(AU23,'Team Ratings'!$B$3:$D$22,3,FALSE)))))</f>
        <v>10</v>
      </c>
      <c r="AV45" s="192">
        <f>if(AV23="",10,if(isnumber(find("+",AV23)),-10,if(EXACT(AV23,upper(AV23)),VLOOKUP(AV23,'Team Ratings'!$E$3:$F$22,2,FALSE),if(EXACT(AV23,lower(AV23)),VLOOKUP(AV23,'Team Ratings'!$B$3:$D$22,3,FALSE)))))</f>
        <v>10</v>
      </c>
      <c r="AW45" s="192">
        <f>if(AW23="",10,if(isnumber(find("+",AW23)),-10,if(EXACT(AW23,upper(AW23)),VLOOKUP(AW23,'Team Ratings'!$E$3:$F$22,2,FALSE),if(EXACT(AW23,lower(AW23)),VLOOKUP(AW23,'Team Ratings'!$B$3:$D$22,3,FALSE)))))</f>
        <v>10</v>
      </c>
      <c r="AX45" s="192">
        <f>if(AX23="",10,if(isnumber(find("+",AX23)),-10,if(EXACT(AX23,upper(AX23)),VLOOKUP(AX23,'Team Ratings'!$E$3:$F$22,2,FALSE),if(EXACT(AX23,lower(AX23)),VLOOKUP(AX23,'Team Ratings'!$B$3:$D$22,3,FALSE)))))</f>
        <v>10</v>
      </c>
      <c r="AY45" s="192">
        <f>if(AY23="",10,if(isnumber(find("+",AY23)),-10,if(EXACT(AY23,upper(AY23)),VLOOKUP(AY23,'Team Ratings'!$E$3:$F$22,2,FALSE),if(EXACT(AY23,lower(AY23)),VLOOKUP(AY23,'Team Ratings'!$B$3:$D$22,3,FALSE)))))</f>
        <v>10</v>
      </c>
      <c r="AZ45" s="63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</row>
    <row r="46">
      <c r="A46" s="665"/>
      <c r="B46" s="666"/>
      <c r="C46" s="667"/>
      <c r="D46" s="667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  <c r="AI46" s="269"/>
      <c r="AJ46" s="269"/>
      <c r="AK46" s="269"/>
      <c r="AL46" s="269"/>
      <c r="AM46" s="269"/>
      <c r="AN46" s="269"/>
      <c r="AO46" s="269"/>
      <c r="AP46" s="269"/>
      <c r="AQ46" s="269"/>
      <c r="AR46" s="269"/>
      <c r="AS46" s="270"/>
      <c r="AT46" s="269"/>
      <c r="AU46" s="269"/>
      <c r="AV46" s="270"/>
      <c r="AW46" s="270"/>
      <c r="AX46" s="270"/>
      <c r="AY46" s="270"/>
      <c r="AZ46" s="642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</row>
  </sheetData>
  <mergeCells count="9">
    <mergeCell ref="E25:F25"/>
    <mergeCell ref="AT25:AU25"/>
    <mergeCell ref="G2:H2"/>
    <mergeCell ref="I2:N2"/>
    <mergeCell ref="O2:Q2"/>
    <mergeCell ref="R2:T2"/>
    <mergeCell ref="W2:AE2"/>
    <mergeCell ref="E3:F3"/>
    <mergeCell ref="AT3:AU3"/>
  </mergeCells>
  <conditionalFormatting sqref="G4:AR23 AV4:AY23">
    <cfRule type="expression" dxfId="11" priority="1">
      <formula>G26=7</formula>
    </cfRule>
  </conditionalFormatting>
  <conditionalFormatting sqref="G4:AR23 AV4:AY23">
    <cfRule type="expression" dxfId="12" priority="2">
      <formula>G26=6</formula>
    </cfRule>
  </conditionalFormatting>
  <conditionalFormatting sqref="G4:AR23 AV4:AY23">
    <cfRule type="expression" dxfId="13" priority="3">
      <formula>G26=5</formula>
    </cfRule>
  </conditionalFormatting>
  <conditionalFormatting sqref="G4:AR23 AV4:AY23">
    <cfRule type="expression" dxfId="14" priority="4">
      <formula>G26=4</formula>
    </cfRule>
  </conditionalFormatting>
  <conditionalFormatting sqref="G4:AR23 AV4:AY23">
    <cfRule type="expression" dxfId="15" priority="5">
      <formula>G26=3</formula>
    </cfRule>
  </conditionalFormatting>
  <conditionalFormatting sqref="G4:AR23 AV4:AY23">
    <cfRule type="expression" dxfId="16" priority="6">
      <formula>G26=2</formula>
    </cfRule>
  </conditionalFormatting>
  <conditionalFormatting sqref="G4:AR23 AV4:AY23">
    <cfRule type="expression" dxfId="17" priority="7">
      <formula>G26=1</formula>
    </cfRule>
  </conditionalFormatting>
  <conditionalFormatting sqref="AV4:AY23">
    <cfRule type="containsBlanks" dxfId="18" priority="8">
      <formula>LEN(TRIM(AV4))=0</formula>
    </cfRule>
  </conditionalFormatting>
  <conditionalFormatting sqref="G4:AR23 AV4:AY23">
    <cfRule type="expression" dxfId="4" priority="9">
      <formula>G26=8</formula>
    </cfRule>
  </conditionalFormatting>
  <conditionalFormatting sqref="G4:AR23 AV4:AY23">
    <cfRule type="expression" dxfId="1" priority="10">
      <formula>G26=0</formula>
    </cfRule>
  </conditionalFormatting>
  <conditionalFormatting sqref="G4:AR23 AV4:AY23">
    <cfRule type="containsText" dxfId="19" priority="11" operator="containsText" text="?">
      <formula>NOT(ISERROR(SEARCH(("?"),(G4))))</formula>
    </cfRule>
  </conditionalFormatting>
  <conditionalFormatting sqref="G4:AR23 AV4:AY23">
    <cfRule type="expression" dxfId="1" priority="12">
      <formula>G26=10</formula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6.0" topLeftCell="G1" activePane="topRight" state="frozen"/>
      <selection activeCell="H2" sqref="H2" pane="topRight"/>
    </sheetView>
  </sheetViews>
  <sheetFormatPr customHeight="1" defaultColWidth="12.63" defaultRowHeight="15.75"/>
  <cols>
    <col customWidth="1" min="1" max="1" width="3.25"/>
    <col customWidth="1" hidden="1" min="2" max="4" width="3.25"/>
    <col customWidth="1" min="5" max="5" width="7.25"/>
    <col customWidth="1" min="6" max="6" width="3.25"/>
    <col customWidth="1" min="7" max="44" width="5.75"/>
    <col customWidth="1" min="45" max="45" width="3.25"/>
    <col customWidth="1" min="46" max="82" width="6.38"/>
  </cols>
  <sheetData>
    <row r="1">
      <c r="A1" s="620"/>
      <c r="B1" s="622"/>
      <c r="C1" s="622"/>
      <c r="D1" s="622"/>
      <c r="E1" s="622"/>
      <c r="F1" s="622"/>
      <c r="G1" s="89"/>
      <c r="H1" s="89"/>
      <c r="I1" s="89"/>
      <c r="J1" s="89"/>
      <c r="K1" s="89"/>
      <c r="L1" s="89"/>
      <c r="M1" s="89"/>
      <c r="N1" s="89"/>
      <c r="O1" s="89"/>
      <c r="P1" s="622"/>
      <c r="Q1" s="622"/>
      <c r="R1" s="622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622"/>
      <c r="AQ1" s="622"/>
      <c r="AR1" s="622"/>
      <c r="AS1" s="623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</row>
    <row r="2">
      <c r="A2" s="643"/>
      <c r="B2" s="625"/>
      <c r="C2" s="625"/>
      <c r="D2" s="625"/>
      <c r="E2" s="625"/>
      <c r="F2" s="626"/>
      <c r="G2" s="644" t="s">
        <v>355</v>
      </c>
      <c r="H2" s="20"/>
      <c r="I2" s="645" t="s">
        <v>382</v>
      </c>
      <c r="J2" s="15"/>
      <c r="K2" s="15"/>
      <c r="L2" s="15"/>
      <c r="M2" s="15"/>
      <c r="N2" s="20"/>
      <c r="O2" s="668" t="s">
        <v>385</v>
      </c>
      <c r="P2" s="15"/>
      <c r="Q2" s="15"/>
      <c r="R2" s="15"/>
      <c r="S2" s="15"/>
      <c r="T2" s="15"/>
      <c r="U2" s="20"/>
      <c r="V2" s="669" t="s">
        <v>386</v>
      </c>
      <c r="W2" s="15"/>
      <c r="X2" s="15"/>
      <c r="Y2" s="15"/>
      <c r="Z2" s="15"/>
      <c r="AA2" s="15"/>
      <c r="AB2" s="20"/>
      <c r="AC2" s="89"/>
      <c r="AD2" s="622"/>
      <c r="AE2" s="267" t="str">
        <f>HYPERLINK("https://twitter.com/BenCrellin","Created by @BenCrellin in partnership with Fantasy Football Hub")</f>
        <v>Created by @BenCrellin in partnership with Fantasy Football Hub</v>
      </c>
      <c r="AF2" s="15"/>
      <c r="AG2" s="15"/>
      <c r="AH2" s="15"/>
      <c r="AI2" s="15"/>
      <c r="AJ2" s="15"/>
      <c r="AK2" s="15"/>
      <c r="AL2" s="15"/>
      <c r="AM2" s="20"/>
      <c r="AN2" s="622"/>
      <c r="AO2" s="622"/>
      <c r="AP2" s="622"/>
      <c r="AQ2" s="622"/>
      <c r="AR2" s="622"/>
      <c r="AS2" s="630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  <c r="BL2" s="8"/>
      <c r="BM2" s="8"/>
      <c r="BN2" s="8"/>
      <c r="BO2" s="8"/>
      <c r="BP2" s="8"/>
      <c r="BQ2" s="8"/>
      <c r="BR2" s="8"/>
      <c r="BS2" s="8"/>
      <c r="BT2" s="8"/>
      <c r="BU2" s="8"/>
      <c r="BV2" s="8"/>
      <c r="BW2" s="8"/>
      <c r="BX2" s="8"/>
      <c r="BY2" s="8"/>
      <c r="BZ2" s="8"/>
      <c r="CA2" s="8"/>
      <c r="CB2" s="8"/>
      <c r="CC2" s="8"/>
      <c r="CD2" s="8"/>
    </row>
    <row r="3">
      <c r="A3" s="95"/>
      <c r="B3" s="95"/>
      <c r="C3" s="95"/>
      <c r="D3" s="95"/>
      <c r="E3" s="648" t="s">
        <v>358</v>
      </c>
      <c r="F3" s="20"/>
      <c r="G3" s="633">
        <v>1.0</v>
      </c>
      <c r="H3" s="633">
        <v>2.0</v>
      </c>
      <c r="I3" s="633">
        <v>3.0</v>
      </c>
      <c r="J3" s="633">
        <v>4.0</v>
      </c>
      <c r="K3" s="633">
        <v>5.0</v>
      </c>
      <c r="L3" s="633">
        <v>6.0</v>
      </c>
      <c r="M3" s="633">
        <v>7.0</v>
      </c>
      <c r="N3" s="633">
        <v>8.0</v>
      </c>
      <c r="O3" s="633">
        <v>9.0</v>
      </c>
      <c r="P3" s="633">
        <v>10.0</v>
      </c>
      <c r="Q3" s="633">
        <v>11.0</v>
      </c>
      <c r="R3" s="633">
        <v>12.0</v>
      </c>
      <c r="S3" s="633">
        <v>13.0</v>
      </c>
      <c r="T3" s="633">
        <v>14.0</v>
      </c>
      <c r="U3" s="633">
        <v>15.0</v>
      </c>
      <c r="V3" s="633">
        <v>16.0</v>
      </c>
      <c r="W3" s="633">
        <v>17.0</v>
      </c>
      <c r="X3" s="633">
        <v>18.0</v>
      </c>
      <c r="Y3" s="633">
        <v>19.0</v>
      </c>
      <c r="Z3" s="633">
        <v>20.0</v>
      </c>
      <c r="AA3" s="633">
        <v>21.0</v>
      </c>
      <c r="AB3" s="633">
        <v>22.0</v>
      </c>
      <c r="AC3" s="633">
        <v>23.0</v>
      </c>
      <c r="AD3" s="649">
        <v>24.0</v>
      </c>
      <c r="AE3" s="633">
        <v>25.0</v>
      </c>
      <c r="AF3" s="633">
        <v>26.0</v>
      </c>
      <c r="AG3" s="633">
        <v>27.0</v>
      </c>
      <c r="AH3" s="650">
        <v>28.0</v>
      </c>
      <c r="AI3" s="651">
        <v>29.0</v>
      </c>
      <c r="AJ3" s="633">
        <v>30.0</v>
      </c>
      <c r="AK3" s="633">
        <v>31.0</v>
      </c>
      <c r="AL3" s="650">
        <v>32.0</v>
      </c>
      <c r="AM3" s="633">
        <v>33.0</v>
      </c>
      <c r="AN3" s="651">
        <v>34.0</v>
      </c>
      <c r="AO3" s="633">
        <v>35.0</v>
      </c>
      <c r="AP3" s="633">
        <v>36.0</v>
      </c>
      <c r="AQ3" s="651">
        <v>37.0</v>
      </c>
      <c r="AR3" s="633">
        <v>38.0</v>
      </c>
      <c r="AS3" s="634"/>
      <c r="AT3" s="264"/>
      <c r="AU3" s="264"/>
      <c r="AV3" s="264"/>
      <c r="AW3" s="264"/>
      <c r="AX3" s="264"/>
      <c r="AY3" s="264"/>
      <c r="AZ3" s="264"/>
      <c r="BA3" s="264"/>
      <c r="BB3" s="264"/>
      <c r="BC3" s="264"/>
      <c r="BD3" s="264"/>
      <c r="BE3" s="264"/>
      <c r="BF3" s="264"/>
      <c r="BG3" s="264"/>
      <c r="BH3" s="264"/>
      <c r="BI3" s="264"/>
      <c r="BJ3" s="264"/>
      <c r="BK3" s="264"/>
      <c r="BL3" s="264"/>
      <c r="BM3" s="264"/>
      <c r="BN3" s="264"/>
      <c r="BO3" s="264"/>
      <c r="BP3" s="264"/>
      <c r="BQ3" s="264"/>
      <c r="BR3" s="264"/>
      <c r="BS3" s="264"/>
      <c r="BT3" s="264"/>
      <c r="BU3" s="264"/>
      <c r="BV3" s="264"/>
      <c r="BW3" s="264"/>
      <c r="BX3" s="264"/>
      <c r="BY3" s="264"/>
      <c r="BZ3" s="264"/>
      <c r="CA3" s="264"/>
      <c r="CB3" s="264"/>
      <c r="CC3" s="264"/>
      <c r="CD3" s="264"/>
    </row>
    <row r="4">
      <c r="A4" s="167"/>
      <c r="B4" s="652">
        <f t="shared" ref="B4:B23" si="1">C4+D4</f>
        <v>2</v>
      </c>
      <c r="C4" s="652">
        <f>VLOOKUP($E4,'Team Ratings'!$C$3:$F$22,2,FALSE)</f>
        <v>1</v>
      </c>
      <c r="D4" s="652">
        <f>VLOOKUP($E4,'Team Ratings'!$C$3:$F$22,4,FALSE)</f>
        <v>1</v>
      </c>
      <c r="E4" s="653" t="s">
        <v>81</v>
      </c>
      <c r="F4" s="654" t="s">
        <v>56</v>
      </c>
      <c r="G4" s="192" t="str">
        <f>vlookup($E4,'HA Schedule'!$C$4:$AP$23,G$3+2,FALSE)</f>
        <v>ful</v>
      </c>
      <c r="H4" s="192" t="str">
        <f>vlookup($E4,'HA Schedule'!$C$4:$AP$23,H$3+2,FALSE)</f>
        <v>CRY</v>
      </c>
      <c r="I4" s="192" t="str">
        <f>vlookup($E4,'HA Schedule'!$C$4:$AP$23,I$3+2,FALSE)</f>
        <v>mun</v>
      </c>
      <c r="J4" s="192" t="str">
        <f>vlookup($E4,'HA Schedule'!$C$4:$AP$23,J$3+2,FALSE)</f>
        <v>BOU</v>
      </c>
      <c r="K4" s="192" t="str">
        <f>vlookup($E4,'HA Schedule'!$C$4:$AP$23,K$3+2,FALSE)</f>
        <v>NEW</v>
      </c>
      <c r="L4" s="192" t="str">
        <f>vlookup($E4,'HA Schedule'!$C$4:$AP$23,L$3+2,FALSE)</f>
        <v>eve</v>
      </c>
      <c r="M4" s="192" t="str">
        <f>vlookup($E4,'HA Schedule'!$C$4:$AP$23,M$3+2,FALSE)</f>
        <v>WOL</v>
      </c>
      <c r="N4" s="192" t="str">
        <f>vlookup($E4,'HA Schedule'!$C$4:$AP$23,N$3+2,FALSE)</f>
        <v>che</v>
      </c>
      <c r="O4" s="192" t="str">
        <f>vlookup($E4,'HA Schedule'!$C$4:$AP$23,O$3+2,FALSE)</f>
        <v>BHA</v>
      </c>
      <c r="P4" s="192" t="str">
        <f>vlookup($E4,'HA Schedule'!$C$4:$AP$23,P$3+2,FALSE)</f>
        <v>ars</v>
      </c>
      <c r="Q4" s="192" t="str">
        <f>vlookup($E4,'HA Schedule'!$C$4:$AP$23,Q$3+2,FALSE)</f>
        <v>MCI</v>
      </c>
      <c r="R4" s="192" t="str">
        <f>vlookup($E4,'HA Schedule'!$C$4:$AP$23,R$3+2,FALSE)</f>
        <v>WHU</v>
      </c>
      <c r="S4" s="192" t="str">
        <f>vlookup($E4,'HA Schedule'!$C$4:$AP$23,S$3+2,FALSE)</f>
        <v>nfo</v>
      </c>
      <c r="T4" s="192" t="str">
        <f>vlookup($E4,'HA Schedule'!$C$4:$AP$23,T$3+2,FALSE)</f>
        <v>LEE</v>
      </c>
      <c r="U4" s="192" t="str">
        <f>vlookup($E4,'HA Schedule'!$C$4:$AP$23,U$3+2,FALSE)</f>
        <v>tot</v>
      </c>
      <c r="V4" s="192" t="str">
        <f>vlookup($E4,'HA Schedule'!$C$4:$AP$23,V$3+2,FALSE)</f>
        <v>SOU</v>
      </c>
      <c r="W4" s="192" t="str">
        <f>vlookup($E4,'HA Schedule'!$C$4:$AP$23,W$3+2,FALSE)</f>
        <v>avl</v>
      </c>
      <c r="X4" s="192" t="str">
        <f>vlookup($E4,'HA Schedule'!$C$4:$AP$23,X$3+2,FALSE)</f>
        <v>LEI</v>
      </c>
      <c r="Y4" s="192" t="str">
        <f>vlookup($E4,'HA Schedule'!$C$4:$AP$23,Y$3+2,FALSE)</f>
        <v>bre</v>
      </c>
      <c r="Z4" s="192" t="str">
        <f>vlookup($E4,'HA Schedule'!$C$4:$AP$23,Z$3+2,FALSE)</f>
        <v>bha</v>
      </c>
      <c r="AA4" s="192" t="str">
        <f>vlookup($E4,'HA Schedule'!$C$4:$AP$23,AA$3+2,FALSE)</f>
        <v>CHE</v>
      </c>
      <c r="AB4" s="192" t="str">
        <f>vlookup($E4,'HA Schedule'!$C$4:$AP$23,AB$3+2,FALSE)</f>
        <v>wol</v>
      </c>
      <c r="AC4" s="192" t="str">
        <f>vlookup($E4,'HA Schedule'!$C$4:$AP$23,AC$3+2,FALSE)</f>
        <v>EVE</v>
      </c>
      <c r="AD4" s="192" t="str">
        <f>vlookup($E4,'HA Schedule'!$C$4:$AP$23,AD$3+2,FALSE)</f>
        <v>new</v>
      </c>
      <c r="AE4" s="192" t="str">
        <f>vlookup($E4,'HA Schedule'!$C$4:$AP$23,AE$3+2,FALSE)</f>
        <v>cry</v>
      </c>
      <c r="AF4" s="192" t="str">
        <f>vlookup($E4,'HA Schedule'!$C$4:$AP$23,AF$3+2,FALSE)</f>
        <v>MUN</v>
      </c>
      <c r="AG4" s="192" t="str">
        <f>vlookup($E4,'HA Schedule'!$C$4:$AP$23,AG$3+2,FALSE)</f>
        <v>bou</v>
      </c>
      <c r="AH4" s="192" t="str">
        <f>vlookup($E4,'HA Schedule'!$C$4:$AP$23,AH$3+2,FALSE)</f>
        <v>FUL</v>
      </c>
      <c r="AI4" s="192" t="str">
        <f>vlookup($E4,'HA Schedule'!$C$4:$AP$23,AI$3+2,FALSE)</f>
        <v>mci</v>
      </c>
      <c r="AJ4" s="192" t="str">
        <f>vlookup($E4,'HA Schedule'!$C$4:$AP$23,AJ$3+2,FALSE)</f>
        <v>ARS</v>
      </c>
      <c r="AK4" s="192" t="str">
        <f>vlookup($E4,'HA Schedule'!$C$4:$AP$23,AK$3+2,FALSE)</f>
        <v>lee</v>
      </c>
      <c r="AL4" s="192" t="str">
        <f>vlookup($E4,'HA Schedule'!$C$4:$AP$23,AL$3+2,FALSE)</f>
        <v>NFO</v>
      </c>
      <c r="AM4" s="192" t="str">
        <f>vlookup($E4,'HA Schedule'!$C$4:$AP$23,AM$3+2,FALSE)</f>
        <v>whu</v>
      </c>
      <c r="AN4" s="192" t="str">
        <f>vlookup($E4,'HA Schedule'!$C$4:$AP$23,AN$3+2,FALSE)</f>
        <v>TOT</v>
      </c>
      <c r="AO4" s="192" t="str">
        <f>vlookup($E4,'HA Schedule'!$C$4:$AP$23,AO$3+2,FALSE)</f>
        <v>BRE</v>
      </c>
      <c r="AP4" s="192" t="str">
        <f>vlookup($E4,'HA Schedule'!$C$4:$AP$23,AP$3+2,FALSE)</f>
        <v>lei</v>
      </c>
      <c r="AQ4" s="192" t="str">
        <f>vlookup($E4,'HA Schedule'!$C$4:$AP$23,AQ$3+2,FALSE)</f>
        <v>AVL</v>
      </c>
      <c r="AR4" s="192" t="str">
        <f>vlookup($E4,'HA Schedule'!$C$4:$AP$23,AR$3+2,FALSE)</f>
        <v>sou</v>
      </c>
      <c r="AS4" s="63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</row>
    <row r="5">
      <c r="A5" s="167"/>
      <c r="B5" s="652">
        <f t="shared" si="1"/>
        <v>2</v>
      </c>
      <c r="C5" s="652">
        <f>VLOOKUP($E5,'Team Ratings'!$C$3:$F$22,2,FALSE)</f>
        <v>1</v>
      </c>
      <c r="D5" s="652">
        <f>VLOOKUP($E5,'Team Ratings'!$C$3:$F$22,4,FALSE)</f>
        <v>1</v>
      </c>
      <c r="E5" s="655" t="s">
        <v>80</v>
      </c>
      <c r="F5" s="654" t="s">
        <v>56</v>
      </c>
      <c r="G5" s="192" t="str">
        <f>vlookup($E5,'HA Schedule'!$C$4:$AP$23,G$3+2,FALSE)</f>
        <v>whu</v>
      </c>
      <c r="H5" s="192" t="str">
        <f>vlookup($E5,'HA Schedule'!$C$4:$AP$23,H$3+2,FALSE)</f>
        <v>BOU</v>
      </c>
      <c r="I5" s="192" t="str">
        <f>vlookup($E5,'HA Schedule'!$C$4:$AP$23,I$3+2,FALSE)</f>
        <v>new</v>
      </c>
      <c r="J5" s="192" t="str">
        <f>vlookup($E5,'HA Schedule'!$C$4:$AP$23,J$3+2,FALSE)</f>
        <v>CRY</v>
      </c>
      <c r="K5" s="192" t="str">
        <f>vlookup($E5,'HA Schedule'!$C$4:$AP$23,K$3+2,FALSE)</f>
        <v>NFO</v>
      </c>
      <c r="L5" s="192" t="str">
        <f>vlookup($E5,'HA Schedule'!$C$4:$AP$23,L$3+2,FALSE)</f>
        <v>avl</v>
      </c>
      <c r="M5" s="192" t="str">
        <f>vlookup($E5,'HA Schedule'!$C$4:$AP$23,M$3+2,FALSE)</f>
        <v>TOT</v>
      </c>
      <c r="N5" s="192" t="str">
        <f>vlookup($E5,'HA Schedule'!$C$4:$AP$23,N$3+2,FALSE)</f>
        <v>wol</v>
      </c>
      <c r="O5" s="192" t="str">
        <f>vlookup($E5,'HA Schedule'!$C$4:$AP$23,O$3+2,FALSE)</f>
        <v>MUN</v>
      </c>
      <c r="P5" s="192" t="str">
        <f>vlookup($E5,'HA Schedule'!$C$4:$AP$23,P$3+2,FALSE)</f>
        <v>SOU</v>
      </c>
      <c r="Q5" s="192" t="str">
        <f>vlookup($E5,'HA Schedule'!$C$4:$AP$23,Q$3+2,FALSE)</f>
        <v>liv</v>
      </c>
      <c r="R5" s="192" t="str">
        <f>vlookup($E5,'HA Schedule'!$C$4:$AP$23,R$3+2,FALSE)</f>
        <v>ars</v>
      </c>
      <c r="S5" s="192" t="str">
        <f>vlookup($E5,'HA Schedule'!$C$4:$AP$23,S$3+2,FALSE)</f>
        <v>BHA</v>
      </c>
      <c r="T5" s="192" t="str">
        <f>vlookup($E5,'HA Schedule'!$C$4:$AP$23,T$3+2,FALSE)</f>
        <v>lei</v>
      </c>
      <c r="U5" s="192" t="str">
        <f>vlookup($E5,'HA Schedule'!$C$4:$AP$23,U$3+2,FALSE)</f>
        <v>FUL</v>
      </c>
      <c r="V5" s="192" t="str">
        <f>vlookup($E5,'HA Schedule'!$C$4:$AP$23,V$3+2,FALSE)</f>
        <v>BRE</v>
      </c>
      <c r="W5" s="192" t="str">
        <f>vlookup($E5,'HA Schedule'!$C$4:$AP$23,W$3+2,FALSE)</f>
        <v>lee</v>
      </c>
      <c r="X5" s="192" t="str">
        <f>vlookup($E5,'HA Schedule'!$C$4:$AP$23,X$3+2,FALSE)</f>
        <v>EVE</v>
      </c>
      <c r="Y5" s="192" t="str">
        <f>vlookup($E5,'HA Schedule'!$C$4:$AP$23,Y$3+2,FALSE)</f>
        <v>che</v>
      </c>
      <c r="Z5" s="192" t="str">
        <f>vlookup($E5,'HA Schedule'!$C$4:$AP$23,Z$3+2,FALSE)</f>
        <v>mun</v>
      </c>
      <c r="AA5" s="192" t="str">
        <f>vlookup($E5,'HA Schedule'!$C$4:$AP$23,AA$3+2,FALSE)</f>
        <v>WOL</v>
      </c>
      <c r="AB5" s="192" t="str">
        <f>vlookup($E5,'HA Schedule'!$C$4:$AP$23,AB$3+2,FALSE)</f>
        <v>tot</v>
      </c>
      <c r="AC5" s="192" t="str">
        <f>vlookup($E5,'HA Schedule'!$C$4:$AP$23,AC$3+2,FALSE)</f>
        <v>AVL</v>
      </c>
      <c r="AD5" s="192" t="str">
        <f>vlookup($E5,'HA Schedule'!$C$4:$AP$23,AD$3+2,FALSE)</f>
        <v>nfo</v>
      </c>
      <c r="AE5" s="192" t="str">
        <f>vlookup($E5,'HA Schedule'!$C$4:$AP$23,AE$3+2,FALSE)</f>
        <v>bou</v>
      </c>
      <c r="AF5" s="192" t="str">
        <f>vlookup($E5,'HA Schedule'!$C$4:$AP$23,AF$3+2,FALSE)</f>
        <v>NEW</v>
      </c>
      <c r="AG5" s="192" t="str">
        <f>vlookup($E5,'HA Schedule'!$C$4:$AP$23,AG$3+2,FALSE)</f>
        <v>cry</v>
      </c>
      <c r="AH5" s="192" t="str">
        <f>vlookup($E5,'HA Schedule'!$C$4:$AP$23,AH$3+2,FALSE)</f>
        <v>WHU</v>
      </c>
      <c r="AI5" s="192" t="str">
        <f>vlookup($E5,'HA Schedule'!$C$4:$AP$23,AI$3+2,FALSE)</f>
        <v>LIV</v>
      </c>
      <c r="AJ5" s="192" t="str">
        <f>vlookup($E5,'HA Schedule'!$C$4:$AP$23,AJ$3+2,FALSE)</f>
        <v>sou</v>
      </c>
      <c r="AK5" s="192" t="str">
        <f>vlookup($E5,'HA Schedule'!$C$4:$AP$23,AK$3+2,FALSE)</f>
        <v>LEI</v>
      </c>
      <c r="AL5" s="192" t="str">
        <f>vlookup($E5,'HA Schedule'!$C$4:$AP$23,AL$3+2,FALSE)</f>
        <v>bha</v>
      </c>
      <c r="AM5" s="192" t="str">
        <f>vlookup($E5,'HA Schedule'!$C$4:$AP$23,AM$3+2,FALSE)</f>
        <v>ARS</v>
      </c>
      <c r="AN5" s="192" t="str">
        <f>vlookup($E5,'HA Schedule'!$C$4:$AP$23,AN$3+2,FALSE)</f>
        <v>ful</v>
      </c>
      <c r="AO5" s="192" t="str">
        <f>vlookup($E5,'HA Schedule'!$C$4:$AP$23,AO$3+2,FALSE)</f>
        <v>LEE</v>
      </c>
      <c r="AP5" s="192" t="str">
        <f>vlookup($E5,'HA Schedule'!$C$4:$AP$23,AP$3+2,FALSE)</f>
        <v>eve</v>
      </c>
      <c r="AQ5" s="192" t="str">
        <f>vlookup($E5,'HA Schedule'!$C$4:$AP$23,AQ$3+2,FALSE)</f>
        <v>CHE</v>
      </c>
      <c r="AR5" s="192" t="str">
        <f>vlookup($E5,'HA Schedule'!$C$4:$AP$23,AR$3+2,FALSE)</f>
        <v>bre</v>
      </c>
      <c r="AS5" s="63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</row>
    <row r="6">
      <c r="A6" s="167"/>
      <c r="B6" s="652">
        <f t="shared" si="1"/>
        <v>4</v>
      </c>
      <c r="C6" s="652">
        <f>VLOOKUP($E6,'Team Ratings'!$C$3:$F$22,2,FALSE)</f>
        <v>2</v>
      </c>
      <c r="D6" s="652">
        <f>VLOOKUP($E6,'Team Ratings'!$C$3:$F$22,4,FALSE)</f>
        <v>2</v>
      </c>
      <c r="E6" s="655" t="s">
        <v>58</v>
      </c>
      <c r="F6" s="654" t="s">
        <v>56</v>
      </c>
      <c r="G6" s="192" t="str">
        <f>vlookup($E6,'HA Schedule'!$C$4:$AP$23,G$3+2,FALSE)</f>
        <v>eve</v>
      </c>
      <c r="H6" s="192" t="str">
        <f>vlookup($E6,'HA Schedule'!$C$4:$AP$23,H$3+2,FALSE)</f>
        <v>TOT</v>
      </c>
      <c r="I6" s="192" t="str">
        <f>vlookup($E6,'HA Schedule'!$C$4:$AP$23,I$3+2,FALSE)</f>
        <v>lee</v>
      </c>
      <c r="J6" s="192" t="str">
        <f>vlookup($E6,'HA Schedule'!$C$4:$AP$23,J$3+2,FALSE)</f>
        <v>LEI</v>
      </c>
      <c r="K6" s="192" t="str">
        <f>vlookup($E6,'HA Schedule'!$C$4:$AP$23,K$3+2,FALSE)</f>
        <v>sou</v>
      </c>
      <c r="L6" s="192" t="str">
        <f>vlookup($E6,'HA Schedule'!$C$4:$AP$23,L$3+2,FALSE)</f>
        <v>WHU</v>
      </c>
      <c r="M6" s="192" t="str">
        <f>vlookup($E6,'HA Schedule'!$C$4:$AP$23,M$3+2,FALSE)</f>
        <v>ful</v>
      </c>
      <c r="N6" s="192" t="str">
        <f>vlookup($E6,'HA Schedule'!$C$4:$AP$23,N$3+2,FALSE)</f>
        <v>LIV</v>
      </c>
      <c r="O6" s="192" t="str">
        <f>vlookup($E6,'HA Schedule'!$C$4:$AP$23,O$3+2,FALSE)</f>
        <v>cry</v>
      </c>
      <c r="P6" s="192" t="str">
        <f>vlookup($E6,'HA Schedule'!$C$4:$AP$23,P$3+2,FALSE)</f>
        <v>WOL</v>
      </c>
      <c r="Q6" s="192" t="str">
        <f>vlookup($E6,'HA Schedule'!$C$4:$AP$23,Q$3+2,FALSE)</f>
        <v>avl</v>
      </c>
      <c r="R6" s="192" t="str">
        <f>vlookup($E6,'HA Schedule'!$C$4:$AP$23,R$3+2,FALSE)</f>
        <v>bre</v>
      </c>
      <c r="S6" s="192" t="str">
        <f>vlookup($E6,'HA Schedule'!$C$4:$AP$23,S$3+2,FALSE)</f>
        <v>MUN</v>
      </c>
      <c r="T6" s="192" t="str">
        <f>vlookup($E6,'HA Schedule'!$C$4:$AP$23,T$3+2,FALSE)</f>
        <v>bha</v>
      </c>
      <c r="U6" s="192" t="str">
        <f>vlookup($E6,'HA Schedule'!$C$4:$AP$23,U$3+2,FALSE)</f>
        <v>ARS</v>
      </c>
      <c r="V6" s="192" t="str">
        <f>vlookup($E6,'HA Schedule'!$C$4:$AP$23,V$3+2,FALSE)</f>
        <v>new</v>
      </c>
      <c r="W6" s="192" t="str">
        <f>vlookup($E6,'HA Schedule'!$C$4:$AP$23,W$3+2,FALSE)</f>
        <v>BOU</v>
      </c>
      <c r="X6" s="192" t="str">
        <f>vlookup($E6,'HA Schedule'!$C$4:$AP$23,X$3+2,FALSE)</f>
        <v>nfo</v>
      </c>
      <c r="Y6" s="192" t="str">
        <f>vlookup($E6,'HA Schedule'!$C$4:$AP$23,Y$3+2,FALSE)</f>
        <v>MCI</v>
      </c>
      <c r="Z6" s="192" t="str">
        <f>vlookup($E6,'HA Schedule'!$C$4:$AP$23,Z$3+2,FALSE)</f>
        <v>CRY</v>
      </c>
      <c r="AA6" s="192" t="str">
        <f>vlookup($E6,'HA Schedule'!$C$4:$AP$23,AA$3+2,FALSE)</f>
        <v>liv</v>
      </c>
      <c r="AB6" s="192" t="str">
        <f>vlookup($E6,'HA Schedule'!$C$4:$AP$23,AB$3+2,FALSE)</f>
        <v>FUL</v>
      </c>
      <c r="AC6" s="192" t="str">
        <f>vlookup($E6,'HA Schedule'!$C$4:$AP$23,AC$3+2,FALSE)</f>
        <v>whu</v>
      </c>
      <c r="AD6" s="192" t="str">
        <f>vlookup($E6,'HA Schedule'!$C$4:$AP$23,AD$3+2,FALSE)</f>
        <v>SOU</v>
      </c>
      <c r="AE6" s="192" t="str">
        <f>vlookup($E6,'HA Schedule'!$C$4:$AP$23,AE$3+2,FALSE)</f>
        <v>tot</v>
      </c>
      <c r="AF6" s="192" t="str">
        <f>vlookup($E6,'HA Schedule'!$C$4:$AP$23,AF$3+2,FALSE)</f>
        <v>LEE</v>
      </c>
      <c r="AG6" s="192" t="str">
        <f>vlookup($E6,'HA Schedule'!$C$4:$AP$23,AG$3+2,FALSE)</f>
        <v>lei</v>
      </c>
      <c r="AH6" s="192" t="str">
        <f>vlookup($E6,'HA Schedule'!$C$4:$AP$23,AH$3+2,FALSE)</f>
        <v>EVE</v>
      </c>
      <c r="AI6" s="192" t="str">
        <f>vlookup($E6,'HA Schedule'!$C$4:$AP$23,AI$3+2,FALSE)</f>
        <v>AVL</v>
      </c>
      <c r="AJ6" s="192" t="str">
        <f>vlookup($E6,'HA Schedule'!$C$4:$AP$23,AJ$3+2,FALSE)</f>
        <v>wol</v>
      </c>
      <c r="AK6" s="192" t="str">
        <f>vlookup($E6,'HA Schedule'!$C$4:$AP$23,AK$3+2,FALSE)</f>
        <v>BHA</v>
      </c>
      <c r="AL6" s="192" t="str">
        <f>vlookup($E6,'HA Schedule'!$C$4:$AP$23,AL$3+2,FALSE)</f>
        <v>mun</v>
      </c>
      <c r="AM6" s="192" t="str">
        <f>vlookup($E6,'HA Schedule'!$C$4:$AP$23,AM$3+2,FALSE)</f>
        <v>BRE</v>
      </c>
      <c r="AN6" s="192" t="str">
        <f>vlookup($E6,'HA Schedule'!$C$4:$AP$23,AN$3+2,FALSE)</f>
        <v>ars</v>
      </c>
      <c r="AO6" s="192" t="str">
        <f>vlookup($E6,'HA Schedule'!$C$4:$AP$23,AO$3+2,FALSE)</f>
        <v>bou</v>
      </c>
      <c r="AP6" s="192" t="str">
        <f>vlookup($E6,'HA Schedule'!$C$4:$AP$23,AP$3+2,FALSE)</f>
        <v>NFO</v>
      </c>
      <c r="AQ6" s="192" t="str">
        <f>vlookup($E6,'HA Schedule'!$C$4:$AP$23,AQ$3+2,FALSE)</f>
        <v>mci</v>
      </c>
      <c r="AR6" s="192" t="str">
        <f>vlookup($E6,'HA Schedule'!$C$4:$AP$23,AR$3+2,FALSE)</f>
        <v>NEW</v>
      </c>
      <c r="AS6" s="63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</row>
    <row r="7">
      <c r="A7" s="167"/>
      <c r="B7" s="652">
        <f t="shared" si="1"/>
        <v>5</v>
      </c>
      <c r="C7" s="652">
        <f>VLOOKUP($E7,'Team Ratings'!$C$3:$F$22,2,FALSE)</f>
        <v>2</v>
      </c>
      <c r="D7" s="652">
        <f>VLOOKUP($E7,'Team Ratings'!$C$3:$F$22,4,FALSE)</f>
        <v>3</v>
      </c>
      <c r="E7" s="655" t="s">
        <v>63</v>
      </c>
      <c r="F7" s="654" t="s">
        <v>56</v>
      </c>
      <c r="G7" s="192" t="str">
        <f>vlookup($E7,'HA Schedule'!$C$4:$AP$23,G$3+2,FALSE)</f>
        <v>SOU</v>
      </c>
      <c r="H7" s="192" t="str">
        <f>vlookup($E7,'HA Schedule'!$C$4:$AP$23,H$3+2,FALSE)</f>
        <v>che</v>
      </c>
      <c r="I7" s="192" t="str">
        <f>vlookup($E7,'HA Schedule'!$C$4:$AP$23,I$3+2,FALSE)</f>
        <v>WOL</v>
      </c>
      <c r="J7" s="192" t="str">
        <f>vlookup($E7,'HA Schedule'!$C$4:$AP$23,J$3+2,FALSE)</f>
        <v>nfo</v>
      </c>
      <c r="K7" s="192" t="str">
        <f>vlookup($E7,'HA Schedule'!$C$4:$AP$23,K$3+2,FALSE)</f>
        <v>whu</v>
      </c>
      <c r="L7" s="192" t="str">
        <f>vlookup($E7,'HA Schedule'!$C$4:$AP$23,L$3+2,FALSE)</f>
        <v>FUL</v>
      </c>
      <c r="M7" s="192" t="str">
        <f>vlookup($E7,'HA Schedule'!$C$4:$AP$23,M$3+2,FALSE)</f>
        <v>mci</v>
      </c>
      <c r="N7" s="192" t="str">
        <f>vlookup($E7,'HA Schedule'!$C$4:$AP$23,N$3+2,FALSE)</f>
        <v>LEI</v>
      </c>
      <c r="O7" s="192" t="str">
        <f>vlookup($E7,'HA Schedule'!$C$4:$AP$23,O$3+2,FALSE)</f>
        <v>ars</v>
      </c>
      <c r="P7" s="192" t="str">
        <f>vlookup($E7,'HA Schedule'!$C$4:$AP$23,P$3+2,FALSE)</f>
        <v>bha</v>
      </c>
      <c r="Q7" s="192" t="str">
        <f>vlookup($E7,'HA Schedule'!$C$4:$AP$23,Q$3+2,FALSE)</f>
        <v>EVE</v>
      </c>
      <c r="R7" s="192" t="str">
        <f>vlookup($E7,'HA Schedule'!$C$4:$AP$23,R$3+2,FALSE)</f>
        <v>mun</v>
      </c>
      <c r="S7" s="192" t="str">
        <f>vlookup($E7,'HA Schedule'!$C$4:$AP$23,S$3+2,FALSE)</f>
        <v>NEW</v>
      </c>
      <c r="T7" s="192" t="str">
        <f>vlookup($E7,'HA Schedule'!$C$4:$AP$23,T$3+2,FALSE)</f>
        <v>bou</v>
      </c>
      <c r="U7" s="192" t="str">
        <f>vlookup($E7,'HA Schedule'!$C$4:$AP$23,U$3+2,FALSE)</f>
        <v>LIV</v>
      </c>
      <c r="V7" s="192" t="str">
        <f>vlookup($E7,'HA Schedule'!$C$4:$AP$23,V$3+2,FALSE)</f>
        <v>LEE</v>
      </c>
      <c r="W7" s="192" t="str">
        <f>vlookup($E7,'HA Schedule'!$C$4:$AP$23,W$3+2,FALSE)</f>
        <v>bre</v>
      </c>
      <c r="X7" s="192" t="str">
        <f>vlookup($E7,'HA Schedule'!$C$4:$AP$23,X$3+2,FALSE)</f>
        <v>AVL</v>
      </c>
      <c r="Y7" s="192" t="str">
        <f>vlookup($E7,'HA Schedule'!$C$4:$AP$23,Y$3+2,FALSE)</f>
        <v>cry</v>
      </c>
      <c r="Z7" s="192" t="str">
        <f>vlookup($E7,'HA Schedule'!$C$4:$AP$23,Z$3+2,FALSE)</f>
        <v>ARS</v>
      </c>
      <c r="AA7" s="192" t="str">
        <f>vlookup($E7,'HA Schedule'!$C$4:$AP$23,AA$3+2,FALSE)</f>
        <v>ful</v>
      </c>
      <c r="AB7" s="192" t="str">
        <f>vlookup($E7,'HA Schedule'!$C$4:$AP$23,AB$3+2,FALSE)</f>
        <v>MCI</v>
      </c>
      <c r="AC7" s="192" t="str">
        <f>vlookup($E7,'HA Schedule'!$C$4:$AP$23,AC$3+2,FALSE)</f>
        <v>lei</v>
      </c>
      <c r="AD7" s="192" t="str">
        <f>vlookup($E7,'HA Schedule'!$C$4:$AP$23,AD$3+2,FALSE)</f>
        <v>WHU</v>
      </c>
      <c r="AE7" s="192" t="str">
        <f>vlookup($E7,'HA Schedule'!$C$4:$AP$23,AE$3+2,FALSE)</f>
        <v>CHE</v>
      </c>
      <c r="AF7" s="192" t="str">
        <f>vlookup($E7,'HA Schedule'!$C$4:$AP$23,AF$3+2,FALSE)</f>
        <v>wol</v>
      </c>
      <c r="AG7" s="192" t="str">
        <f>vlookup($E7,'HA Schedule'!$C$4:$AP$23,AG$3+2,FALSE)</f>
        <v>NFO</v>
      </c>
      <c r="AH7" s="192" t="str">
        <f>vlookup($E7,'HA Schedule'!$C$4:$AP$23,AH$3+2,FALSE)</f>
        <v>sou</v>
      </c>
      <c r="AI7" s="192" t="str">
        <f>vlookup($E7,'HA Schedule'!$C$4:$AP$23,AI$3+2,FALSE)</f>
        <v>eve</v>
      </c>
      <c r="AJ7" s="192" t="str">
        <f>vlookup($E7,'HA Schedule'!$C$4:$AP$23,AJ$3+2,FALSE)</f>
        <v>BHA</v>
      </c>
      <c r="AK7" s="192" t="str">
        <f>vlookup($E7,'HA Schedule'!$C$4:$AP$23,AK$3+2,FALSE)</f>
        <v>BOU</v>
      </c>
      <c r="AL7" s="192" t="str">
        <f>vlookup($E7,'HA Schedule'!$C$4:$AP$23,AL$3+2,FALSE)</f>
        <v>new</v>
      </c>
      <c r="AM7" s="192" t="str">
        <f>vlookup($E7,'HA Schedule'!$C$4:$AP$23,AM$3+2,FALSE)</f>
        <v>MUN</v>
      </c>
      <c r="AN7" s="192" t="str">
        <f>vlookup($E7,'HA Schedule'!$C$4:$AP$23,AN$3+2,FALSE)</f>
        <v>liv</v>
      </c>
      <c r="AO7" s="192" t="str">
        <f>vlookup($E7,'HA Schedule'!$C$4:$AP$23,AO$3+2,FALSE)</f>
        <v>CRY</v>
      </c>
      <c r="AP7" s="192" t="str">
        <f>vlookup($E7,'HA Schedule'!$C$4:$AP$23,AP$3+2,FALSE)</f>
        <v>avl</v>
      </c>
      <c r="AQ7" s="192" t="str">
        <f>vlookup($E7,'HA Schedule'!$C$4:$AP$23,AQ$3+2,FALSE)</f>
        <v>BRE</v>
      </c>
      <c r="AR7" s="192" t="str">
        <f>vlookup($E7,'HA Schedule'!$C$4:$AP$23,AR$3+2,FALSE)</f>
        <v>lee</v>
      </c>
      <c r="AS7" s="63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</row>
    <row r="8">
      <c r="A8" s="167"/>
      <c r="B8" s="652">
        <f t="shared" si="1"/>
        <v>6</v>
      </c>
      <c r="C8" s="652">
        <f>VLOOKUP($E8,'Team Ratings'!$C$3:$F$22,2,FALSE)</f>
        <v>3</v>
      </c>
      <c r="D8" s="652">
        <f>VLOOKUP($E8,'Team Ratings'!$C$3:$F$22,4,FALSE)</f>
        <v>3</v>
      </c>
      <c r="E8" s="655" t="s">
        <v>55</v>
      </c>
      <c r="F8" s="654" t="s">
        <v>56</v>
      </c>
      <c r="G8" s="192" t="str">
        <f>vlookup($E8,'HA Schedule'!$C$4:$AP$23,G$3+2,FALSE)</f>
        <v>cry</v>
      </c>
      <c r="H8" s="192" t="str">
        <f>vlookup($E8,'HA Schedule'!$C$4:$AP$23,H$3+2,FALSE)</f>
        <v>LEI</v>
      </c>
      <c r="I8" s="192" t="str">
        <f>vlookup($E8,'HA Schedule'!$C$4:$AP$23,I$3+2,FALSE)</f>
        <v>bou</v>
      </c>
      <c r="J8" s="192" t="str">
        <f>vlookup($E8,'HA Schedule'!$C$4:$AP$23,J$3+2,FALSE)</f>
        <v>FUL</v>
      </c>
      <c r="K8" s="192" t="str">
        <f>vlookup($E8,'HA Schedule'!$C$4:$AP$23,K$3+2,FALSE)</f>
        <v>AVL</v>
      </c>
      <c r="L8" s="192" t="str">
        <f>vlookup($E8,'HA Schedule'!$C$4:$AP$23,L$3+2,FALSE)</f>
        <v>mun</v>
      </c>
      <c r="M8" s="192" t="str">
        <f>vlookup($E8,'HA Schedule'!$C$4:$AP$23,M$3+2,FALSE)</f>
        <v>EVE</v>
      </c>
      <c r="N8" s="192" t="str">
        <f>vlookup($E8,'HA Schedule'!$C$4:$AP$23,N$3+2,FALSE)</f>
        <v>bre</v>
      </c>
      <c r="O8" s="192" t="str">
        <f>vlookup($E8,'HA Schedule'!$C$4:$AP$23,O$3+2,FALSE)</f>
        <v>TOT</v>
      </c>
      <c r="P8" s="192" t="str">
        <f>vlookup($E8,'HA Schedule'!$C$4:$AP$23,P$3+2,FALSE)</f>
        <v>LIV</v>
      </c>
      <c r="Q8" s="192" t="str">
        <f>vlookup($E8,'HA Schedule'!$C$4:$AP$23,Q$3+2,FALSE)</f>
        <v>lee</v>
      </c>
      <c r="R8" s="192" t="str">
        <f>vlookup($E8,'HA Schedule'!$C$4:$AP$23,R$3+2,FALSE)</f>
        <v>MCI</v>
      </c>
      <c r="S8" s="192" t="str">
        <f>vlookup($E8,'HA Schedule'!$C$4:$AP$23,S$3+2,FALSE)</f>
        <v>sou</v>
      </c>
      <c r="T8" s="192" t="str">
        <f>vlookup($E8,'HA Schedule'!$C$4:$AP$23,T$3+2,FALSE)</f>
        <v>NFO</v>
      </c>
      <c r="U8" s="192" t="str">
        <f>vlookup($E8,'HA Schedule'!$C$4:$AP$23,U$3+2,FALSE)</f>
        <v>che</v>
      </c>
      <c r="V8" s="192" t="str">
        <f>vlookup($E8,'HA Schedule'!$C$4:$AP$23,V$3+2,FALSE)</f>
        <v>wol</v>
      </c>
      <c r="W8" s="192" t="str">
        <f>vlookup($E8,'HA Schedule'!$C$4:$AP$23,W$3+2,FALSE)</f>
        <v>WHU</v>
      </c>
      <c r="X8" s="192" t="str">
        <f>vlookup($E8,'HA Schedule'!$C$4:$AP$23,X$3+2,FALSE)</f>
        <v>bha</v>
      </c>
      <c r="Y8" s="192" t="str">
        <f>vlookup($E8,'HA Schedule'!$C$4:$AP$23,Y$3+2,FALSE)</f>
        <v>NEW</v>
      </c>
      <c r="Z8" s="192" t="str">
        <f>vlookup($E8,'HA Schedule'!$C$4:$AP$23,Z$3+2,FALSE)</f>
        <v>tot</v>
      </c>
      <c r="AA8" s="192" t="str">
        <f>vlookup($E8,'HA Schedule'!$C$4:$AP$23,AA$3+2,FALSE)</f>
        <v>MUN</v>
      </c>
      <c r="AB8" s="192" t="str">
        <f>vlookup($E8,'HA Schedule'!$C$4:$AP$23,AB$3+2,FALSE)</f>
        <v>eve</v>
      </c>
      <c r="AC8" s="192" t="str">
        <f>vlookup($E8,'HA Schedule'!$C$4:$AP$23,AC$3+2,FALSE)</f>
        <v>BRE</v>
      </c>
      <c r="AD8" s="192" t="str">
        <f>vlookup($E8,'HA Schedule'!$C$4:$AP$23,AD$3+2,FALSE)</f>
        <v>avl</v>
      </c>
      <c r="AE8" s="192" t="str">
        <f>vlookup($E8,'HA Schedule'!$C$4:$AP$23,AE$3+2,FALSE)</f>
        <v>lei</v>
      </c>
      <c r="AF8" s="192" t="str">
        <f>vlookup($E8,'HA Schedule'!$C$4:$AP$23,AF$3+2,FALSE)</f>
        <v>BOU</v>
      </c>
      <c r="AG8" s="192" t="str">
        <f>vlookup($E8,'HA Schedule'!$C$4:$AP$23,AG$3+2,FALSE)</f>
        <v>ful</v>
      </c>
      <c r="AH8" s="192" t="str">
        <f>vlookup($E8,'HA Schedule'!$C$4:$AP$23,AH$3+2,FALSE)</f>
        <v>CRY</v>
      </c>
      <c r="AI8" s="192" t="str">
        <f>vlookup($E8,'HA Schedule'!$C$4:$AP$23,AI$3+2,FALSE)</f>
        <v>LEE</v>
      </c>
      <c r="AJ8" s="192" t="str">
        <f>vlookup($E8,'HA Schedule'!$C$4:$AP$23,AJ$3+2,FALSE)</f>
        <v>liv</v>
      </c>
      <c r="AK8" s="192" t="str">
        <f>vlookup($E8,'HA Schedule'!$C$4:$AP$23,AK$3+2,FALSE)</f>
        <v>whu</v>
      </c>
      <c r="AL8" s="192" t="str">
        <f>vlookup($E8,'HA Schedule'!$C$4:$AP$23,AL$3+2,FALSE)</f>
        <v>SOU</v>
      </c>
      <c r="AM8" s="192" t="str">
        <f>vlookup($E8,'HA Schedule'!$C$4:$AP$23,AM$3+2,FALSE)</f>
        <v>mci</v>
      </c>
      <c r="AN8" s="192" t="str">
        <f>vlookup($E8,'HA Schedule'!$C$4:$AP$23,AN$3+2,FALSE)</f>
        <v>CHE</v>
      </c>
      <c r="AO8" s="192" t="str">
        <f>vlookup($E8,'HA Schedule'!$C$4:$AP$23,AO$3+2,FALSE)</f>
        <v>new</v>
      </c>
      <c r="AP8" s="192" t="str">
        <f>vlookup($E8,'HA Schedule'!$C$4:$AP$23,AP$3+2,FALSE)</f>
        <v>BHA</v>
      </c>
      <c r="AQ8" s="192" t="str">
        <f>vlookup($E8,'HA Schedule'!$C$4:$AP$23,AQ$3+2,FALSE)</f>
        <v>nfo</v>
      </c>
      <c r="AR8" s="192" t="str">
        <f>vlookup($E8,'HA Schedule'!$C$4:$AP$23,AR$3+2,FALSE)</f>
        <v>WOL</v>
      </c>
      <c r="AS8" s="63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</row>
    <row r="9">
      <c r="A9" s="167"/>
      <c r="B9" s="652">
        <f t="shared" si="1"/>
        <v>6</v>
      </c>
      <c r="C9" s="652">
        <f>VLOOKUP($E9,'Team Ratings'!$C$3:$F$22,2,FALSE)</f>
        <v>3</v>
      </c>
      <c r="D9" s="652">
        <f>VLOOKUP($E9,'Team Ratings'!$C$3:$F$22,4,FALSE)</f>
        <v>3</v>
      </c>
      <c r="E9" s="655" t="s">
        <v>94</v>
      </c>
      <c r="F9" s="654" t="s">
        <v>56</v>
      </c>
      <c r="G9" s="192" t="str">
        <f>vlookup($E9,'HA Schedule'!$C$4:$AP$23,G$3+2,FALSE)</f>
        <v>BHA</v>
      </c>
      <c r="H9" s="192" t="str">
        <f>vlookup($E9,'HA Schedule'!$C$4:$AP$23,H$3+2,FALSE)</f>
        <v>bre</v>
      </c>
      <c r="I9" s="192" t="str">
        <f>vlookup($E9,'HA Schedule'!$C$4:$AP$23,I$3+2,FALSE)</f>
        <v>LIV</v>
      </c>
      <c r="J9" s="192" t="str">
        <f>vlookup($E9,'HA Schedule'!$C$4:$AP$23,J$3+2,FALSE)</f>
        <v>sou</v>
      </c>
      <c r="K9" s="192" t="str">
        <f>vlookup($E9,'HA Schedule'!$C$4:$AP$23,K$3+2,FALSE)</f>
        <v>lei</v>
      </c>
      <c r="L9" s="192" t="str">
        <f>vlookup($E9,'HA Schedule'!$C$4:$AP$23,L$3+2,FALSE)</f>
        <v>ARS</v>
      </c>
      <c r="M9" s="192" t="str">
        <f>vlookup($E9,'HA Schedule'!$C$4:$AP$23,M$3+2,FALSE)</f>
        <v>cry</v>
      </c>
      <c r="N9" s="192" t="str">
        <f>vlookup($E9,'HA Schedule'!$C$4:$AP$23,N$3+2,FALSE)</f>
        <v>LEE</v>
      </c>
      <c r="O9" s="192" t="str">
        <f>vlookup($E9,'HA Schedule'!$C$4:$AP$23,O$3+2,FALSE)</f>
        <v>mci</v>
      </c>
      <c r="P9" s="192" t="str">
        <f>vlookup($E9,'HA Schedule'!$C$4:$AP$23,P$3+2,FALSE)</f>
        <v>eve</v>
      </c>
      <c r="Q9" s="192" t="str">
        <f>vlookup($E9,'HA Schedule'!$C$4:$AP$23,Q$3+2,FALSE)</f>
        <v>NEW</v>
      </c>
      <c r="R9" s="192" t="str">
        <f>vlookup($E9,'HA Schedule'!$C$4:$AP$23,R$3+2,FALSE)</f>
        <v>TOT</v>
      </c>
      <c r="S9" s="192" t="str">
        <f>vlookup($E9,'HA Schedule'!$C$4:$AP$23,S$3+2,FALSE)</f>
        <v>che</v>
      </c>
      <c r="T9" s="192" t="str">
        <f>vlookup($E9,'HA Schedule'!$C$4:$AP$23,T$3+2,FALSE)</f>
        <v>WHU</v>
      </c>
      <c r="U9" s="192" t="str">
        <f>vlookup($E9,'HA Schedule'!$C$4:$AP$23,U$3+2,FALSE)</f>
        <v>avl</v>
      </c>
      <c r="V9" s="192" t="str">
        <f>vlookup($E9,'HA Schedule'!$C$4:$AP$23,V$3+2,FALSE)</f>
        <v>ful</v>
      </c>
      <c r="W9" s="192" t="str">
        <f>vlookup($E9,'HA Schedule'!$C$4:$AP$23,W$3+2,FALSE)</f>
        <v>NFO</v>
      </c>
      <c r="X9" s="192" t="str">
        <f>vlookup($E9,'HA Schedule'!$C$4:$AP$23,X$3+2,FALSE)</f>
        <v>wol</v>
      </c>
      <c r="Y9" s="192" t="str">
        <f>vlookup($E9,'HA Schedule'!$C$4:$AP$23,Y$3+2,FALSE)</f>
        <v>BOU</v>
      </c>
      <c r="Z9" s="192" t="str">
        <f>vlookup($E9,'HA Schedule'!$C$4:$AP$23,Z$3+2,FALSE)</f>
        <v>MCI</v>
      </c>
      <c r="AA9" s="192" t="str">
        <f>vlookup($E9,'HA Schedule'!$C$4:$AP$23,AA$3+2,FALSE)</f>
        <v>ars</v>
      </c>
      <c r="AB9" s="192" t="str">
        <f>vlookup($E9,'HA Schedule'!$C$4:$AP$23,AB$3+2,FALSE)</f>
        <v>CRY</v>
      </c>
      <c r="AC9" s="192" t="str">
        <f>vlookup($E9,'HA Schedule'!$C$4:$AP$23,AC$3+2,FALSE)</f>
        <v>lee</v>
      </c>
      <c r="AD9" s="192" t="str">
        <f>vlookup($E9,'HA Schedule'!$C$4:$AP$23,AD$3+2,FALSE)</f>
        <v>LEI</v>
      </c>
      <c r="AE9" s="192" t="str">
        <f>vlookup($E9,'HA Schedule'!$C$4:$AP$23,AE$3+2,FALSE)</f>
        <v>BRE</v>
      </c>
      <c r="AF9" s="192" t="str">
        <f>vlookup($E9,'HA Schedule'!$C$4:$AP$23,AF$3+2,FALSE)</f>
        <v>liv</v>
      </c>
      <c r="AG9" s="192" t="str">
        <f>vlookup($E9,'HA Schedule'!$C$4:$AP$23,AG$3+2,FALSE)</f>
        <v>SOU</v>
      </c>
      <c r="AH9" s="192" t="str">
        <f>vlookup($E9,'HA Schedule'!$C$4:$AP$23,AH$3+2,FALSE)</f>
        <v>bha</v>
      </c>
      <c r="AI9" s="192" t="str">
        <f>vlookup($E9,'HA Schedule'!$C$4:$AP$23,AI$3+2,FALSE)</f>
        <v>new</v>
      </c>
      <c r="AJ9" s="192" t="str">
        <f>vlookup($E9,'HA Schedule'!$C$4:$AP$23,AJ$3+2,FALSE)</f>
        <v>EVE</v>
      </c>
      <c r="AK9" s="192" t="str">
        <f>vlookup($E9,'HA Schedule'!$C$4:$AP$23,AK$3+2,FALSE)</f>
        <v>nfo</v>
      </c>
      <c r="AL9" s="192" t="str">
        <f>vlookup($E9,'HA Schedule'!$C$4:$AP$23,AL$3+2,FALSE)</f>
        <v>CHE</v>
      </c>
      <c r="AM9" s="192" t="str">
        <f>vlookup($E9,'HA Schedule'!$C$4:$AP$23,AM$3+2,FALSE)</f>
        <v>tot</v>
      </c>
      <c r="AN9" s="192" t="str">
        <f>vlookup($E9,'HA Schedule'!$C$4:$AP$23,AN$3+2,FALSE)</f>
        <v>AVL</v>
      </c>
      <c r="AO9" s="192" t="str">
        <f>vlookup($E9,'HA Schedule'!$C$4:$AP$23,AO$3+2,FALSE)</f>
        <v>whu</v>
      </c>
      <c r="AP9" s="192" t="str">
        <f>vlookup($E9,'HA Schedule'!$C$4:$AP$23,AP$3+2,FALSE)</f>
        <v>WOL</v>
      </c>
      <c r="AQ9" s="192" t="str">
        <f>vlookup($E9,'HA Schedule'!$C$4:$AP$23,AQ$3+2,FALSE)</f>
        <v>bou</v>
      </c>
      <c r="AR9" s="192" t="str">
        <f>vlookup($E9,'HA Schedule'!$C$4:$AP$23,AR$3+2,FALSE)</f>
        <v>FUL</v>
      </c>
      <c r="AS9" s="63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</row>
    <row r="10">
      <c r="A10" s="167"/>
      <c r="B10" s="652">
        <f t="shared" si="1"/>
        <v>8</v>
      </c>
      <c r="C10" s="652">
        <f>VLOOKUP($E10,'Team Ratings'!$C$3:$F$22,2,FALSE)</f>
        <v>3</v>
      </c>
      <c r="D10" s="652">
        <f>VLOOKUP($E10,'Team Ratings'!$C$3:$F$22,4,FALSE)</f>
        <v>5</v>
      </c>
      <c r="E10" s="655" t="s">
        <v>75</v>
      </c>
      <c r="F10" s="654" t="s">
        <v>56</v>
      </c>
      <c r="G10" s="192" t="str">
        <f>vlookup($E10,'HA Schedule'!$C$4:$AP$23,G$3+2,FALSE)</f>
        <v>MCI</v>
      </c>
      <c r="H10" s="192" t="str">
        <f>vlookup($E10,'HA Schedule'!$C$4:$AP$23,H$3+2,FALSE)</f>
        <v>nfo</v>
      </c>
      <c r="I10" s="192" t="str">
        <f>vlookup($E10,'HA Schedule'!$C$4:$AP$23,I$3+2,FALSE)</f>
        <v>BHA</v>
      </c>
      <c r="J10" s="192" t="str">
        <f>vlookup($E10,'HA Schedule'!$C$4:$AP$23,J$3+2,FALSE)</f>
        <v>avl</v>
      </c>
      <c r="K10" s="192" t="str">
        <f>vlookup($E10,'HA Schedule'!$C$4:$AP$23,K$3+2,FALSE)</f>
        <v>TOT</v>
      </c>
      <c r="L10" s="192" t="str">
        <f>vlookup($E10,'HA Schedule'!$C$4:$AP$23,L$3+2,FALSE)</f>
        <v>che</v>
      </c>
      <c r="M10" s="192" t="str">
        <f>vlookup($E10,'HA Schedule'!$C$4:$AP$23,M$3+2,FALSE)</f>
        <v>NEW</v>
      </c>
      <c r="N10" s="192" t="str">
        <f>vlookup($E10,'HA Schedule'!$C$4:$AP$23,N$3+2,FALSE)</f>
        <v>eve</v>
      </c>
      <c r="O10" s="192" t="str">
        <f>vlookup($E10,'HA Schedule'!$C$4:$AP$23,O$3+2,FALSE)</f>
        <v>WOL</v>
      </c>
      <c r="P10" s="192" t="str">
        <f>vlookup($E10,'HA Schedule'!$C$4:$AP$23,P$3+2,FALSE)</f>
        <v>FUL</v>
      </c>
      <c r="Q10" s="192" t="str">
        <f>vlookup($E10,'HA Schedule'!$C$4:$AP$23,Q$3+2,FALSE)</f>
        <v>sou</v>
      </c>
      <c r="R10" s="192" t="str">
        <f>vlookup($E10,'HA Schedule'!$C$4:$AP$23,R$3+2,FALSE)</f>
        <v>liv</v>
      </c>
      <c r="S10" s="192" t="str">
        <f>vlookup($E10,'HA Schedule'!$C$4:$AP$23,S$3+2,FALSE)</f>
        <v>BOU</v>
      </c>
      <c r="T10" s="192" t="str">
        <f>vlookup($E10,'HA Schedule'!$C$4:$AP$23,T$3+2,FALSE)</f>
        <v>mun</v>
      </c>
      <c r="U10" s="192" t="str">
        <f>vlookup($E10,'HA Schedule'!$C$4:$AP$23,U$3+2,FALSE)</f>
        <v>CRY</v>
      </c>
      <c r="V10" s="192" t="str">
        <f>vlookup($E10,'HA Schedule'!$C$4:$AP$23,V$3+2,FALSE)</f>
        <v>LEI</v>
      </c>
      <c r="W10" s="192" t="str">
        <f>vlookup($E10,'HA Schedule'!$C$4:$AP$23,W$3+2,FALSE)</f>
        <v>ars</v>
      </c>
      <c r="X10" s="192" t="str">
        <f>vlookup($E10,'HA Schedule'!$C$4:$AP$23,X$3+2,FALSE)</f>
        <v>BRE</v>
      </c>
      <c r="Y10" s="192" t="str">
        <f>vlookup($E10,'HA Schedule'!$C$4:$AP$23,Y$3+2,FALSE)</f>
        <v>lee</v>
      </c>
      <c r="Z10" s="192" t="str">
        <f>vlookup($E10,'HA Schedule'!$C$4:$AP$23,Z$3+2,FALSE)</f>
        <v>wol</v>
      </c>
      <c r="AA10" s="192" t="str">
        <f>vlookup($E10,'HA Schedule'!$C$4:$AP$23,AA$3+2,FALSE)</f>
        <v>EVE</v>
      </c>
      <c r="AB10" s="192" t="str">
        <f>vlookup($E10,'HA Schedule'!$C$4:$AP$23,AB$3+2,FALSE)</f>
        <v>new</v>
      </c>
      <c r="AC10" s="192" t="str">
        <f>vlookup($E10,'HA Schedule'!$C$4:$AP$23,AC$3+2,FALSE)</f>
        <v>CHE</v>
      </c>
      <c r="AD10" s="192" t="str">
        <f>vlookup($E10,'HA Schedule'!$C$4:$AP$23,AD$3+2,FALSE)</f>
        <v>tot</v>
      </c>
      <c r="AE10" s="192" t="str">
        <f>vlookup($E10,'HA Schedule'!$C$4:$AP$23,AE$3+2,FALSE)</f>
        <v>NFO</v>
      </c>
      <c r="AF10" s="192" t="str">
        <f>vlookup($E10,'HA Schedule'!$C$4:$AP$23,AF$3+2,FALSE)</f>
        <v>bha</v>
      </c>
      <c r="AG10" s="192" t="str">
        <f>vlookup($E10,'HA Schedule'!$C$4:$AP$23,AG$3+2,FALSE)</f>
        <v>AVL</v>
      </c>
      <c r="AH10" s="192" t="str">
        <f>vlookup($E10,'HA Schedule'!$C$4:$AP$23,AH$3+2,FALSE)</f>
        <v>mci</v>
      </c>
      <c r="AI10" s="192" t="str">
        <f>vlookup($E10,'HA Schedule'!$C$4:$AP$23,AI$3+2,FALSE)</f>
        <v>SOU</v>
      </c>
      <c r="AJ10" s="192" t="str">
        <f>vlookup($E10,'HA Schedule'!$C$4:$AP$23,AJ$3+2,FALSE)</f>
        <v>ful</v>
      </c>
      <c r="AK10" s="192" t="str">
        <f>vlookup($E10,'HA Schedule'!$C$4:$AP$23,AK$3+2,FALSE)</f>
        <v>ARS</v>
      </c>
      <c r="AL10" s="192" t="str">
        <f>vlookup($E10,'HA Schedule'!$C$4:$AP$23,AL$3+2,FALSE)</f>
        <v>bou</v>
      </c>
      <c r="AM10" s="192" t="str">
        <f>vlookup($E10,'HA Schedule'!$C$4:$AP$23,AM$3+2,FALSE)</f>
        <v>LIV</v>
      </c>
      <c r="AN10" s="192" t="str">
        <f>vlookup($E10,'HA Schedule'!$C$4:$AP$23,AN$3+2,FALSE)</f>
        <v>cry</v>
      </c>
      <c r="AO10" s="192" t="str">
        <f>vlookup($E10,'HA Schedule'!$C$4:$AP$23,AO$3+2,FALSE)</f>
        <v>MUN</v>
      </c>
      <c r="AP10" s="192" t="str">
        <f>vlookup($E10,'HA Schedule'!$C$4:$AP$23,AP$3+2,FALSE)</f>
        <v>bre</v>
      </c>
      <c r="AQ10" s="192" t="str">
        <f>vlookup($E10,'HA Schedule'!$C$4:$AP$23,AQ$3+2,FALSE)</f>
        <v>LEE</v>
      </c>
      <c r="AR10" s="192" t="str">
        <f>vlookup($E10,'HA Schedule'!$C$4:$AP$23,AR$3+2,FALSE)</f>
        <v>lei</v>
      </c>
      <c r="AS10" s="63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</row>
    <row r="11">
      <c r="A11" s="167"/>
      <c r="B11" s="652">
        <f t="shared" si="1"/>
        <v>9</v>
      </c>
      <c r="C11" s="652">
        <f>VLOOKUP($E11,'Team Ratings'!$C$3:$F$22,2,FALSE)</f>
        <v>4</v>
      </c>
      <c r="D11" s="652">
        <f>VLOOKUP($E11,'Team Ratings'!$C$3:$F$22,4,FALSE)</f>
        <v>5</v>
      </c>
      <c r="E11" s="655" t="s">
        <v>66</v>
      </c>
      <c r="F11" s="654" t="s">
        <v>56</v>
      </c>
      <c r="G11" s="192" t="str">
        <f>vlookup($E11,'HA Schedule'!$C$4:$AP$23,G$3+2,FALSE)</f>
        <v>bou</v>
      </c>
      <c r="H11" s="192" t="str">
        <f>vlookup($E11,'HA Schedule'!$C$4:$AP$23,H$3+2,FALSE)</f>
        <v>EVE</v>
      </c>
      <c r="I11" s="192" t="str">
        <f>vlookup($E11,'HA Schedule'!$C$4:$AP$23,I$3+2,FALSE)</f>
        <v>cry</v>
      </c>
      <c r="J11" s="192" t="str">
        <f>vlookup($E11,'HA Schedule'!$C$4:$AP$23,J$3+2,FALSE)</f>
        <v>WHU</v>
      </c>
      <c r="K11" s="192" t="str">
        <f>vlookup($E11,'HA Schedule'!$C$4:$AP$23,K$3+2,FALSE)</f>
        <v>ars</v>
      </c>
      <c r="L11" s="192" t="str">
        <f>vlookup($E11,'HA Schedule'!$C$4:$AP$23,L$3+2,FALSE)</f>
        <v>MCI</v>
      </c>
      <c r="M11" s="192" t="str">
        <f>vlookup($E11,'HA Schedule'!$C$4:$AP$23,M$3+2,FALSE)</f>
        <v>lei</v>
      </c>
      <c r="N11" s="192" t="str">
        <f>vlookup($E11,'HA Schedule'!$C$4:$AP$23,N$3+2,FALSE)</f>
        <v>SOU</v>
      </c>
      <c r="O11" s="192" t="str">
        <f>vlookup($E11,'HA Schedule'!$C$4:$AP$23,O$3+2,FALSE)</f>
        <v>lee</v>
      </c>
      <c r="P11" s="192" t="str">
        <f>vlookup($E11,'HA Schedule'!$C$4:$AP$23,P$3+2,FALSE)</f>
        <v>nfo</v>
      </c>
      <c r="Q11" s="192" t="str">
        <f>vlookup($E11,'HA Schedule'!$C$4:$AP$23,Q$3+2,FALSE)</f>
        <v>CHE</v>
      </c>
      <c r="R11" s="192" t="str">
        <f>vlookup($E11,'HA Schedule'!$C$4:$AP$23,R$3+2,FALSE)</f>
        <v>ful</v>
      </c>
      <c r="S11" s="192" t="str">
        <f>vlookup($E11,'HA Schedule'!$C$4:$AP$23,S$3+2,FALSE)</f>
        <v>BRE</v>
      </c>
      <c r="T11" s="192" t="str">
        <f>vlookup($E11,'HA Schedule'!$C$4:$AP$23,T$3+2,FALSE)</f>
        <v>new</v>
      </c>
      <c r="U11" s="192" t="str">
        <f>vlookup($E11,'HA Schedule'!$C$4:$AP$23,U$3+2,FALSE)</f>
        <v>MUN</v>
      </c>
      <c r="V11" s="192" t="str">
        <f>vlookup($E11,'HA Schedule'!$C$4:$AP$23,V$3+2,FALSE)</f>
        <v>bha</v>
      </c>
      <c r="W11" s="192" t="str">
        <f>vlookup($E11,'HA Schedule'!$C$4:$AP$23,W$3+2,FALSE)</f>
        <v>LIV</v>
      </c>
      <c r="X11" s="192" t="str">
        <f>vlookup($E11,'HA Schedule'!$C$4:$AP$23,X$3+2,FALSE)</f>
        <v>tot</v>
      </c>
      <c r="Y11" s="192" t="str">
        <f>vlookup($E11,'HA Schedule'!$C$4:$AP$23,Y$3+2,FALSE)</f>
        <v>WOL</v>
      </c>
      <c r="Z11" s="192" t="str">
        <f>vlookup($E11,'HA Schedule'!$C$4:$AP$23,Z$3+2,FALSE)</f>
        <v>LEE</v>
      </c>
      <c r="AA11" s="192" t="str">
        <f>vlookup($E11,'HA Schedule'!$C$4:$AP$23,AA$3+2,FALSE)</f>
        <v>sou</v>
      </c>
      <c r="AB11" s="192" t="str">
        <f>vlookup($E11,'HA Schedule'!$C$4:$AP$23,AB$3+2,FALSE)</f>
        <v>LEI</v>
      </c>
      <c r="AC11" s="192" t="str">
        <f>vlookup($E11,'HA Schedule'!$C$4:$AP$23,AC$3+2,FALSE)</f>
        <v>mci</v>
      </c>
      <c r="AD11" s="192" t="str">
        <f>vlookup($E11,'HA Schedule'!$C$4:$AP$23,AD$3+2,FALSE)</f>
        <v>ARS</v>
      </c>
      <c r="AE11" s="192" t="str">
        <f>vlookup($E11,'HA Schedule'!$C$4:$AP$23,AE$3+2,FALSE)</f>
        <v>eve</v>
      </c>
      <c r="AF11" s="192" t="str">
        <f>vlookup($E11,'HA Schedule'!$C$4:$AP$23,AF$3+2,FALSE)</f>
        <v>CRY</v>
      </c>
      <c r="AG11" s="192" t="str">
        <f>vlookup($E11,'HA Schedule'!$C$4:$AP$23,AG$3+2,FALSE)</f>
        <v>whu</v>
      </c>
      <c r="AH11" s="192" t="str">
        <f>vlookup($E11,'HA Schedule'!$C$4:$AP$23,AH$3+2,FALSE)</f>
        <v>BOU</v>
      </c>
      <c r="AI11" s="192" t="str">
        <f>vlookup($E11,'HA Schedule'!$C$4:$AP$23,AI$3+2,FALSE)</f>
        <v>che</v>
      </c>
      <c r="AJ11" s="192" t="str">
        <f>vlookup($E11,'HA Schedule'!$C$4:$AP$23,AJ$3+2,FALSE)</f>
        <v>NFO</v>
      </c>
      <c r="AK11" s="192" t="str">
        <f>vlookup($E11,'HA Schedule'!$C$4:$AP$23,AK$3+2,FALSE)</f>
        <v>NEW</v>
      </c>
      <c r="AL11" s="192" t="str">
        <f>vlookup($E11,'HA Schedule'!$C$4:$AP$23,AL$3+2,FALSE)</f>
        <v>bre</v>
      </c>
      <c r="AM11" s="192" t="str">
        <f>vlookup($E11,'HA Schedule'!$C$4:$AP$23,AM$3+2,FALSE)</f>
        <v>FUL</v>
      </c>
      <c r="AN11" s="192" t="str">
        <f>vlookup($E11,'HA Schedule'!$C$4:$AP$23,AN$3+2,FALSE)</f>
        <v>mun</v>
      </c>
      <c r="AO11" s="192" t="str">
        <f>vlookup($E11,'HA Schedule'!$C$4:$AP$23,AO$3+2,FALSE)</f>
        <v>wol</v>
      </c>
      <c r="AP11" s="192" t="str">
        <f>vlookup($E11,'HA Schedule'!$C$4:$AP$23,AP$3+2,FALSE)</f>
        <v>TOT</v>
      </c>
      <c r="AQ11" s="192" t="str">
        <f>vlookup($E11,'HA Schedule'!$C$4:$AP$23,AQ$3+2,FALSE)</f>
        <v>liv</v>
      </c>
      <c r="AR11" s="192" t="str">
        <f>vlookup($E11,'HA Schedule'!$C$4:$AP$23,AR$3+2,FALSE)</f>
        <v>BHA</v>
      </c>
      <c r="AS11" s="63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</row>
    <row r="12">
      <c r="A12" s="167"/>
      <c r="B12" s="652">
        <f t="shared" si="1"/>
        <v>9</v>
      </c>
      <c r="C12" s="652">
        <f>VLOOKUP($E12,'Team Ratings'!$C$3:$F$22,2,FALSE)</f>
        <v>4</v>
      </c>
      <c r="D12" s="652">
        <f>VLOOKUP($E12,'Team Ratings'!$C$3:$F$22,4,FALSE)</f>
        <v>5</v>
      </c>
      <c r="E12" s="655" t="s">
        <v>91</v>
      </c>
      <c r="F12" s="654" t="s">
        <v>56</v>
      </c>
      <c r="G12" s="192" t="str">
        <f>vlookup($E12,'HA Schedule'!$C$4:$AP$23,G$3+2,FALSE)</f>
        <v>mun</v>
      </c>
      <c r="H12" s="192" t="str">
        <f>vlookup($E12,'HA Schedule'!$C$4:$AP$23,H$3+2,FALSE)</f>
        <v>NEW</v>
      </c>
      <c r="I12" s="192" t="str">
        <f>vlookup($E12,'HA Schedule'!$C$4:$AP$23,I$3+2,FALSE)</f>
        <v>whu</v>
      </c>
      <c r="J12" s="192" t="str">
        <f>vlookup($E12,'HA Schedule'!$C$4:$AP$23,J$3+2,FALSE)</f>
        <v>LEE</v>
      </c>
      <c r="K12" s="192" t="str">
        <f>vlookup($E12,'HA Schedule'!$C$4:$AP$23,K$3+2,FALSE)</f>
        <v>ful</v>
      </c>
      <c r="L12" s="192" t="str">
        <f>vlookup($E12,'HA Schedule'!$C$4:$AP$23,L$3+2,FALSE)</f>
        <v>LEI</v>
      </c>
      <c r="M12" s="192" t="str">
        <f>vlookup($E12,'HA Schedule'!$C$4:$AP$23,M$3+2,FALSE)</f>
        <v>bou</v>
      </c>
      <c r="N12" s="192" t="str">
        <f>vlookup($E12,'HA Schedule'!$C$4:$AP$23,N$3+2,FALSE)</f>
        <v>CRY</v>
      </c>
      <c r="O12" s="192" t="str">
        <f>vlookup($E12,'HA Schedule'!$C$4:$AP$23,O$3+2,FALSE)</f>
        <v>liv</v>
      </c>
      <c r="P12" s="192" t="str">
        <f>vlookup($E12,'HA Schedule'!$C$4:$AP$23,P$3+2,FALSE)</f>
        <v>TOT</v>
      </c>
      <c r="Q12" s="192" t="str">
        <f>vlookup($E12,'HA Schedule'!$C$4:$AP$23,Q$3+2,FALSE)</f>
        <v>bre</v>
      </c>
      <c r="R12" s="192" t="str">
        <f>vlookup($E12,'HA Schedule'!$C$4:$AP$23,R$3+2,FALSE)</f>
        <v>NFO</v>
      </c>
      <c r="S12" s="192" t="str">
        <f>vlookup($E12,'HA Schedule'!$C$4:$AP$23,S$3+2,FALSE)</f>
        <v>mci</v>
      </c>
      <c r="T12" s="192" t="str">
        <f>vlookup($E12,'HA Schedule'!$C$4:$AP$23,T$3+2,FALSE)</f>
        <v>CHE</v>
      </c>
      <c r="U12" s="192" t="str">
        <f>vlookup($E12,'HA Schedule'!$C$4:$AP$23,U$3+2,FALSE)</f>
        <v>wol</v>
      </c>
      <c r="V12" s="192" t="str">
        <f>vlookup($E12,'HA Schedule'!$C$4:$AP$23,V$3+2,FALSE)</f>
        <v>AVL</v>
      </c>
      <c r="W12" s="192" t="str">
        <f>vlookup($E12,'HA Schedule'!$C$4:$AP$23,W$3+2,FALSE)</f>
        <v>sou</v>
      </c>
      <c r="X12" s="192" t="str">
        <f>vlookup($E12,'HA Schedule'!$C$4:$AP$23,X$3+2,FALSE)</f>
        <v>ARS</v>
      </c>
      <c r="Y12" s="192" t="str">
        <f>vlookup($E12,'HA Schedule'!$C$4:$AP$23,Y$3+2,FALSE)</f>
        <v>eve</v>
      </c>
      <c r="Z12" s="192" t="str">
        <f>vlookup($E12,'HA Schedule'!$C$4:$AP$23,Z$3+2,FALSE)</f>
        <v>LIV</v>
      </c>
      <c r="AA12" s="192" t="str">
        <f>vlookup($E12,'HA Schedule'!$C$4:$AP$23,AA$3+2,FALSE)</f>
        <v>lei</v>
      </c>
      <c r="AB12" s="192" t="str">
        <f>vlookup($E12,'HA Schedule'!$C$4:$AP$23,AB$3+2,FALSE)</f>
        <v>BOU</v>
      </c>
      <c r="AC12" s="192" t="str">
        <f>vlookup($E12,'HA Schedule'!$C$4:$AP$23,AC$3+2,FALSE)</f>
        <v>cry</v>
      </c>
      <c r="AD12" s="192" t="str">
        <f>vlookup($E12,'HA Schedule'!$C$4:$AP$23,AD$3+2,FALSE)</f>
        <v>FUL</v>
      </c>
      <c r="AE12" s="192" t="str">
        <f>vlookup($E12,'HA Schedule'!$C$4:$AP$23,AE$3+2,FALSE)</f>
        <v>new</v>
      </c>
      <c r="AF12" s="192" t="str">
        <f>vlookup($E12,'HA Schedule'!$C$4:$AP$23,AF$3+2,FALSE)</f>
        <v>WHU</v>
      </c>
      <c r="AG12" s="192" t="str">
        <f>vlookup($E12,'HA Schedule'!$C$4:$AP$23,AG$3+2,FALSE)</f>
        <v>lee</v>
      </c>
      <c r="AH12" s="192" t="str">
        <f>vlookup($E12,'HA Schedule'!$C$4:$AP$23,AH$3+2,FALSE)</f>
        <v>MUN</v>
      </c>
      <c r="AI12" s="192" t="str">
        <f>vlookup($E12,'HA Schedule'!$C$4:$AP$23,AI$3+2,FALSE)</f>
        <v>BRE</v>
      </c>
      <c r="AJ12" s="192" t="str">
        <f>vlookup($E12,'HA Schedule'!$C$4:$AP$23,AJ$3+2,FALSE)</f>
        <v>tot</v>
      </c>
      <c r="AK12" s="192" t="str">
        <f>vlookup($E12,'HA Schedule'!$C$4:$AP$23,AK$3+2,FALSE)</f>
        <v>che</v>
      </c>
      <c r="AL12" s="192" t="str">
        <f>vlookup($E12,'HA Schedule'!$C$4:$AP$23,AL$3+2,FALSE)</f>
        <v>MCI</v>
      </c>
      <c r="AM12" s="192" t="str">
        <f>vlookup($E12,'HA Schedule'!$C$4:$AP$23,AM$3+2,FALSE)</f>
        <v>nfo</v>
      </c>
      <c r="AN12" s="192" t="str">
        <f>vlookup($E12,'HA Schedule'!$C$4:$AP$23,AN$3+2,FALSE)</f>
        <v>WOL</v>
      </c>
      <c r="AO12" s="192" t="str">
        <f>vlookup($E12,'HA Schedule'!$C$4:$AP$23,AO$3+2,FALSE)</f>
        <v>EVE</v>
      </c>
      <c r="AP12" s="192" t="str">
        <f>vlookup($E12,'HA Schedule'!$C$4:$AP$23,AP$3+2,FALSE)</f>
        <v>ars</v>
      </c>
      <c r="AQ12" s="192" t="str">
        <f>vlookup($E12,'HA Schedule'!$C$4:$AP$23,AQ$3+2,FALSE)</f>
        <v>SOU</v>
      </c>
      <c r="AR12" s="192" t="str">
        <f>vlookup($E12,'HA Schedule'!$C$4:$AP$23,AR$3+2,FALSE)</f>
        <v>avl</v>
      </c>
      <c r="AS12" s="63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</row>
    <row r="13">
      <c r="A13" s="167"/>
      <c r="B13" s="652">
        <f t="shared" si="1"/>
        <v>9</v>
      </c>
      <c r="C13" s="652">
        <f>VLOOKUP($E13,'Team Ratings'!$C$3:$F$22,2,FALSE)</f>
        <v>4</v>
      </c>
      <c r="D13" s="652">
        <f>VLOOKUP($E13,'Team Ratings'!$C$3:$F$22,4,FALSE)</f>
        <v>5</v>
      </c>
      <c r="E13" s="655" t="s">
        <v>88</v>
      </c>
      <c r="F13" s="654" t="s">
        <v>56</v>
      </c>
      <c r="G13" s="192" t="str">
        <f>vlookup($E13,'HA Schedule'!$C$4:$AP$23,G$3+2,FALSE)</f>
        <v>BRE</v>
      </c>
      <c r="H13" s="192" t="str">
        <f>vlookup($E13,'HA Schedule'!$C$4:$AP$23,H$3+2,FALSE)</f>
        <v>ars</v>
      </c>
      <c r="I13" s="192" t="str">
        <f>vlookup($E13,'HA Schedule'!$C$4:$AP$23,I$3+2,FALSE)</f>
        <v>SOU</v>
      </c>
      <c r="J13" s="192" t="str">
        <f>vlookup($E13,'HA Schedule'!$C$4:$AP$23,J$3+2,FALSE)</f>
        <v>che</v>
      </c>
      <c r="K13" s="192" t="str">
        <f>vlookup($E13,'HA Schedule'!$C$4:$AP$23,K$3+2,FALSE)</f>
        <v>MUN</v>
      </c>
      <c r="L13" s="192" t="str">
        <f>vlookup($E13,'HA Schedule'!$C$4:$AP$23,L$3+2,FALSE)</f>
        <v>bha</v>
      </c>
      <c r="M13" s="192" t="str">
        <f>vlookup($E13,'HA Schedule'!$C$4:$AP$23,M$3+2,FALSE)</f>
        <v>AVL</v>
      </c>
      <c r="N13" s="192" t="str">
        <f>vlookup($E13,'HA Schedule'!$C$4:$AP$23,N$3+2,FALSE)</f>
        <v>tot</v>
      </c>
      <c r="O13" s="192" t="str">
        <f>vlookup($E13,'HA Schedule'!$C$4:$AP$23,O$3+2,FALSE)</f>
        <v>NFO</v>
      </c>
      <c r="P13" s="192" t="str">
        <f>vlookup($E13,'HA Schedule'!$C$4:$AP$23,P$3+2,FALSE)</f>
        <v>bou</v>
      </c>
      <c r="Q13" s="192" t="str">
        <f>vlookup($E13,'HA Schedule'!$C$4:$AP$23,Q$3+2,FALSE)</f>
        <v>CRY</v>
      </c>
      <c r="R13" s="192" t="str">
        <f>vlookup($E13,'HA Schedule'!$C$4:$AP$23,R$3+2,FALSE)</f>
        <v>LEE</v>
      </c>
      <c r="S13" s="192" t="str">
        <f>vlookup($E13,'HA Schedule'!$C$4:$AP$23,S$3+2,FALSE)</f>
        <v>wol</v>
      </c>
      <c r="T13" s="192" t="str">
        <f>vlookup($E13,'HA Schedule'!$C$4:$AP$23,T$3+2,FALSE)</f>
        <v>MCI</v>
      </c>
      <c r="U13" s="192" t="str">
        <f>vlookup($E13,'HA Schedule'!$C$4:$AP$23,U$3+2,FALSE)</f>
        <v>eve</v>
      </c>
      <c r="V13" s="192" t="str">
        <f>vlookup($E13,'HA Schedule'!$C$4:$AP$23,V$3+2,FALSE)</f>
        <v>whu</v>
      </c>
      <c r="W13" s="192" t="str">
        <f>vlookup($E13,'HA Schedule'!$C$4:$AP$23,W$3+2,FALSE)</f>
        <v>NEW</v>
      </c>
      <c r="X13" s="192" t="str">
        <f>vlookup($E13,'HA Schedule'!$C$4:$AP$23,X$3+2,FALSE)</f>
        <v>liv</v>
      </c>
      <c r="Y13" s="192" t="str">
        <f>vlookup($E13,'HA Schedule'!$C$4:$AP$23,Y$3+2,FALSE)</f>
        <v>FUL</v>
      </c>
      <c r="Z13" s="192" t="str">
        <f>vlookup($E13,'HA Schedule'!$C$4:$AP$23,Z$3+2,FALSE)</f>
        <v>nfo</v>
      </c>
      <c r="AA13" s="192" t="str">
        <f>vlookup($E13,'HA Schedule'!$C$4:$AP$23,AA$3+2,FALSE)</f>
        <v>BHA</v>
      </c>
      <c r="AB13" s="192" t="str">
        <f>vlookup($E13,'HA Schedule'!$C$4:$AP$23,AB$3+2,FALSE)</f>
        <v>avl</v>
      </c>
      <c r="AC13" s="192" t="str">
        <f>vlookup($E13,'HA Schedule'!$C$4:$AP$23,AC$3+2,FALSE)</f>
        <v>TOT</v>
      </c>
      <c r="AD13" s="192" t="str">
        <f>vlookup($E13,'HA Schedule'!$C$4:$AP$23,AD$3+2,FALSE)</f>
        <v>mun</v>
      </c>
      <c r="AE13" s="192" t="str">
        <f>vlookup($E13,'HA Schedule'!$C$4:$AP$23,AE$3+2,FALSE)</f>
        <v>ARS</v>
      </c>
      <c r="AF13" s="192" t="str">
        <f>vlookup($E13,'HA Schedule'!$C$4:$AP$23,AF$3+2,FALSE)</f>
        <v>sou</v>
      </c>
      <c r="AG13" s="192" t="str">
        <f>vlookup($E13,'HA Schedule'!$C$4:$AP$23,AG$3+2,FALSE)</f>
        <v>CHE</v>
      </c>
      <c r="AH13" s="192" t="str">
        <f>vlookup($E13,'HA Schedule'!$C$4:$AP$23,AH$3+2,FALSE)</f>
        <v>bre</v>
      </c>
      <c r="AI13" s="192" t="str">
        <f>vlookup($E13,'HA Schedule'!$C$4:$AP$23,AI$3+2,FALSE)</f>
        <v>cry</v>
      </c>
      <c r="AJ13" s="192" t="str">
        <f>vlookup($E13,'HA Schedule'!$C$4:$AP$23,AJ$3+2,FALSE)</f>
        <v>BOU</v>
      </c>
      <c r="AK13" s="192" t="str">
        <f>vlookup($E13,'HA Schedule'!$C$4:$AP$23,AK$3+2,FALSE)</f>
        <v>mci</v>
      </c>
      <c r="AL13" s="192" t="str">
        <f>vlookup($E13,'HA Schedule'!$C$4:$AP$23,AL$3+2,FALSE)</f>
        <v>WOL</v>
      </c>
      <c r="AM13" s="192" t="str">
        <f>vlookup($E13,'HA Schedule'!$C$4:$AP$23,AM$3+2,FALSE)</f>
        <v>lee</v>
      </c>
      <c r="AN13" s="192" t="str">
        <f>vlookup($E13,'HA Schedule'!$C$4:$AP$23,AN$3+2,FALSE)</f>
        <v>EVE</v>
      </c>
      <c r="AO13" s="192" t="str">
        <f>vlookup($E13,'HA Schedule'!$C$4:$AP$23,AO$3+2,FALSE)</f>
        <v>ful</v>
      </c>
      <c r="AP13" s="192" t="str">
        <f>vlookup($E13,'HA Schedule'!$C$4:$AP$23,AP$3+2,FALSE)</f>
        <v>LIV</v>
      </c>
      <c r="AQ13" s="192" t="str">
        <f>vlookup($E13,'HA Schedule'!$C$4:$AP$23,AQ$3+2,FALSE)</f>
        <v>new</v>
      </c>
      <c r="AR13" s="192" t="str">
        <f>vlookup($E13,'HA Schedule'!$C$4:$AP$23,AR$3+2,FALSE)</f>
        <v>WHU</v>
      </c>
      <c r="AS13" s="63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</row>
    <row r="14">
      <c r="A14" s="167"/>
      <c r="B14" s="652">
        <f t="shared" si="1"/>
        <v>10</v>
      </c>
      <c r="C14" s="652">
        <f>VLOOKUP($E14,'Team Ratings'!$C$3:$F$22,2,FALSE)</f>
        <v>5</v>
      </c>
      <c r="D14" s="652">
        <f>VLOOKUP($E14,'Team Ratings'!$C$3:$F$22,4,FALSE)</f>
        <v>5</v>
      </c>
      <c r="E14" s="655" t="s">
        <v>65</v>
      </c>
      <c r="F14" s="654" t="s">
        <v>56</v>
      </c>
      <c r="G14" s="192" t="str">
        <f>vlookup($E14,'HA Schedule'!$C$4:$AP$23,G$3+2,FALSE)</f>
        <v>ARS</v>
      </c>
      <c r="H14" s="192" t="str">
        <f>vlookup($E14,'HA Schedule'!$C$4:$AP$23,H$3+2,FALSE)</f>
        <v>liv</v>
      </c>
      <c r="I14" s="192" t="str">
        <f>vlookup($E14,'HA Schedule'!$C$4:$AP$23,I$3+2,FALSE)</f>
        <v>AVL</v>
      </c>
      <c r="J14" s="192" t="str">
        <f>vlookup($E14,'HA Schedule'!$C$4:$AP$23,J$3+2,FALSE)</f>
        <v>mci</v>
      </c>
      <c r="K14" s="192" t="str">
        <f>vlookup($E14,'HA Schedule'!$C$4:$AP$23,K$3+2,FALSE)</f>
        <v>BRE</v>
      </c>
      <c r="L14" s="192" t="str">
        <f>vlookup($E14,'HA Schedule'!$C$4:$AP$23,L$3+2,FALSE)</f>
        <v>new</v>
      </c>
      <c r="M14" s="192" t="str">
        <f>vlookup($E14,'HA Schedule'!$C$4:$AP$23,M$3+2,FALSE)</f>
        <v>MUN</v>
      </c>
      <c r="N14" s="192" t="str">
        <f>vlookup($E14,'HA Schedule'!$C$4:$AP$23,N$3+2,FALSE)</f>
        <v>bha</v>
      </c>
      <c r="O14" s="192" t="str">
        <f>vlookup($E14,'HA Schedule'!$C$4:$AP$23,O$3+2,FALSE)</f>
        <v>CHE</v>
      </c>
      <c r="P14" s="192" t="str">
        <f>vlookup($E14,'HA Schedule'!$C$4:$AP$23,P$3+2,FALSE)</f>
        <v>LEE</v>
      </c>
      <c r="Q14" s="192" t="str">
        <f>vlookup($E14,'HA Schedule'!$C$4:$AP$23,Q$3+2,FALSE)</f>
        <v>lei</v>
      </c>
      <c r="R14" s="192" t="str">
        <f>vlookup($E14,'HA Schedule'!$C$4:$AP$23,R$3+2,FALSE)</f>
        <v>WOL</v>
      </c>
      <c r="S14" s="192" t="str">
        <f>vlookup($E14,'HA Schedule'!$C$4:$AP$23,S$3+2,FALSE)</f>
        <v>eve</v>
      </c>
      <c r="T14" s="192" t="str">
        <f>vlookup($E14,'HA Schedule'!$C$4:$AP$23,T$3+2,FALSE)</f>
        <v>SOU</v>
      </c>
      <c r="U14" s="192" t="str">
        <f>vlookup($E14,'HA Schedule'!$C$4:$AP$23,U$3+2,FALSE)</f>
        <v>whu</v>
      </c>
      <c r="V14" s="192" t="str">
        <f>vlookup($E14,'HA Schedule'!$C$4:$AP$23,V$3+2,FALSE)</f>
        <v>nfo</v>
      </c>
      <c r="W14" s="192" t="str">
        <f>vlookup($E14,'HA Schedule'!$C$4:$AP$23,W$3+2,FALSE)</f>
        <v>FUL</v>
      </c>
      <c r="X14" s="192" t="str">
        <f>vlookup($E14,'HA Schedule'!$C$4:$AP$23,X$3+2,FALSE)</f>
        <v>bou</v>
      </c>
      <c r="Y14" s="192" t="str">
        <f>vlookup($E14,'HA Schedule'!$C$4:$AP$23,Y$3+2,FALSE)</f>
        <v>TOT</v>
      </c>
      <c r="Z14" s="192" t="str">
        <f>vlookup($E14,'HA Schedule'!$C$4:$AP$23,Z$3+2,FALSE)</f>
        <v>che</v>
      </c>
      <c r="AA14" s="192" t="str">
        <f>vlookup($E14,'HA Schedule'!$C$4:$AP$23,AA$3+2,FALSE)</f>
        <v>NEW</v>
      </c>
      <c r="AB14" s="192" t="str">
        <f>vlookup($E14,'HA Schedule'!$C$4:$AP$23,AB$3+2,FALSE)</f>
        <v>mun</v>
      </c>
      <c r="AC14" s="192" t="str">
        <f>vlookup($E14,'HA Schedule'!$C$4:$AP$23,AC$3+2,FALSE)</f>
        <v>BHA</v>
      </c>
      <c r="AD14" s="192" t="str">
        <f>vlookup($E14,'HA Schedule'!$C$4:$AP$23,AD$3+2,FALSE)</f>
        <v>bre</v>
      </c>
      <c r="AE14" s="192" t="str">
        <f>vlookup($E14,'HA Schedule'!$C$4:$AP$23,AE$3+2,FALSE)</f>
        <v>LIV</v>
      </c>
      <c r="AF14" s="192" t="str">
        <f>vlookup($E14,'HA Schedule'!$C$4:$AP$23,AF$3+2,FALSE)</f>
        <v>avl</v>
      </c>
      <c r="AG14" s="192" t="str">
        <f>vlookup($E14,'HA Schedule'!$C$4:$AP$23,AG$3+2,FALSE)</f>
        <v>MCI</v>
      </c>
      <c r="AH14" s="192" t="str">
        <f>vlookup($E14,'HA Schedule'!$C$4:$AP$23,AH$3+2,FALSE)</f>
        <v>ars</v>
      </c>
      <c r="AI14" s="192" t="str">
        <f>vlookup($E14,'HA Schedule'!$C$4:$AP$23,AI$3+2,FALSE)</f>
        <v>LEI</v>
      </c>
      <c r="AJ14" s="192" t="str">
        <f>vlookup($E14,'HA Schedule'!$C$4:$AP$23,AJ$3+2,FALSE)</f>
        <v>lee</v>
      </c>
      <c r="AK14" s="192" t="str">
        <f>vlookup($E14,'HA Schedule'!$C$4:$AP$23,AK$3+2,FALSE)</f>
        <v>sou</v>
      </c>
      <c r="AL14" s="192" t="str">
        <f>vlookup($E14,'HA Schedule'!$C$4:$AP$23,AL$3+2,FALSE)</f>
        <v>EVE</v>
      </c>
      <c r="AM14" s="192" t="str">
        <f>vlookup($E14,'HA Schedule'!$C$4:$AP$23,AM$3+2,FALSE)</f>
        <v>wol</v>
      </c>
      <c r="AN14" s="192" t="str">
        <f>vlookup($E14,'HA Schedule'!$C$4:$AP$23,AN$3+2,FALSE)</f>
        <v>WHU</v>
      </c>
      <c r="AO14" s="192" t="str">
        <f>vlookup($E14,'HA Schedule'!$C$4:$AP$23,AO$3+2,FALSE)</f>
        <v>tot</v>
      </c>
      <c r="AP14" s="192" t="str">
        <f>vlookup($E14,'HA Schedule'!$C$4:$AP$23,AP$3+2,FALSE)</f>
        <v>BOU</v>
      </c>
      <c r="AQ14" s="192" t="str">
        <f>vlookup($E14,'HA Schedule'!$C$4:$AP$23,AQ$3+2,FALSE)</f>
        <v>ful</v>
      </c>
      <c r="AR14" s="192" t="str">
        <f>vlookup($E14,'HA Schedule'!$C$4:$AP$23,AR$3+2,FALSE)</f>
        <v>NFO</v>
      </c>
      <c r="AS14" s="63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</row>
    <row r="15">
      <c r="A15" s="167"/>
      <c r="B15" s="652">
        <f t="shared" si="1"/>
        <v>10</v>
      </c>
      <c r="C15" s="652">
        <f>VLOOKUP($E15,'Team Ratings'!$C$3:$F$22,2,FALSE)</f>
        <v>4</v>
      </c>
      <c r="D15" s="652">
        <f>VLOOKUP($E15,'Team Ratings'!$C$3:$F$22,4,FALSE)</f>
        <v>6</v>
      </c>
      <c r="E15" s="655" t="s">
        <v>71</v>
      </c>
      <c r="F15" s="654" t="s">
        <v>56</v>
      </c>
      <c r="G15" s="192" t="str">
        <f>vlookup($E15,'HA Schedule'!$C$4:$AP$23,G$3+2,FALSE)</f>
        <v>NFO</v>
      </c>
      <c r="H15" s="192" t="str">
        <f>vlookup($E15,'HA Schedule'!$C$4:$AP$23,H$3+2,FALSE)</f>
        <v>bha</v>
      </c>
      <c r="I15" s="192" t="str">
        <f>vlookup($E15,'HA Schedule'!$C$4:$AP$23,I$3+2,FALSE)</f>
        <v>MCI</v>
      </c>
      <c r="J15" s="192" t="str">
        <f>vlookup($E15,'HA Schedule'!$C$4:$AP$23,J$3+2,FALSE)</f>
        <v>wol</v>
      </c>
      <c r="K15" s="192" t="str">
        <f>vlookup($E15,'HA Schedule'!$C$4:$AP$23,K$3+2,FALSE)</f>
        <v>liv</v>
      </c>
      <c r="L15" s="192" t="str">
        <f>vlookup($E15,'HA Schedule'!$C$4:$AP$23,L$3+2,FALSE)</f>
        <v>CRY</v>
      </c>
      <c r="M15" s="192" t="str">
        <f>vlookup($E15,'HA Schedule'!$C$4:$AP$23,M$3+2,FALSE)</f>
        <v>whu</v>
      </c>
      <c r="N15" s="192" t="str">
        <f>vlookup($E15,'HA Schedule'!$C$4:$AP$23,N$3+2,FALSE)</f>
        <v>BOU</v>
      </c>
      <c r="O15" s="192" t="str">
        <f>vlookup($E15,'HA Schedule'!$C$4:$AP$23,O$3+2,FALSE)</f>
        <v>ful</v>
      </c>
      <c r="P15" s="192" t="str">
        <f>vlookup($E15,'HA Schedule'!$C$4:$AP$23,P$3+2,FALSE)</f>
        <v>BRE</v>
      </c>
      <c r="Q15" s="192" t="str">
        <f>vlookup($E15,'HA Schedule'!$C$4:$AP$23,Q$3+2,FALSE)</f>
        <v>mun</v>
      </c>
      <c r="R15" s="192" t="str">
        <f>vlookup($E15,'HA Schedule'!$C$4:$AP$23,R$3+2,FALSE)</f>
        <v>EVE</v>
      </c>
      <c r="S15" s="192" t="str">
        <f>vlookup($E15,'HA Schedule'!$C$4:$AP$23,S$3+2,FALSE)</f>
        <v>tot</v>
      </c>
      <c r="T15" s="192" t="str">
        <f>vlookup($E15,'HA Schedule'!$C$4:$AP$23,T$3+2,FALSE)</f>
        <v>AVL</v>
      </c>
      <c r="U15" s="192" t="str">
        <f>vlookup($E15,'HA Schedule'!$C$4:$AP$23,U$3+2,FALSE)</f>
        <v>sou</v>
      </c>
      <c r="V15" s="192" t="str">
        <f>vlookup($E15,'HA Schedule'!$C$4:$AP$23,V$3+2,FALSE)</f>
        <v>CHE</v>
      </c>
      <c r="W15" s="192" t="str">
        <f>vlookup($E15,'HA Schedule'!$C$4:$AP$23,W$3+2,FALSE)</f>
        <v>lei</v>
      </c>
      <c r="X15" s="192" t="str">
        <f>vlookup($E15,'HA Schedule'!$C$4:$AP$23,X$3+2,FALSE)</f>
        <v>LEE</v>
      </c>
      <c r="Y15" s="192" t="str">
        <f>vlookup($E15,'HA Schedule'!$C$4:$AP$23,Y$3+2,FALSE)</f>
        <v>ars</v>
      </c>
      <c r="Z15" s="192" t="str">
        <f>vlookup($E15,'HA Schedule'!$C$4:$AP$23,Z$3+2,FALSE)</f>
        <v>FUL</v>
      </c>
      <c r="AA15" s="192" t="str">
        <f>vlookup($E15,'HA Schedule'!$C$4:$AP$23,AA$3+2,FALSE)</f>
        <v>cry</v>
      </c>
      <c r="AB15" s="192" t="str">
        <f>vlookup($E15,'HA Schedule'!$C$4:$AP$23,AB$3+2,FALSE)</f>
        <v>WHU</v>
      </c>
      <c r="AC15" s="192" t="str">
        <f>vlookup($E15,'HA Schedule'!$C$4:$AP$23,AC$3+2,FALSE)</f>
        <v>bou</v>
      </c>
      <c r="AD15" s="192" t="str">
        <f>vlookup($E15,'HA Schedule'!$C$4:$AP$23,AD$3+2,FALSE)</f>
        <v>LIV</v>
      </c>
      <c r="AE15" s="192" t="str">
        <f>vlookup($E15,'HA Schedule'!$C$4:$AP$23,AE$3+2,FALSE)</f>
        <v>BHA</v>
      </c>
      <c r="AF15" s="192" t="str">
        <f>vlookup($E15,'HA Schedule'!$C$4:$AP$23,AF$3+2,FALSE)</f>
        <v>mci</v>
      </c>
      <c r="AG15" s="192" t="str">
        <f>vlookup($E15,'HA Schedule'!$C$4:$AP$23,AG$3+2,FALSE)</f>
        <v>WOL</v>
      </c>
      <c r="AH15" s="192" t="str">
        <f>vlookup($E15,'HA Schedule'!$C$4:$AP$23,AH$3+2,FALSE)</f>
        <v>nfo</v>
      </c>
      <c r="AI15" s="192" t="str">
        <f>vlookup($E15,'HA Schedule'!$C$4:$AP$23,AI$3+2,FALSE)</f>
        <v>MUN</v>
      </c>
      <c r="AJ15" s="192" t="str">
        <f>vlookup($E15,'HA Schedule'!$C$4:$AP$23,AJ$3+2,FALSE)</f>
        <v>bre</v>
      </c>
      <c r="AK15" s="192" t="str">
        <f>vlookup($E15,'HA Schedule'!$C$4:$AP$23,AK$3+2,FALSE)</f>
        <v>avl</v>
      </c>
      <c r="AL15" s="192" t="str">
        <f>vlookup($E15,'HA Schedule'!$C$4:$AP$23,AL$3+2,FALSE)</f>
        <v>TOT</v>
      </c>
      <c r="AM15" s="192" t="str">
        <f>vlookup($E15,'HA Schedule'!$C$4:$AP$23,AM$3+2,FALSE)</f>
        <v>eve</v>
      </c>
      <c r="AN15" s="192" t="str">
        <f>vlookup($E15,'HA Schedule'!$C$4:$AP$23,AN$3+2,FALSE)</f>
        <v>SOU</v>
      </c>
      <c r="AO15" s="192" t="str">
        <f>vlookup($E15,'HA Schedule'!$C$4:$AP$23,AO$3+2,FALSE)</f>
        <v>ARS</v>
      </c>
      <c r="AP15" s="192" t="str">
        <f>vlookup($E15,'HA Schedule'!$C$4:$AP$23,AP$3+2,FALSE)</f>
        <v>lee</v>
      </c>
      <c r="AQ15" s="192" t="str">
        <f>vlookup($E15,'HA Schedule'!$C$4:$AP$23,AQ$3+2,FALSE)</f>
        <v>LEI</v>
      </c>
      <c r="AR15" s="192" t="str">
        <f>vlookup($E15,'HA Schedule'!$C$4:$AP$23,AR$3+2,FALSE)</f>
        <v>che</v>
      </c>
      <c r="AS15" s="63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</row>
    <row r="16">
      <c r="A16" s="670" t="s">
        <v>387</v>
      </c>
      <c r="B16" s="652">
        <f t="shared" si="1"/>
        <v>10</v>
      </c>
      <c r="C16" s="652">
        <f>VLOOKUP($E16,'Team Ratings'!$C$3:$F$22,2,FALSE)</f>
        <v>5</v>
      </c>
      <c r="D16" s="652">
        <f>VLOOKUP($E16,'Team Ratings'!$C$3:$F$22,4,FALSE)</f>
        <v>5</v>
      </c>
      <c r="E16" s="655" t="s">
        <v>86</v>
      </c>
      <c r="F16" s="654" t="s">
        <v>56</v>
      </c>
      <c r="G16" s="192" t="str">
        <f>vlookup($E16,'HA Schedule'!$C$4:$AP$23,G$3+2,FALSE)</f>
        <v>lee</v>
      </c>
      <c r="H16" s="192" t="str">
        <f>vlookup($E16,'HA Schedule'!$C$4:$AP$23,H$3+2,FALSE)</f>
        <v>FUL</v>
      </c>
      <c r="I16" s="192" t="str">
        <f>vlookup($E16,'HA Schedule'!$C$4:$AP$23,I$3+2,FALSE)</f>
        <v>tot</v>
      </c>
      <c r="J16" s="192" t="str">
        <f>vlookup($E16,'HA Schedule'!$C$4:$AP$23,J$3+2,FALSE)</f>
        <v>NEW</v>
      </c>
      <c r="K16" s="192" t="str">
        <f>vlookup($E16,'HA Schedule'!$C$4:$AP$23,K$3+2,FALSE)</f>
        <v>bou</v>
      </c>
      <c r="L16" s="192" t="str">
        <f>vlookup($E16,'HA Schedule'!$C$4:$AP$23,L$3+2,FALSE)</f>
        <v>SOU</v>
      </c>
      <c r="M16" s="192" t="str">
        <f>vlookup($E16,'HA Schedule'!$C$4:$AP$23,M$3+2,FALSE)</f>
        <v>liv</v>
      </c>
      <c r="N16" s="192" t="str">
        <f>vlookup($E16,'HA Schedule'!$C$4:$AP$23,N$3+2,FALSE)</f>
        <v>MCI</v>
      </c>
      <c r="O16" s="192" t="str">
        <f>vlookup($E16,'HA Schedule'!$C$4:$AP$23,O$3+2,FALSE)</f>
        <v>whu</v>
      </c>
      <c r="P16" s="192" t="str">
        <f>vlookup($E16,'HA Schedule'!$C$4:$AP$23,P$3+2,FALSE)</f>
        <v>che</v>
      </c>
      <c r="Q16" s="192" t="str">
        <f>vlookup($E16,'HA Schedule'!$C$4:$AP$23,Q$3+2,FALSE)</f>
        <v>NFO</v>
      </c>
      <c r="R16" s="192" t="str">
        <f>vlookup($E16,'HA Schedule'!$C$4:$AP$23,R$3+2,FALSE)</f>
        <v>cry</v>
      </c>
      <c r="S16" s="192" t="str">
        <f>vlookup($E16,'HA Schedule'!$C$4:$AP$23,S$3+2,FALSE)</f>
        <v>LEI</v>
      </c>
      <c r="T16" s="192" t="str">
        <f>vlookup($E16,'HA Schedule'!$C$4:$AP$23,T$3+2,FALSE)</f>
        <v>bre</v>
      </c>
      <c r="U16" s="192" t="str">
        <f>vlookup($E16,'HA Schedule'!$C$4:$AP$23,U$3+2,FALSE)</f>
        <v>BHA</v>
      </c>
      <c r="V16" s="192" t="str">
        <f>vlookup($E16,'HA Schedule'!$C$4:$AP$23,V$3+2,FALSE)</f>
        <v>ARS</v>
      </c>
      <c r="W16" s="192" t="str">
        <f>vlookup($E16,'HA Schedule'!$C$4:$AP$23,W$3+2,FALSE)</f>
        <v>eve</v>
      </c>
      <c r="X16" s="192" t="str">
        <f>vlookup($E16,'HA Schedule'!$C$4:$AP$23,X$3+2,FALSE)</f>
        <v>MUN</v>
      </c>
      <c r="Y16" s="192" t="str">
        <f>vlookup($E16,'HA Schedule'!$C$4:$AP$23,Y$3+2,FALSE)</f>
        <v>avl</v>
      </c>
      <c r="Z16" s="192" t="str">
        <f>vlookup($E16,'HA Schedule'!$C$4:$AP$23,Z$3+2,FALSE)</f>
        <v>WHU</v>
      </c>
      <c r="AA16" s="192" t="str">
        <f>vlookup($E16,'HA Schedule'!$C$4:$AP$23,AA$3+2,FALSE)</f>
        <v>mci</v>
      </c>
      <c r="AB16" s="192" t="str">
        <f>vlookup($E16,'HA Schedule'!$C$4:$AP$23,AB$3+2,FALSE)</f>
        <v>LIV</v>
      </c>
      <c r="AC16" s="192" t="str">
        <f>vlookup($E16,'HA Schedule'!$C$4:$AP$23,AC$3+2,FALSE)</f>
        <v>sou</v>
      </c>
      <c r="AD16" s="192" t="str">
        <f>vlookup($E16,'HA Schedule'!$C$4:$AP$23,AD$3+2,FALSE)</f>
        <v>BOU</v>
      </c>
      <c r="AE16" s="192" t="str">
        <f>vlookup($E16,'HA Schedule'!$C$4:$AP$23,AE$3+2,FALSE)</f>
        <v>ful</v>
      </c>
      <c r="AF16" s="192" t="str">
        <f>vlookup($E16,'HA Schedule'!$C$4:$AP$23,AF$3+2,FALSE)</f>
        <v>TOT</v>
      </c>
      <c r="AG16" s="192" t="str">
        <f>vlookup($E16,'HA Schedule'!$C$4:$AP$23,AG$3+2,FALSE)</f>
        <v>new</v>
      </c>
      <c r="AH16" s="192" t="str">
        <f>vlookup($E16,'HA Schedule'!$C$4:$AP$23,AH$3+2,FALSE)</f>
        <v>LEE</v>
      </c>
      <c r="AI16" s="192" t="str">
        <f>vlookup($E16,'HA Schedule'!$C$4:$AP$23,AI$3+2,FALSE)</f>
        <v>nfo</v>
      </c>
      <c r="AJ16" s="192" t="str">
        <f>vlookup($E16,'HA Schedule'!$C$4:$AP$23,AJ$3+2,FALSE)</f>
        <v>CHE</v>
      </c>
      <c r="AK16" s="192" t="str">
        <f>vlookup($E16,'HA Schedule'!$C$4:$AP$23,AK$3+2,FALSE)</f>
        <v>BRE</v>
      </c>
      <c r="AL16" s="192" t="str">
        <f>vlookup($E16,'HA Schedule'!$C$4:$AP$23,AL$3+2,FALSE)</f>
        <v>lei</v>
      </c>
      <c r="AM16" s="192" t="str">
        <f>vlookup($E16,'HA Schedule'!$C$4:$AP$23,AM$3+2,FALSE)</f>
        <v>CRY</v>
      </c>
      <c r="AN16" s="192" t="str">
        <f>vlookup($E16,'HA Schedule'!$C$4:$AP$23,AN$3+2,FALSE)</f>
        <v>bha</v>
      </c>
      <c r="AO16" s="192" t="str">
        <f>vlookup($E16,'HA Schedule'!$C$4:$AP$23,AO$3+2,FALSE)</f>
        <v>AVL</v>
      </c>
      <c r="AP16" s="192" t="str">
        <f>vlookup($E16,'HA Schedule'!$C$4:$AP$23,AP$3+2,FALSE)</f>
        <v>mun</v>
      </c>
      <c r="AQ16" s="192" t="str">
        <f>vlookup($E16,'HA Schedule'!$C$4:$AP$23,AQ$3+2,FALSE)</f>
        <v>EVE</v>
      </c>
      <c r="AR16" s="192" t="str">
        <f>vlookup($E16,'HA Schedule'!$C$4:$AP$23,AR$3+2,FALSE)</f>
        <v>ars</v>
      </c>
      <c r="AS16" s="63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</row>
    <row r="17">
      <c r="A17" s="167"/>
      <c r="B17" s="652">
        <f t="shared" si="1"/>
        <v>11</v>
      </c>
      <c r="C17" s="652">
        <f>VLOOKUP($E17,'Team Ratings'!$C$3:$F$22,2,FALSE)</f>
        <v>5</v>
      </c>
      <c r="D17" s="652">
        <f>VLOOKUP($E17,'Team Ratings'!$C$3:$F$22,4,FALSE)</f>
        <v>6</v>
      </c>
      <c r="E17" s="655" t="s">
        <v>98</v>
      </c>
      <c r="F17" s="654" t="s">
        <v>56</v>
      </c>
      <c r="G17" s="192" t="str">
        <f>vlookup($E17,'HA Schedule'!$C$4:$AP$23,G$3+2,FALSE)</f>
        <v>CHE</v>
      </c>
      <c r="H17" s="192" t="str">
        <f>vlookup($E17,'HA Schedule'!$C$4:$AP$23,H$3+2,FALSE)</f>
        <v>avl</v>
      </c>
      <c r="I17" s="192" t="str">
        <f>vlookup($E17,'HA Schedule'!$C$4:$AP$23,I$3+2,FALSE)</f>
        <v>NFO</v>
      </c>
      <c r="J17" s="192" t="str">
        <f>vlookup($E17,'HA Schedule'!$C$4:$AP$23,J$3+2,FALSE)</f>
        <v>bre</v>
      </c>
      <c r="K17" s="192" t="str">
        <f>vlookup($E17,'HA Schedule'!$C$4:$AP$23,K$3+2,FALSE)</f>
        <v>lee</v>
      </c>
      <c r="L17" s="192" t="str">
        <f>vlookup($E17,'HA Schedule'!$C$4:$AP$23,L$3+2,FALSE)</f>
        <v>LIV</v>
      </c>
      <c r="M17" s="192" t="str">
        <f>vlookup($E17,'HA Schedule'!$C$4:$AP$23,M$3+2,FALSE)</f>
        <v>ars</v>
      </c>
      <c r="N17" s="192" t="str">
        <f>vlookup($E17,'HA Schedule'!$C$4:$AP$23,N$3+2,FALSE)</f>
        <v>WHU</v>
      </c>
      <c r="O17" s="192" t="str">
        <f>vlookup($E17,'HA Schedule'!$C$4:$AP$23,O$3+2,FALSE)</f>
        <v>sou</v>
      </c>
      <c r="P17" s="192" t="str">
        <f>vlookup($E17,'HA Schedule'!$C$4:$AP$23,P$3+2,FALSE)</f>
        <v>MUN</v>
      </c>
      <c r="Q17" s="192" t="str">
        <f>vlookup($E17,'HA Schedule'!$C$4:$AP$23,Q$3+2,FALSE)</f>
        <v>tot</v>
      </c>
      <c r="R17" s="192" t="str">
        <f>vlookup($E17,'HA Schedule'!$C$4:$AP$23,R$3+2,FALSE)</f>
        <v>new</v>
      </c>
      <c r="S17" s="192" t="str">
        <f>vlookup($E17,'HA Schedule'!$C$4:$AP$23,S$3+2,FALSE)</f>
        <v>CRY</v>
      </c>
      <c r="T17" s="192" t="str">
        <f>vlookup($E17,'HA Schedule'!$C$4:$AP$23,T$3+2,FALSE)</f>
        <v>ful</v>
      </c>
      <c r="U17" s="192" t="str">
        <f>vlookup($E17,'HA Schedule'!$C$4:$AP$23,U$3+2,FALSE)</f>
        <v>LEI</v>
      </c>
      <c r="V17" s="192" t="str">
        <f>vlookup($E17,'HA Schedule'!$C$4:$AP$23,V$3+2,FALSE)</f>
        <v>bou</v>
      </c>
      <c r="W17" s="192" t="str">
        <f>vlookup($E17,'HA Schedule'!$C$4:$AP$23,W$3+2,FALSE)</f>
        <v>WOL</v>
      </c>
      <c r="X17" s="192" t="str">
        <f>vlookup($E17,'HA Schedule'!$C$4:$AP$23,X$3+2,FALSE)</f>
        <v>mci</v>
      </c>
      <c r="Y17" s="192" t="str">
        <f>vlookup($E17,'HA Schedule'!$C$4:$AP$23,Y$3+2,FALSE)</f>
        <v>BHA</v>
      </c>
      <c r="Z17" s="192" t="str">
        <f>vlookup($E17,'HA Schedule'!$C$4:$AP$23,Z$3+2,FALSE)</f>
        <v>SOU</v>
      </c>
      <c r="AA17" s="192" t="str">
        <f>vlookup($E17,'HA Schedule'!$C$4:$AP$23,AA$3+2,FALSE)</f>
        <v>whu</v>
      </c>
      <c r="AB17" s="192" t="str">
        <f>vlookup($E17,'HA Schedule'!$C$4:$AP$23,AB$3+2,FALSE)</f>
        <v>ARS</v>
      </c>
      <c r="AC17" s="192" t="str">
        <f>vlookup($E17,'HA Schedule'!$C$4:$AP$23,AC$3+2,FALSE)</f>
        <v>liv</v>
      </c>
      <c r="AD17" s="192" t="str">
        <f>vlookup($E17,'HA Schedule'!$C$4:$AP$23,AD$3+2,FALSE)</f>
        <v>LEE</v>
      </c>
      <c r="AE17" s="192" t="str">
        <f>vlookup($E17,'HA Schedule'!$C$4:$AP$23,AE$3+2,FALSE)</f>
        <v>AVL</v>
      </c>
      <c r="AF17" s="192" t="str">
        <f>vlookup($E17,'HA Schedule'!$C$4:$AP$23,AF$3+2,FALSE)</f>
        <v>nfo</v>
      </c>
      <c r="AG17" s="192" t="str">
        <f>vlookup($E17,'HA Schedule'!$C$4:$AP$23,AG$3+2,FALSE)</f>
        <v>BRE</v>
      </c>
      <c r="AH17" s="192" t="str">
        <f>vlookup($E17,'HA Schedule'!$C$4:$AP$23,AH$3+2,FALSE)</f>
        <v>che</v>
      </c>
      <c r="AI17" s="192" t="str">
        <f>vlookup($E17,'HA Schedule'!$C$4:$AP$23,AI$3+2,FALSE)</f>
        <v>TOT</v>
      </c>
      <c r="AJ17" s="192" t="str">
        <f>vlookup($E17,'HA Schedule'!$C$4:$AP$23,AJ$3+2,FALSE)</f>
        <v>mun</v>
      </c>
      <c r="AK17" s="192" t="str">
        <f>vlookup($E17,'HA Schedule'!$C$4:$AP$23,AK$3+2,FALSE)</f>
        <v>FUL</v>
      </c>
      <c r="AL17" s="192" t="str">
        <f>vlookup($E17,'HA Schedule'!$C$4:$AP$23,AL$3+2,FALSE)</f>
        <v>cry</v>
      </c>
      <c r="AM17" s="192" t="str">
        <f>vlookup($E17,'HA Schedule'!$C$4:$AP$23,AM$3+2,FALSE)</f>
        <v>NEW</v>
      </c>
      <c r="AN17" s="192" t="str">
        <f>vlookup($E17,'HA Schedule'!$C$4:$AP$23,AN$3+2,FALSE)</f>
        <v>lei</v>
      </c>
      <c r="AO17" s="192" t="str">
        <f>vlookup($E17,'HA Schedule'!$C$4:$AP$23,AO$3+2,FALSE)</f>
        <v>bha</v>
      </c>
      <c r="AP17" s="192" t="str">
        <f>vlookup($E17,'HA Schedule'!$C$4:$AP$23,AP$3+2,FALSE)</f>
        <v>MCI</v>
      </c>
      <c r="AQ17" s="192" t="str">
        <f>vlookup($E17,'HA Schedule'!$C$4:$AP$23,AQ$3+2,FALSE)</f>
        <v>wol</v>
      </c>
      <c r="AR17" s="192" t="str">
        <f>vlookup($E17,'HA Schedule'!$C$4:$AP$23,AR$3+2,FALSE)</f>
        <v>BOU</v>
      </c>
      <c r="AS17" s="63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</row>
    <row r="18">
      <c r="A18" s="167"/>
      <c r="B18" s="652">
        <f t="shared" si="1"/>
        <v>12</v>
      </c>
      <c r="C18" s="652">
        <f>VLOOKUP($E18,'Team Ratings'!$C$3:$F$22,2,FALSE)</f>
        <v>6</v>
      </c>
      <c r="D18" s="652">
        <f>VLOOKUP($E18,'Team Ratings'!$C$3:$F$22,4,FALSE)</f>
        <v>6</v>
      </c>
      <c r="E18" s="655" t="s">
        <v>85</v>
      </c>
      <c r="F18" s="654" t="s">
        <v>56</v>
      </c>
      <c r="G18" s="192" t="str">
        <f>vlookup($E18,'HA Schedule'!$C$4:$AP$23,G$3+2,FALSE)</f>
        <v>lei</v>
      </c>
      <c r="H18" s="192" t="str">
        <f>vlookup($E18,'HA Schedule'!$C$4:$AP$23,H$3+2,FALSE)</f>
        <v>MUN</v>
      </c>
      <c r="I18" s="192" t="str">
        <f>vlookup($E18,'HA Schedule'!$C$4:$AP$23,I$3+2,FALSE)</f>
        <v>ful</v>
      </c>
      <c r="J18" s="192" t="str">
        <f>vlookup($E18,'HA Schedule'!$C$4:$AP$23,J$3+2,FALSE)</f>
        <v>EVE</v>
      </c>
      <c r="K18" s="192" t="str">
        <f>vlookup($E18,'HA Schedule'!$C$4:$AP$23,K$3+2,FALSE)</f>
        <v>cry</v>
      </c>
      <c r="L18" s="192" t="str">
        <f>vlookup($E18,'HA Schedule'!$C$4:$AP$23,L$3+2,FALSE)</f>
        <v>LEE</v>
      </c>
      <c r="M18" s="192" t="str">
        <f>vlookup($E18,'HA Schedule'!$C$4:$AP$23,M$3+2,FALSE)</f>
        <v>sou</v>
      </c>
      <c r="N18" s="192" t="str">
        <f>vlookup($E18,'HA Schedule'!$C$4:$AP$23,N$3+2,FALSE)</f>
        <v>ARS</v>
      </c>
      <c r="O18" s="192" t="str">
        <f>vlookup($E18,'HA Schedule'!$C$4:$AP$23,O$3+2,FALSE)</f>
        <v>bou</v>
      </c>
      <c r="P18" s="192" t="str">
        <f>vlookup($E18,'HA Schedule'!$C$4:$AP$23,P$3+2,FALSE)</f>
        <v>new</v>
      </c>
      <c r="Q18" s="192" t="str">
        <f>vlookup($E18,'HA Schedule'!$C$4:$AP$23,Q$3+2,FALSE)</f>
        <v>BHA</v>
      </c>
      <c r="R18" s="192" t="str">
        <f>vlookup($E18,'HA Schedule'!$C$4:$AP$23,R$3+2,FALSE)</f>
        <v>CHE</v>
      </c>
      <c r="S18" s="192" t="str">
        <f>vlookup($E18,'HA Schedule'!$C$4:$AP$23,S$3+2,FALSE)</f>
        <v>avl</v>
      </c>
      <c r="T18" s="192" t="str">
        <f>vlookup($E18,'HA Schedule'!$C$4:$AP$23,T$3+2,FALSE)</f>
        <v>WOL</v>
      </c>
      <c r="U18" s="192" t="str">
        <f>vlookup($E18,'HA Schedule'!$C$4:$AP$23,U$3+2,FALSE)</f>
        <v>nfo</v>
      </c>
      <c r="V18" s="192" t="str">
        <f>vlookup($E18,'HA Schedule'!$C$4:$AP$23,V$3+2,FALSE)</f>
        <v>mci</v>
      </c>
      <c r="W18" s="192" t="str">
        <f>vlookup($E18,'HA Schedule'!$C$4:$AP$23,W$3+2,FALSE)</f>
        <v>TOT</v>
      </c>
      <c r="X18" s="192" t="str">
        <f>vlookup($E18,'HA Schedule'!$C$4:$AP$23,X$3+2,FALSE)</f>
        <v>whu</v>
      </c>
      <c r="Y18" s="192" t="str">
        <f>vlookup($E18,'HA Schedule'!$C$4:$AP$23,Y$3+2,FALSE)</f>
        <v>LIV</v>
      </c>
      <c r="Z18" s="192" t="str">
        <f>vlookup($E18,'HA Schedule'!$C$4:$AP$23,Z$3+2,FALSE)</f>
        <v>BOU</v>
      </c>
      <c r="AA18" s="192" t="str">
        <f>vlookup($E18,'HA Schedule'!$C$4:$AP$23,AA$3+2,FALSE)</f>
        <v>lee</v>
      </c>
      <c r="AB18" s="192" t="str">
        <f>vlookup($E18,'HA Schedule'!$C$4:$AP$23,AB$3+2,FALSE)</f>
        <v>SOU</v>
      </c>
      <c r="AC18" s="192" t="str">
        <f>vlookup($E18,'HA Schedule'!$C$4:$AP$23,AC$3+2,FALSE)</f>
        <v>ars</v>
      </c>
      <c r="AD18" s="192" t="str">
        <f>vlookup($E18,'HA Schedule'!$C$4:$AP$23,AD$3+2,FALSE)</f>
        <v>CRY</v>
      </c>
      <c r="AE18" s="192" t="str">
        <f>vlookup($E18,'HA Schedule'!$C$4:$AP$23,AE$3+2,FALSE)</f>
        <v>mun</v>
      </c>
      <c r="AF18" s="192" t="str">
        <f>vlookup($E18,'HA Schedule'!$C$4:$AP$23,AF$3+2,FALSE)</f>
        <v>FUL</v>
      </c>
      <c r="AG18" s="192" t="str">
        <f>vlookup($E18,'HA Schedule'!$C$4:$AP$23,AG$3+2,FALSE)</f>
        <v>eve</v>
      </c>
      <c r="AH18" s="192" t="str">
        <f>vlookup($E18,'HA Schedule'!$C$4:$AP$23,AH$3+2,FALSE)</f>
        <v>LEI</v>
      </c>
      <c r="AI18" s="192" t="str">
        <f>vlookup($E18,'HA Schedule'!$C$4:$AP$23,AI$3+2,FALSE)</f>
        <v>bha</v>
      </c>
      <c r="AJ18" s="192" t="str">
        <f>vlookup($E18,'HA Schedule'!$C$4:$AP$23,AJ$3+2,FALSE)</f>
        <v>NEW</v>
      </c>
      <c r="AK18" s="192" t="str">
        <f>vlookup($E18,'HA Schedule'!$C$4:$AP$23,AK$3+2,FALSE)</f>
        <v>wol</v>
      </c>
      <c r="AL18" s="192" t="str">
        <f>vlookup($E18,'HA Schedule'!$C$4:$AP$23,AL$3+2,FALSE)</f>
        <v>AVL</v>
      </c>
      <c r="AM18" s="192" t="str">
        <f>vlookup($E18,'HA Schedule'!$C$4:$AP$23,AM$3+2,FALSE)</f>
        <v>che</v>
      </c>
      <c r="AN18" s="192" t="str">
        <f>vlookup($E18,'HA Schedule'!$C$4:$AP$23,AN$3+2,FALSE)</f>
        <v>NFO</v>
      </c>
      <c r="AO18" s="192" t="str">
        <f>vlookup($E18,'HA Schedule'!$C$4:$AP$23,AO$3+2,FALSE)</f>
        <v>liv</v>
      </c>
      <c r="AP18" s="192" t="str">
        <f>vlookup($E18,'HA Schedule'!$C$4:$AP$23,AP$3+2,FALSE)</f>
        <v>WHU</v>
      </c>
      <c r="AQ18" s="192" t="str">
        <f>vlookup($E18,'HA Schedule'!$C$4:$AP$23,AQ$3+2,FALSE)</f>
        <v>tot</v>
      </c>
      <c r="AR18" s="192" t="str">
        <f>vlookup($E18,'HA Schedule'!$C$4:$AP$23,AR$3+2,FALSE)</f>
        <v>MCI</v>
      </c>
      <c r="AS18" s="63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</row>
    <row r="19">
      <c r="A19" s="167"/>
      <c r="B19" s="652">
        <f t="shared" si="1"/>
        <v>12</v>
      </c>
      <c r="C19" s="652">
        <f>VLOOKUP($E19,'Team Ratings'!$C$3:$F$22,2,FALSE)</f>
        <v>6</v>
      </c>
      <c r="D19" s="652">
        <f>VLOOKUP($E19,'Team Ratings'!$C$3:$F$22,4,FALSE)</f>
        <v>6</v>
      </c>
      <c r="E19" s="655" t="s">
        <v>67</v>
      </c>
      <c r="F19" s="654" t="s">
        <v>56</v>
      </c>
      <c r="G19" s="192" t="str">
        <f>vlookup($E19,'HA Schedule'!$C$4:$AP$23,G$3+2,FALSE)</f>
        <v>WOL</v>
      </c>
      <c r="H19" s="192" t="str">
        <f>vlookup($E19,'HA Schedule'!$C$4:$AP$23,H$3+2,FALSE)</f>
        <v>sou</v>
      </c>
      <c r="I19" s="192" t="str">
        <f>vlookup($E19,'HA Schedule'!$C$4:$AP$23,I$3+2,FALSE)</f>
        <v>CHE</v>
      </c>
      <c r="J19" s="192" t="str">
        <f>vlookup($E19,'HA Schedule'!$C$4:$AP$23,J$3+2,FALSE)</f>
        <v>bha</v>
      </c>
      <c r="K19" s="192" t="str">
        <f>vlookup($E19,'HA Schedule'!$C$4:$AP$23,K$3+2,FALSE)</f>
        <v>EVE</v>
      </c>
      <c r="L19" s="192" t="str">
        <f>vlookup($E19,'HA Schedule'!$C$4:$AP$23,L$3+2,FALSE)</f>
        <v>bre</v>
      </c>
      <c r="M19" s="192" t="str">
        <f>vlookup($E19,'HA Schedule'!$C$4:$AP$23,M$3+2,FALSE)</f>
        <v>NFO</v>
      </c>
      <c r="N19" s="192" t="str">
        <f>vlookup($E19,'HA Schedule'!$C$4:$AP$23,N$3+2,FALSE)</f>
        <v>mun</v>
      </c>
      <c r="O19" s="192" t="str">
        <f>vlookup($E19,'HA Schedule'!$C$4:$AP$23,O$3+2,FALSE)</f>
        <v>AVL</v>
      </c>
      <c r="P19" s="192" t="str">
        <f>vlookup($E19,'HA Schedule'!$C$4:$AP$23,P$3+2,FALSE)</f>
        <v>cry</v>
      </c>
      <c r="Q19" s="192" t="str">
        <f>vlookup($E19,'HA Schedule'!$C$4:$AP$23,Q$3+2,FALSE)</f>
        <v>ARS</v>
      </c>
      <c r="R19" s="192" t="str">
        <f>vlookup($E19,'HA Schedule'!$C$4:$AP$23,R$3+2,FALSE)</f>
        <v>lei</v>
      </c>
      <c r="S19" s="192" t="str">
        <f>vlookup($E19,'HA Schedule'!$C$4:$AP$23,S$3+2,FALSE)</f>
        <v>FUL</v>
      </c>
      <c r="T19" s="192" t="str">
        <f>vlookup($E19,'HA Schedule'!$C$4:$AP$23,T$3+2,FALSE)</f>
        <v>liv</v>
      </c>
      <c r="U19" s="192" t="str">
        <f>vlookup($E19,'HA Schedule'!$C$4:$AP$23,U$3+2,FALSE)</f>
        <v>BOU</v>
      </c>
      <c r="V19" s="192" t="str">
        <f>vlookup($E19,'HA Schedule'!$C$4:$AP$23,V$3+2,FALSE)</f>
        <v>tot</v>
      </c>
      <c r="W19" s="192" t="str">
        <f>vlookup($E19,'HA Schedule'!$C$4:$AP$23,W$3+2,FALSE)</f>
        <v>MCI</v>
      </c>
      <c r="X19" s="192" t="str">
        <f>vlookup($E19,'HA Schedule'!$C$4:$AP$23,X$3+2,FALSE)</f>
        <v>new</v>
      </c>
      <c r="Y19" s="192" t="str">
        <f>vlookup($E19,'HA Schedule'!$C$4:$AP$23,Y$3+2,FALSE)</f>
        <v>WHU</v>
      </c>
      <c r="Z19" s="192" t="str">
        <f>vlookup($E19,'HA Schedule'!$C$4:$AP$23,Z$3+2,FALSE)</f>
        <v>avl</v>
      </c>
      <c r="AA19" s="192" t="str">
        <f>vlookup($E19,'HA Schedule'!$C$4:$AP$23,AA$3+2,FALSE)</f>
        <v>BRE</v>
      </c>
      <c r="AB19" s="192" t="str">
        <f>vlookup($E19,'HA Schedule'!$C$4:$AP$23,AB$3+2,FALSE)</f>
        <v>nfo</v>
      </c>
      <c r="AC19" s="192" t="str">
        <f>vlookup($E19,'HA Schedule'!$C$4:$AP$23,AC$3+2,FALSE)</f>
        <v>MUN</v>
      </c>
      <c r="AD19" s="192" t="str">
        <f>vlookup($E19,'HA Schedule'!$C$4:$AP$23,AD$3+2,FALSE)</f>
        <v>eve</v>
      </c>
      <c r="AE19" s="192" t="str">
        <f>vlookup($E19,'HA Schedule'!$C$4:$AP$23,AE$3+2,FALSE)</f>
        <v>SOU</v>
      </c>
      <c r="AF19" s="192" t="str">
        <f>vlookup($E19,'HA Schedule'!$C$4:$AP$23,AF$3+2,FALSE)</f>
        <v>che</v>
      </c>
      <c r="AG19" s="192" t="str">
        <f>vlookup($E19,'HA Schedule'!$C$4:$AP$23,AG$3+2,FALSE)</f>
        <v>BHA</v>
      </c>
      <c r="AH19" s="192" t="str">
        <f>vlookup($E19,'HA Schedule'!$C$4:$AP$23,AH$3+2,FALSE)</f>
        <v>wol</v>
      </c>
      <c r="AI19" s="192" t="str">
        <f>vlookup($E19,'HA Schedule'!$C$4:$AP$23,AI$3+2,FALSE)</f>
        <v>ars</v>
      </c>
      <c r="AJ19" s="192" t="str">
        <f>vlookup($E19,'HA Schedule'!$C$4:$AP$23,AJ$3+2,FALSE)</f>
        <v>CRY</v>
      </c>
      <c r="AK19" s="192" t="str">
        <f>vlookup($E19,'HA Schedule'!$C$4:$AP$23,AK$3+2,FALSE)</f>
        <v>LIV</v>
      </c>
      <c r="AL19" s="192" t="str">
        <f>vlookup($E19,'HA Schedule'!$C$4:$AP$23,AL$3+2,FALSE)</f>
        <v>ful</v>
      </c>
      <c r="AM19" s="192" t="str">
        <f>vlookup($E19,'HA Schedule'!$C$4:$AP$23,AM$3+2,FALSE)</f>
        <v>LEI</v>
      </c>
      <c r="AN19" s="192" t="str">
        <f>vlookup($E19,'HA Schedule'!$C$4:$AP$23,AN$3+2,FALSE)</f>
        <v>bou</v>
      </c>
      <c r="AO19" s="192" t="str">
        <f>vlookup($E19,'HA Schedule'!$C$4:$AP$23,AO$3+2,FALSE)</f>
        <v>mci</v>
      </c>
      <c r="AP19" s="192" t="str">
        <f>vlookup($E19,'HA Schedule'!$C$4:$AP$23,AP$3+2,FALSE)</f>
        <v>NEW</v>
      </c>
      <c r="AQ19" s="192" t="str">
        <f>vlookup($E19,'HA Schedule'!$C$4:$AP$23,AQ$3+2,FALSE)</f>
        <v>whu</v>
      </c>
      <c r="AR19" s="192" t="str">
        <f>vlookup($E19,'HA Schedule'!$C$4:$AP$23,AR$3+2,FALSE)</f>
        <v>TOT</v>
      </c>
      <c r="AS19" s="63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</row>
    <row r="20">
      <c r="A20" s="167"/>
      <c r="B20" s="652">
        <f t="shared" si="1"/>
        <v>12</v>
      </c>
      <c r="C20" s="652">
        <f>VLOOKUP($E20,'Team Ratings'!$C$3:$F$22,2,FALSE)</f>
        <v>6</v>
      </c>
      <c r="D20" s="652">
        <f>VLOOKUP($E20,'Team Ratings'!$C$3:$F$22,4,FALSE)</f>
        <v>6</v>
      </c>
      <c r="E20" s="655" t="s">
        <v>74</v>
      </c>
      <c r="F20" s="654" t="s">
        <v>56</v>
      </c>
      <c r="G20" s="192" t="str">
        <f>vlookup($E20,'HA Schedule'!$C$4:$AP$23,G$3+2,FALSE)</f>
        <v>tot</v>
      </c>
      <c r="H20" s="192" t="str">
        <f>vlookup($E20,'HA Schedule'!$C$4:$AP$23,H$3+2,FALSE)</f>
        <v>LEE</v>
      </c>
      <c r="I20" s="192" t="str">
        <f>vlookup($E20,'HA Schedule'!$C$4:$AP$23,I$3+2,FALSE)</f>
        <v>lei</v>
      </c>
      <c r="J20" s="192" t="str">
        <f>vlookup($E20,'HA Schedule'!$C$4:$AP$23,J$3+2,FALSE)</f>
        <v>MUN</v>
      </c>
      <c r="K20" s="192" t="str">
        <f>vlookup($E20,'HA Schedule'!$C$4:$AP$23,K$3+2,FALSE)</f>
        <v>CHE</v>
      </c>
      <c r="L20" s="192" t="str">
        <f>vlookup($E20,'HA Schedule'!$C$4:$AP$23,L$3+2,FALSE)</f>
        <v>wol</v>
      </c>
      <c r="M20" s="192" t="str">
        <f>vlookup($E20,'HA Schedule'!$C$4:$AP$23,M$3+2,FALSE)</f>
        <v>BRE</v>
      </c>
      <c r="N20" s="192" t="str">
        <f>vlookup($E20,'HA Schedule'!$C$4:$AP$23,N$3+2,FALSE)</f>
        <v>avl</v>
      </c>
      <c r="O20" s="192" t="str">
        <f>vlookup($E20,'HA Schedule'!$C$4:$AP$23,O$3+2,FALSE)</f>
        <v>EVE</v>
      </c>
      <c r="P20" s="192" t="str">
        <f>vlookup($E20,'HA Schedule'!$C$4:$AP$23,P$3+2,FALSE)</f>
        <v>mci</v>
      </c>
      <c r="Q20" s="192" t="str">
        <f>vlookup($E20,'HA Schedule'!$C$4:$AP$23,Q$3+2,FALSE)</f>
        <v>WHU</v>
      </c>
      <c r="R20" s="192" t="str">
        <f>vlookup($E20,'HA Schedule'!$C$4:$AP$23,R$3+2,FALSE)</f>
        <v>bou</v>
      </c>
      <c r="S20" s="192" t="str">
        <f>vlookup($E20,'HA Schedule'!$C$4:$AP$23,S$3+2,FALSE)</f>
        <v>ARS</v>
      </c>
      <c r="T20" s="192" t="str">
        <f>vlookup($E20,'HA Schedule'!$C$4:$AP$23,T$3+2,FALSE)</f>
        <v>cry</v>
      </c>
      <c r="U20" s="192" t="str">
        <f>vlookup($E20,'HA Schedule'!$C$4:$AP$23,U$3+2,FALSE)</f>
        <v>NEW</v>
      </c>
      <c r="V20" s="192" t="str">
        <f>vlookup($E20,'HA Schedule'!$C$4:$AP$23,V$3+2,FALSE)</f>
        <v>liv</v>
      </c>
      <c r="W20" s="192" t="str">
        <f>vlookup($E20,'HA Schedule'!$C$4:$AP$23,W$3+2,FALSE)</f>
        <v>BHA</v>
      </c>
      <c r="X20" s="192" t="str">
        <f>vlookup($E20,'HA Schedule'!$C$4:$AP$23,X$3+2,FALSE)</f>
        <v>ful</v>
      </c>
      <c r="Y20" s="192" t="str">
        <f>vlookup($E20,'HA Schedule'!$C$4:$AP$23,Y$3+2,FALSE)</f>
        <v>NFO</v>
      </c>
      <c r="Z20" s="192" t="str">
        <f>vlookup($E20,'HA Schedule'!$C$4:$AP$23,Z$3+2,FALSE)</f>
        <v>eve</v>
      </c>
      <c r="AA20" s="192" t="str">
        <f>vlookup($E20,'HA Schedule'!$C$4:$AP$23,AA$3+2,FALSE)</f>
        <v>AVL</v>
      </c>
      <c r="AB20" s="192" t="str">
        <f>vlookup($E20,'HA Schedule'!$C$4:$AP$23,AB$3+2,FALSE)</f>
        <v>bre</v>
      </c>
      <c r="AC20" s="192" t="str">
        <f>vlookup($E20,'HA Schedule'!$C$4:$AP$23,AC$3+2,FALSE)</f>
        <v>WOL</v>
      </c>
      <c r="AD20" s="192" t="str">
        <f>vlookup($E20,'HA Schedule'!$C$4:$AP$23,AD$3+2,FALSE)</f>
        <v>che</v>
      </c>
      <c r="AE20" s="192" t="str">
        <f>vlookup($E20,'HA Schedule'!$C$4:$AP$23,AE$3+2,FALSE)</f>
        <v>lee</v>
      </c>
      <c r="AF20" s="192" t="str">
        <f>vlookup($E20,'HA Schedule'!$C$4:$AP$23,AF$3+2,FALSE)</f>
        <v>LEI</v>
      </c>
      <c r="AG20" s="192" t="str">
        <f>vlookup($E20,'HA Schedule'!$C$4:$AP$23,AG$3+2,FALSE)</f>
        <v>mun</v>
      </c>
      <c r="AH20" s="192" t="str">
        <f>vlookup($E20,'HA Schedule'!$C$4:$AP$23,AH$3+2,FALSE)</f>
        <v>TOT</v>
      </c>
      <c r="AI20" s="192" t="str">
        <f>vlookup($E20,'HA Schedule'!$C$4:$AP$23,AI$3+2,FALSE)</f>
        <v>whu</v>
      </c>
      <c r="AJ20" s="192" t="str">
        <f>vlookup($E20,'HA Schedule'!$C$4:$AP$23,AJ$3+2,FALSE)</f>
        <v>MCI</v>
      </c>
      <c r="AK20" s="192" t="str">
        <f>vlookup($E20,'HA Schedule'!$C$4:$AP$23,AK$3+2,FALSE)</f>
        <v>CRY</v>
      </c>
      <c r="AL20" s="192" t="str">
        <f>vlookup($E20,'HA Schedule'!$C$4:$AP$23,AL$3+2,FALSE)</f>
        <v>ars</v>
      </c>
      <c r="AM20" s="192" t="str">
        <f>vlookup($E20,'HA Schedule'!$C$4:$AP$23,AM$3+2,FALSE)</f>
        <v>BOU</v>
      </c>
      <c r="AN20" s="192" t="str">
        <f>vlookup($E20,'HA Schedule'!$C$4:$AP$23,AN$3+2,FALSE)</f>
        <v>new</v>
      </c>
      <c r="AO20" s="192" t="str">
        <f>vlookup($E20,'HA Schedule'!$C$4:$AP$23,AO$3+2,FALSE)</f>
        <v>nfo</v>
      </c>
      <c r="AP20" s="192" t="str">
        <f>vlookup($E20,'HA Schedule'!$C$4:$AP$23,AP$3+2,FALSE)</f>
        <v>FUL</v>
      </c>
      <c r="AQ20" s="192" t="str">
        <f>vlookup($E20,'HA Schedule'!$C$4:$AP$23,AQ$3+2,FALSE)</f>
        <v>bha</v>
      </c>
      <c r="AR20" s="192" t="str">
        <f>vlookup($E20,'HA Schedule'!$C$4:$AP$23,AR$3+2,FALSE)</f>
        <v>LIV</v>
      </c>
      <c r="AS20" s="63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</row>
    <row r="21">
      <c r="A21" s="167"/>
      <c r="B21" s="652">
        <f t="shared" si="1"/>
        <v>14</v>
      </c>
      <c r="C21" s="652">
        <f>VLOOKUP($E21,'Team Ratings'!$C$3:$F$22,2,FALSE)</f>
        <v>7</v>
      </c>
      <c r="D21" s="652">
        <f>VLOOKUP($E21,'Team Ratings'!$C$3:$F$22,4,FALSE)</f>
        <v>7</v>
      </c>
      <c r="E21" s="655" t="s">
        <v>362</v>
      </c>
      <c r="F21" s="654" t="s">
        <v>56</v>
      </c>
      <c r="G21" s="192" t="str">
        <f>vlookup($E21,'HA Schedule'!$C$4:$AP$23,G$3+2,FALSE)</f>
        <v>AVL</v>
      </c>
      <c r="H21" s="192" t="str">
        <f>vlookup($E21,'HA Schedule'!$C$4:$AP$23,H$3+2,FALSE)</f>
        <v>mci</v>
      </c>
      <c r="I21" s="192" t="str">
        <f>vlookup($E21,'HA Schedule'!$C$4:$AP$23,I$3+2,FALSE)</f>
        <v>ARS</v>
      </c>
      <c r="J21" s="192" t="str">
        <f>vlookup($E21,'HA Schedule'!$C$4:$AP$23,J$3+2,FALSE)</f>
        <v>liv</v>
      </c>
      <c r="K21" s="192" t="str">
        <f>vlookup($E21,'HA Schedule'!$C$4:$AP$23,K$3+2,FALSE)</f>
        <v>WOL</v>
      </c>
      <c r="L21" s="192" t="str">
        <f>vlookup($E21,'HA Schedule'!$C$4:$AP$23,L$3+2,FALSE)</f>
        <v>nfo</v>
      </c>
      <c r="M21" s="192" t="str">
        <f>vlookup($E21,'HA Schedule'!$C$4:$AP$23,M$3+2,FALSE)</f>
        <v>BHA</v>
      </c>
      <c r="N21" s="192" t="str">
        <f>vlookup($E21,'HA Schedule'!$C$4:$AP$23,N$3+2,FALSE)</f>
        <v>new</v>
      </c>
      <c r="O21" s="192" t="str">
        <f>vlookup($E21,'HA Schedule'!$C$4:$AP$23,O$3+2,FALSE)</f>
        <v>BRE</v>
      </c>
      <c r="P21" s="192" t="str">
        <f>vlookup($E21,'HA Schedule'!$C$4:$AP$23,P$3+2,FALSE)</f>
        <v>LEI</v>
      </c>
      <c r="Q21" s="192" t="str">
        <f>vlookup($E21,'HA Schedule'!$C$4:$AP$23,Q$3+2,FALSE)</f>
        <v>ful</v>
      </c>
      <c r="R21" s="192" t="str">
        <f>vlookup($E21,'HA Schedule'!$C$4:$AP$23,R$3+2,FALSE)</f>
        <v>SOU</v>
      </c>
      <c r="S21" s="192" t="str">
        <f>vlookup($E21,'HA Schedule'!$C$4:$AP$23,S$3+2,FALSE)</f>
        <v>whu</v>
      </c>
      <c r="T21" s="192" t="str">
        <f>vlookup($E21,'HA Schedule'!$C$4:$AP$23,T$3+2,FALSE)</f>
        <v>TOT</v>
      </c>
      <c r="U21" s="192" t="str">
        <f>vlookup($E21,'HA Schedule'!$C$4:$AP$23,U$3+2,FALSE)</f>
        <v>lee</v>
      </c>
      <c r="V21" s="192" t="str">
        <f>vlookup($E21,'HA Schedule'!$C$4:$AP$23,V$3+2,FALSE)</f>
        <v>EVE</v>
      </c>
      <c r="W21" s="192" t="str">
        <f>vlookup($E21,'HA Schedule'!$C$4:$AP$23,W$3+2,FALSE)</f>
        <v>che</v>
      </c>
      <c r="X21" s="192" t="str">
        <f>vlookup($E21,'HA Schedule'!$C$4:$AP$23,X$3+2,FALSE)</f>
        <v>CRY</v>
      </c>
      <c r="Y21" s="192" t="str">
        <f>vlookup($E21,'HA Schedule'!$C$4:$AP$23,Y$3+2,FALSE)</f>
        <v>mun</v>
      </c>
      <c r="Z21" s="192" t="str">
        <f>vlookup($E21,'HA Schedule'!$C$4:$AP$23,Z$3+2,FALSE)</f>
        <v>bre</v>
      </c>
      <c r="AA21" s="192" t="str">
        <f>vlookup($E21,'HA Schedule'!$C$4:$AP$23,AA$3+2,FALSE)</f>
        <v>NFO</v>
      </c>
      <c r="AB21" s="192" t="str">
        <f>vlookup($E21,'HA Schedule'!$C$4:$AP$23,AB$3+2,FALSE)</f>
        <v>bha</v>
      </c>
      <c r="AC21" s="192" t="str">
        <f>vlookup($E21,'HA Schedule'!$C$4:$AP$23,AC$3+2,FALSE)</f>
        <v>NEW</v>
      </c>
      <c r="AD21" s="192" t="str">
        <f>vlookup($E21,'HA Schedule'!$C$4:$AP$23,AD$3+2,FALSE)</f>
        <v>wol</v>
      </c>
      <c r="AE21" s="192" t="str">
        <f>vlookup($E21,'HA Schedule'!$C$4:$AP$23,AE$3+2,FALSE)</f>
        <v>MCI</v>
      </c>
      <c r="AF21" s="192" t="str">
        <f>vlookup($E21,'HA Schedule'!$C$4:$AP$23,AF$3+2,FALSE)</f>
        <v>ars</v>
      </c>
      <c r="AG21" s="192" t="str">
        <f>vlookup($E21,'HA Schedule'!$C$4:$AP$23,AG$3+2,FALSE)</f>
        <v>LIV</v>
      </c>
      <c r="AH21" s="192" t="str">
        <f>vlookup($E21,'HA Schedule'!$C$4:$AP$23,AH$3+2,FALSE)</f>
        <v>avl</v>
      </c>
      <c r="AI21" s="192" t="str">
        <f>vlookup($E21,'HA Schedule'!$C$4:$AP$23,AI$3+2,FALSE)</f>
        <v>FUL</v>
      </c>
      <c r="AJ21" s="192" t="str">
        <f>vlookup($E21,'HA Schedule'!$C$4:$AP$23,AJ$3+2,FALSE)</f>
        <v>lei</v>
      </c>
      <c r="AK21" s="192" t="str">
        <f>vlookup($E21,'HA Schedule'!$C$4:$AP$23,AK$3+2,FALSE)</f>
        <v>tot</v>
      </c>
      <c r="AL21" s="192" t="str">
        <f>vlookup($E21,'HA Schedule'!$C$4:$AP$23,AL$3+2,FALSE)</f>
        <v>WHU</v>
      </c>
      <c r="AM21" s="192" t="str">
        <f>vlookup($E21,'HA Schedule'!$C$4:$AP$23,AM$3+2,FALSE)</f>
        <v>sou</v>
      </c>
      <c r="AN21" s="192" t="str">
        <f>vlookup($E21,'HA Schedule'!$C$4:$AP$23,AN$3+2,FALSE)</f>
        <v>LEE</v>
      </c>
      <c r="AO21" s="192" t="str">
        <f>vlookup($E21,'HA Schedule'!$C$4:$AP$23,AO$3+2,FALSE)</f>
        <v>CHE</v>
      </c>
      <c r="AP21" s="192" t="str">
        <f>vlookup($E21,'HA Schedule'!$C$4:$AP$23,AP$3+2,FALSE)</f>
        <v>cry</v>
      </c>
      <c r="AQ21" s="192" t="str">
        <f>vlookup($E21,'HA Schedule'!$C$4:$AP$23,AQ$3+2,FALSE)</f>
        <v>MUN</v>
      </c>
      <c r="AR21" s="192" t="str">
        <f>vlookup($E21,'HA Schedule'!$C$4:$AP$23,AR$3+2,FALSE)</f>
        <v>eve</v>
      </c>
      <c r="AS21" s="63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</row>
    <row r="22">
      <c r="A22" s="167"/>
      <c r="B22" s="652">
        <f t="shared" si="1"/>
        <v>14</v>
      </c>
      <c r="C22" s="652">
        <f>VLOOKUP($E22,'Team Ratings'!$C$3:$F$22,2,FALSE)</f>
        <v>7</v>
      </c>
      <c r="D22" s="652">
        <f>VLOOKUP($E22,'Team Ratings'!$C$3:$F$22,4,FALSE)</f>
        <v>7</v>
      </c>
      <c r="E22" s="655" t="s">
        <v>167</v>
      </c>
      <c r="F22" s="654" t="s">
        <v>56</v>
      </c>
      <c r="G22" s="192" t="str">
        <f>vlookup($E22,'HA Schedule'!$C$4:$AP$23,G$3+2,FALSE)</f>
        <v>LIV</v>
      </c>
      <c r="H22" s="192" t="str">
        <f>vlookup($E22,'HA Schedule'!$C$4:$AP$23,H$3+2,FALSE)</f>
        <v>wol</v>
      </c>
      <c r="I22" s="671" t="str">
        <f>vlookup($E22,'HA Schedule'!$C$4:$AP$23,I$3+2,FALSE)</f>
        <v>BRE</v>
      </c>
      <c r="J22" s="192" t="str">
        <f>vlookup($E22,'HA Schedule'!$C$4:$AP$23,J$3+2,FALSE)</f>
        <v>ars</v>
      </c>
      <c r="K22" s="192" t="str">
        <f>vlookup($E22,'HA Schedule'!$C$4:$AP$23,K$3+2,FALSE)</f>
        <v>BHA</v>
      </c>
      <c r="L22" s="192" t="str">
        <f>vlookup($E22,'HA Schedule'!$C$4:$AP$23,L$3+2,FALSE)</f>
        <v>tot</v>
      </c>
      <c r="M22" s="192" t="str">
        <f>vlookup($E22,'HA Schedule'!$C$4:$AP$23,M$3+2,FALSE)</f>
        <v>CHE</v>
      </c>
      <c r="N22" s="192" t="str">
        <f>vlookup($E22,'HA Schedule'!$C$4:$AP$23,N$3+2,FALSE)</f>
        <v>nfo</v>
      </c>
      <c r="O22" s="192" t="str">
        <f>vlookup($E22,'HA Schedule'!$C$4:$AP$23,O$3+2,FALSE)</f>
        <v>NEW</v>
      </c>
      <c r="P22" s="192" t="str">
        <f>vlookup($E22,'HA Schedule'!$C$4:$AP$23,P$3+2,FALSE)</f>
        <v>whu</v>
      </c>
      <c r="Q22" s="192" t="str">
        <f>vlookup($E22,'HA Schedule'!$C$4:$AP$23,Q$3+2,FALSE)</f>
        <v>BOU</v>
      </c>
      <c r="R22" s="192" t="str">
        <f>vlookup($E22,'HA Schedule'!$C$4:$AP$23,R$3+2,FALSE)</f>
        <v>AVL</v>
      </c>
      <c r="S22" s="192" t="str">
        <f>vlookup($E22,'HA Schedule'!$C$4:$AP$23,S$3+2,FALSE)</f>
        <v>lee</v>
      </c>
      <c r="T22" s="192" t="str">
        <f>vlookup($E22,'HA Schedule'!$C$4:$AP$23,T$3+2,FALSE)</f>
        <v>EVE</v>
      </c>
      <c r="U22" s="192" t="str">
        <f>vlookup($E22,'HA Schedule'!$C$4:$AP$23,U$3+2,FALSE)</f>
        <v>mci</v>
      </c>
      <c r="V22" s="192" t="str">
        <f>vlookup($E22,'HA Schedule'!$C$4:$AP$23,V$3+2,FALSE)</f>
        <v>MUN</v>
      </c>
      <c r="W22" s="192" t="str">
        <f>vlookup($E22,'HA Schedule'!$C$4:$AP$23,W$3+2,FALSE)</f>
        <v>cry</v>
      </c>
      <c r="X22" s="192" t="str">
        <f>vlookup($E22,'HA Schedule'!$C$4:$AP$23,X$3+2,FALSE)</f>
        <v>SOU</v>
      </c>
      <c r="Y22" s="192" t="str">
        <f>vlookup($E22,'HA Schedule'!$C$4:$AP$23,Y$3+2,FALSE)</f>
        <v>lei</v>
      </c>
      <c r="Z22" s="192" t="str">
        <f>vlookup($E22,'HA Schedule'!$C$4:$AP$23,Z$3+2,FALSE)</f>
        <v>new</v>
      </c>
      <c r="AA22" s="192" t="str">
        <f>vlookup($E22,'HA Schedule'!$C$4:$AP$23,AA$3+2,FALSE)</f>
        <v>TOT</v>
      </c>
      <c r="AB22" s="192" t="str">
        <f>vlookup($E22,'HA Schedule'!$C$4:$AP$23,AB$3+2,FALSE)</f>
        <v>che</v>
      </c>
      <c r="AC22" s="192" t="str">
        <f>vlookup($E22,'HA Schedule'!$C$4:$AP$23,AC$3+2,FALSE)</f>
        <v>NFO</v>
      </c>
      <c r="AD22" s="192" t="str">
        <f>vlookup($E22,'HA Schedule'!$C$4:$AP$23,AD$3+2,FALSE)</f>
        <v>bha</v>
      </c>
      <c r="AE22" s="192" t="str">
        <f>vlookup($E22,'HA Schedule'!$C$4:$AP$23,AE$3+2,FALSE)</f>
        <v>WOL</v>
      </c>
      <c r="AF22" s="192" t="str">
        <f>vlookup($E22,'HA Schedule'!$C$4:$AP$23,AF$3+2,FALSE)</f>
        <v>bre</v>
      </c>
      <c r="AG22" s="192" t="str">
        <f>vlookup($E22,'HA Schedule'!$C$4:$AP$23,AG$3+2,FALSE)</f>
        <v>ARS</v>
      </c>
      <c r="AH22" s="192" t="str">
        <f>vlookup($E22,'HA Schedule'!$C$4:$AP$23,AH$3+2,FALSE)</f>
        <v>liv</v>
      </c>
      <c r="AI22" s="192" t="str">
        <f>vlookup($E22,'HA Schedule'!$C$4:$AP$23,AI$3+2,FALSE)</f>
        <v>bou</v>
      </c>
      <c r="AJ22" s="192" t="str">
        <f>vlookup($E22,'HA Schedule'!$C$4:$AP$23,AJ$3+2,FALSE)</f>
        <v>WHU</v>
      </c>
      <c r="AK22" s="192" t="str">
        <f>vlookup($E22,'HA Schedule'!$C$4:$AP$23,AK$3+2,FALSE)</f>
        <v>eve</v>
      </c>
      <c r="AL22" s="192" t="str">
        <f>vlookup($E22,'HA Schedule'!$C$4:$AP$23,AL$3+2,FALSE)</f>
        <v>LEE</v>
      </c>
      <c r="AM22" s="192" t="str">
        <f>vlookup($E22,'HA Schedule'!$C$4:$AP$23,AM$3+2,FALSE)</f>
        <v>avl</v>
      </c>
      <c r="AN22" s="192" t="str">
        <f>vlookup($E22,'HA Schedule'!$C$4:$AP$23,AN$3+2,FALSE)</f>
        <v>MCI</v>
      </c>
      <c r="AO22" s="192" t="str">
        <f>vlookup($E22,'HA Schedule'!$C$4:$AP$23,AO$3+2,FALSE)</f>
        <v>LEI</v>
      </c>
      <c r="AP22" s="192" t="str">
        <f>vlookup($E22,'HA Schedule'!$C$4:$AP$23,AP$3+2,FALSE)</f>
        <v>sou</v>
      </c>
      <c r="AQ22" s="192" t="str">
        <f>vlookup($E22,'HA Schedule'!$C$4:$AP$23,AQ$3+2,FALSE)</f>
        <v>CRY</v>
      </c>
      <c r="AR22" s="192" t="str">
        <f>vlookup($E22,'HA Schedule'!$C$4:$AP$23,AR$3+2,FALSE)</f>
        <v>mun</v>
      </c>
      <c r="AS22" s="63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</row>
    <row r="23">
      <c r="A23" s="167"/>
      <c r="B23" s="652">
        <f t="shared" si="1"/>
        <v>14</v>
      </c>
      <c r="C23" s="652">
        <f>VLOOKUP($E23,'Team Ratings'!$C$3:$F$22,2,FALSE)</f>
        <v>7</v>
      </c>
      <c r="D23" s="652">
        <f>VLOOKUP($E23,'Team Ratings'!$C$3:$F$22,4,FALSE)</f>
        <v>7</v>
      </c>
      <c r="E23" s="672" t="s">
        <v>361</v>
      </c>
      <c r="F23" s="654" t="s">
        <v>56</v>
      </c>
      <c r="G23" s="192" t="str">
        <f>vlookup($E23,'HA Schedule'!$C$4:$AP$23,G$3+2,FALSE)</f>
        <v>new</v>
      </c>
      <c r="H23" s="192" t="str">
        <f>vlookup($E23,'HA Schedule'!$C$4:$AP$23,H$3+2,FALSE)</f>
        <v>WHU</v>
      </c>
      <c r="I23" s="192" t="str">
        <f>vlookup($E23,'HA Schedule'!$C$4:$AP$23,I$3+2,FALSE)</f>
        <v>eve</v>
      </c>
      <c r="J23" s="192" t="str">
        <f>vlookup($E23,'HA Schedule'!$C$4:$AP$23,J$3+2,FALSE)</f>
        <v>TOT</v>
      </c>
      <c r="K23" s="192" t="str">
        <f>vlookup($E23,'HA Schedule'!$C$4:$AP$23,K$3+2,FALSE)</f>
        <v>mci</v>
      </c>
      <c r="L23" s="192" t="str">
        <f>vlookup($E23,'HA Schedule'!$C$4:$AP$23,L$3+2,FALSE)</f>
        <v>BOU</v>
      </c>
      <c r="M23" s="192" t="str">
        <f>vlookup($E23,'HA Schedule'!$C$4:$AP$23,M$3+2,FALSE)</f>
        <v>lee</v>
      </c>
      <c r="N23" s="192" t="str">
        <f>vlookup($E23,'HA Schedule'!$C$4:$AP$23,N$3+2,FALSE)</f>
        <v>FUL</v>
      </c>
      <c r="O23" s="192" t="str">
        <f>vlookup($E23,'HA Schedule'!$C$4:$AP$23,O$3+2,FALSE)</f>
        <v>lei</v>
      </c>
      <c r="P23" s="192" t="str">
        <f>vlookup($E23,'HA Schedule'!$C$4:$AP$23,P$3+2,FALSE)</f>
        <v>AVL</v>
      </c>
      <c r="Q23" s="192" t="str">
        <f>vlookup($E23,'HA Schedule'!$C$4:$AP$23,Q$3+2,FALSE)</f>
        <v>wol</v>
      </c>
      <c r="R23" s="192" t="str">
        <f>vlookup($E23,'HA Schedule'!$C$4:$AP$23,R$3+2,FALSE)</f>
        <v>bha</v>
      </c>
      <c r="S23" s="192" t="str">
        <f>vlookup($E23,'HA Schedule'!$C$4:$AP$23,S$3+2,FALSE)</f>
        <v>LIV</v>
      </c>
      <c r="T23" s="192" t="str">
        <f>vlookup($E23,'HA Schedule'!$C$4:$AP$23,T$3+2,FALSE)</f>
        <v>ars</v>
      </c>
      <c r="U23" s="192" t="str">
        <f>vlookup($E23,'HA Schedule'!$C$4:$AP$23,U$3+2,FALSE)</f>
        <v>BRE</v>
      </c>
      <c r="V23" s="192" t="str">
        <f>vlookup($E23,'HA Schedule'!$C$4:$AP$23,V$3+2,FALSE)</f>
        <v>CRY</v>
      </c>
      <c r="W23" s="192" t="str">
        <f>vlookup($E23,'HA Schedule'!$C$4:$AP$23,W$3+2,FALSE)</f>
        <v>mun</v>
      </c>
      <c r="X23" s="192" t="str">
        <f>vlookup($E23,'HA Schedule'!$C$4:$AP$23,X$3+2,FALSE)</f>
        <v>CHE</v>
      </c>
      <c r="Y23" s="192" t="str">
        <f>vlookup($E23,'HA Schedule'!$C$4:$AP$23,Y$3+2,FALSE)</f>
        <v>sou</v>
      </c>
      <c r="Z23" s="192" t="str">
        <f>vlookup($E23,'HA Schedule'!$C$4:$AP$23,Z$3+2,FALSE)</f>
        <v>LEI</v>
      </c>
      <c r="AA23" s="192" t="str">
        <f>vlookup($E23,'HA Schedule'!$C$4:$AP$23,AA$3+2,FALSE)</f>
        <v>bou</v>
      </c>
      <c r="AB23" s="192" t="str">
        <f>vlookup($E23,'HA Schedule'!$C$4:$AP$23,AB$3+2,FALSE)</f>
        <v>LEE</v>
      </c>
      <c r="AC23" s="192" t="str">
        <f>vlookup($E23,'HA Schedule'!$C$4:$AP$23,AC$3+2,FALSE)</f>
        <v>ful</v>
      </c>
      <c r="AD23" s="192" t="str">
        <f>vlookup($E23,'HA Schedule'!$C$4:$AP$23,AD$3+2,FALSE)</f>
        <v>MCI</v>
      </c>
      <c r="AE23" s="192" t="str">
        <f>vlookup($E23,'HA Schedule'!$C$4:$AP$23,AE$3+2,FALSE)</f>
        <v>whu</v>
      </c>
      <c r="AF23" s="192" t="str">
        <f>vlookup($E23,'HA Schedule'!$C$4:$AP$23,AF$3+2,FALSE)</f>
        <v>EVE</v>
      </c>
      <c r="AG23" s="192" t="str">
        <f>vlookup($E23,'HA Schedule'!$C$4:$AP$23,AG$3+2,FALSE)</f>
        <v>tot</v>
      </c>
      <c r="AH23" s="192" t="str">
        <f>vlookup($E23,'HA Schedule'!$C$4:$AP$23,AH$3+2,FALSE)</f>
        <v>NEW</v>
      </c>
      <c r="AI23" s="192" t="str">
        <f>vlookup($E23,'HA Schedule'!$C$4:$AP$23,AI$3+2,FALSE)</f>
        <v>WOL</v>
      </c>
      <c r="AJ23" s="192" t="str">
        <f>vlookup($E23,'HA Schedule'!$C$4:$AP$23,AJ$3+2,FALSE)</f>
        <v>avl</v>
      </c>
      <c r="AK23" s="192" t="str">
        <f>vlookup($E23,'HA Schedule'!$C$4:$AP$23,AK$3+2,FALSE)</f>
        <v>MUN</v>
      </c>
      <c r="AL23" s="192" t="str">
        <f>vlookup($E23,'HA Schedule'!$C$4:$AP$23,AL$3+2,FALSE)</f>
        <v>liv</v>
      </c>
      <c r="AM23" s="192" t="str">
        <f>vlookup($E23,'HA Schedule'!$C$4:$AP$23,AM$3+2,FALSE)</f>
        <v>BHA</v>
      </c>
      <c r="AN23" s="192" t="str">
        <f>vlookup($E23,'HA Schedule'!$C$4:$AP$23,AN$3+2,FALSE)</f>
        <v>bre</v>
      </c>
      <c r="AO23" s="192" t="str">
        <f>vlookup($E23,'HA Schedule'!$C$4:$AP$23,AO$3+2,FALSE)</f>
        <v>SOU</v>
      </c>
      <c r="AP23" s="192" t="str">
        <f>vlookup($E23,'HA Schedule'!$C$4:$AP$23,AP$3+2,FALSE)</f>
        <v>che</v>
      </c>
      <c r="AQ23" s="192" t="str">
        <f>vlookup($E23,'HA Schedule'!$C$4:$AP$23,AQ$3+2,FALSE)</f>
        <v>ARS</v>
      </c>
      <c r="AR23" s="192" t="str">
        <f>vlookup($E23,'HA Schedule'!$C$4:$AP$23,AR$3+2,FALSE)</f>
        <v>cry</v>
      </c>
      <c r="AS23" s="63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</row>
    <row r="24" hidden="1">
      <c r="A24" s="95"/>
      <c r="B24" s="658"/>
      <c r="C24" s="659"/>
      <c r="D24" s="659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660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</row>
    <row r="25" hidden="1">
      <c r="A25" s="95"/>
      <c r="B25" s="95"/>
      <c r="C25" s="652"/>
      <c r="D25" s="652"/>
      <c r="E25" s="648" t="s">
        <v>358</v>
      </c>
      <c r="F25" s="20"/>
      <c r="G25" s="98">
        <v>1.0</v>
      </c>
      <c r="H25" s="98">
        <v>2.0</v>
      </c>
      <c r="I25" s="98">
        <v>3.0</v>
      </c>
      <c r="J25" s="98">
        <v>4.0</v>
      </c>
      <c r="K25" s="98">
        <v>5.0</v>
      </c>
      <c r="L25" s="98">
        <v>6.0</v>
      </c>
      <c r="M25" s="98">
        <v>7.0</v>
      </c>
      <c r="N25" s="98">
        <v>8.0</v>
      </c>
      <c r="O25" s="98">
        <v>9.0</v>
      </c>
      <c r="P25" s="98">
        <v>10.0</v>
      </c>
      <c r="Q25" s="98">
        <v>11.0</v>
      </c>
      <c r="R25" s="98">
        <v>12.0</v>
      </c>
      <c r="S25" s="98">
        <v>13.0</v>
      </c>
      <c r="T25" s="98">
        <v>14.0</v>
      </c>
      <c r="U25" s="98">
        <v>15.0</v>
      </c>
      <c r="V25" s="98">
        <v>16.0</v>
      </c>
      <c r="W25" s="98">
        <v>17.0</v>
      </c>
      <c r="X25" s="98">
        <v>18.0</v>
      </c>
      <c r="Y25" s="98">
        <v>19.0</v>
      </c>
      <c r="Z25" s="98">
        <v>20.0</v>
      </c>
      <c r="AA25" s="98">
        <v>21.0</v>
      </c>
      <c r="AB25" s="98">
        <v>22.0</v>
      </c>
      <c r="AC25" s="98">
        <v>23.0</v>
      </c>
      <c r="AD25" s="98">
        <v>24.0</v>
      </c>
      <c r="AE25" s="98">
        <v>25.0</v>
      </c>
      <c r="AF25" s="98">
        <v>26.0</v>
      </c>
      <c r="AG25" s="98">
        <v>27.0</v>
      </c>
      <c r="AH25" s="98">
        <v>28.0</v>
      </c>
      <c r="AI25" s="98">
        <v>29.0</v>
      </c>
      <c r="AJ25" s="98">
        <v>30.0</v>
      </c>
      <c r="AK25" s="98">
        <v>31.0</v>
      </c>
      <c r="AL25" s="98">
        <v>32.0</v>
      </c>
      <c r="AM25" s="98">
        <v>33.0</v>
      </c>
      <c r="AN25" s="98">
        <v>34.0</v>
      </c>
      <c r="AO25" s="98">
        <v>35.0</v>
      </c>
      <c r="AP25" s="98">
        <v>36.0</v>
      </c>
      <c r="AQ25" s="98">
        <v>37.0</v>
      </c>
      <c r="AR25" s="98">
        <v>38.0</v>
      </c>
      <c r="AS25" s="634"/>
      <c r="AT25" s="264"/>
      <c r="AU25" s="264"/>
      <c r="AV25" s="264"/>
      <c r="AW25" s="264"/>
      <c r="AX25" s="264"/>
      <c r="AY25" s="264"/>
      <c r="AZ25" s="264"/>
      <c r="BA25" s="264"/>
      <c r="BB25" s="264"/>
      <c r="BC25" s="264"/>
      <c r="BD25" s="264"/>
      <c r="BE25" s="264"/>
      <c r="BF25" s="264"/>
      <c r="BG25" s="264"/>
      <c r="BH25" s="264"/>
      <c r="BI25" s="264"/>
      <c r="BJ25" s="264"/>
      <c r="BK25" s="264"/>
      <c r="BL25" s="264"/>
      <c r="BM25" s="264"/>
      <c r="BN25" s="264"/>
      <c r="BO25" s="264"/>
      <c r="BP25" s="264"/>
      <c r="BQ25" s="264"/>
      <c r="BR25" s="264"/>
      <c r="BS25" s="264"/>
      <c r="BT25" s="264"/>
      <c r="BU25" s="264"/>
      <c r="BV25" s="264"/>
      <c r="BW25" s="264"/>
      <c r="BX25" s="264"/>
      <c r="BY25" s="264"/>
      <c r="BZ25" s="264"/>
      <c r="CA25" s="264"/>
      <c r="CB25" s="264"/>
      <c r="CC25" s="264"/>
      <c r="CD25" s="264"/>
    </row>
    <row r="26" hidden="1">
      <c r="A26" s="95"/>
      <c r="B26" s="95"/>
      <c r="C26" s="661"/>
      <c r="D26" s="661"/>
      <c r="E26" s="662" t="str">
        <f t="shared" ref="E26:E45" si="2">E4</f>
        <v>LIV</v>
      </c>
      <c r="F26" s="654" t="s">
        <v>56</v>
      </c>
      <c r="G26" s="192">
        <f>if(G4="",10,if(isnumber(find("+",G4)),-10,if(EXACT(G4,upper(G4)),$C4- VLOOKUP(G4,'Team Ratings'!$E$3:$F$22,2,FALSE),if(EXACT(G4,lower(G4)),$D4- VLOOKUP(G4,'Team Ratings'!$B$3:$D$22,3,FALSE)))))</f>
        <v>-6</v>
      </c>
      <c r="H26" s="192">
        <f>if(H4="",10,if(isnumber(find("+",H4)),-10,if(EXACT(H4,upper(H4)),$C4- VLOOKUP(H4,'Team Ratings'!$E$3:$F$22,2,FALSE),if(EXACT(H4,lower(H4)),$D4- VLOOKUP(H4,'Team Ratings'!$B$3:$D$22,3,FALSE)))))</f>
        <v>-4</v>
      </c>
      <c r="I26" s="192">
        <f>if(I4="",10,if(isnumber(find("+",I4)),-10,if(EXACT(I4,upper(I4)),$C4- VLOOKUP(I4,'Team Ratings'!$E$3:$F$22,2,FALSE),if(EXACT(I4,lower(I4)),$D4- VLOOKUP(I4,'Team Ratings'!$B$3:$D$22,3,FALSE)))))</f>
        <v>-2</v>
      </c>
      <c r="J26" s="192">
        <f>if(J4="",10,if(isnumber(find("+",J4)),-10,if(EXACT(J4,upper(J4)),$C4- VLOOKUP(J4,'Team Ratings'!$E$3:$F$22,2,FALSE),if(EXACT(J4,lower(J4)),$D4- VLOOKUP(J4,'Team Ratings'!$B$3:$D$22,3,FALSE)))))</f>
        <v>-6</v>
      </c>
      <c r="K26" s="192">
        <f>if(K4="",10,if(isnumber(find("+",K4)),-10,if(EXACT(K4,upper(K4)),$C4- VLOOKUP(K4,'Team Ratings'!$E$3:$F$22,2,FALSE),if(EXACT(K4,lower(K4)),$D4- VLOOKUP(K4,'Team Ratings'!$B$3:$D$22,3,FALSE)))))</f>
        <v>-5</v>
      </c>
      <c r="L26" s="192">
        <f>if(L4="",10,if(isnumber(find("+",L4)),-10,if(EXACT(L4,upper(L4)),$C4- VLOOKUP(L4,'Team Ratings'!$E$3:$F$22,2,FALSE),if(EXACT(L4,lower(L4)),$D4- VLOOKUP(L4,'Team Ratings'!$B$3:$D$22,3,FALSE)))))</f>
        <v>-4</v>
      </c>
      <c r="M26" s="192">
        <f>if(M4="",10,if(isnumber(find("+",M4)),-10,if(EXACT(M4,upper(M4)),$C4- VLOOKUP(M4,'Team Ratings'!$E$3:$F$22,2,FALSE),if(EXACT(M4,lower(M4)),$D4- VLOOKUP(M4,'Team Ratings'!$B$3:$D$22,3,FALSE)))))</f>
        <v>-4</v>
      </c>
      <c r="N26" s="192">
        <f>if(N4="",10,if(isnumber(find("+",N4)),-10,if(EXACT(N4,upper(N4)),$C4- VLOOKUP(N4,'Team Ratings'!$E$3:$F$22,2,FALSE),if(EXACT(N4,lower(N4)),$D4- VLOOKUP(N4,'Team Ratings'!$B$3:$D$22,3,FALSE)))))</f>
        <v>-1</v>
      </c>
      <c r="O26" s="192">
        <f>if(O4="",10,if(isnumber(find("+",O4)),-10,if(EXACT(O4,upper(O4)),$C4- VLOOKUP(O4,'Team Ratings'!$E$3:$F$22,2,FALSE),if(EXACT(O4,lower(O4)),$D4- VLOOKUP(O4,'Team Ratings'!$B$3:$D$22,3,FALSE)))))</f>
        <v>-4</v>
      </c>
      <c r="P26" s="192">
        <f>if(P4="",10,if(isnumber(find("+",P4)),-10,if(EXACT(P4,upper(P4)),$C4- VLOOKUP(P4,'Team Ratings'!$E$3:$F$22,2,FALSE),if(EXACT(P4,lower(P4)),$D4- VLOOKUP(P4,'Team Ratings'!$B$3:$D$22,3,FALSE)))))</f>
        <v>-2</v>
      </c>
      <c r="Q26" s="192">
        <f>if(Q4="",10,if(isnumber(find("+",Q4)),-10,if(EXACT(Q4,upper(Q4)),$C4- VLOOKUP(Q4,'Team Ratings'!$E$3:$F$22,2,FALSE),if(EXACT(Q4,lower(Q4)),$D4- VLOOKUP(Q4,'Team Ratings'!$B$3:$D$22,3,FALSE)))))</f>
        <v>0</v>
      </c>
      <c r="R26" s="192">
        <f>if(R4="",10,if(isnumber(find("+",R4)),-10,if(EXACT(R4,upper(R4)),$C4- VLOOKUP(R4,'Team Ratings'!$E$3:$F$22,2,FALSE),if(EXACT(R4,lower(R4)),$D4- VLOOKUP(R4,'Team Ratings'!$B$3:$D$22,3,FALSE)))))</f>
        <v>-4</v>
      </c>
      <c r="S26" s="192">
        <f>if(S4="",10,if(isnumber(find("+",S4)),-10,if(EXACT(S4,upper(S4)),$C4- VLOOKUP(S4,'Team Ratings'!$E$3:$F$22,2,FALSE),if(EXACT(S4,lower(S4)),$D4- VLOOKUP(S4,'Team Ratings'!$B$3:$D$22,3,FALSE)))))</f>
        <v>-6</v>
      </c>
      <c r="T26" s="192">
        <f>if(T4="",10,if(isnumber(find("+",T4)),-10,if(EXACT(T4,upper(T4)),$C4- VLOOKUP(T4,'Team Ratings'!$E$3:$F$22,2,FALSE),if(EXACT(T4,lower(T4)),$D4- VLOOKUP(T4,'Team Ratings'!$B$3:$D$22,3,FALSE)))))</f>
        <v>-5</v>
      </c>
      <c r="U26" s="192">
        <f>if(U4="",10,if(isnumber(find("+",U4)),-10,if(EXACT(U4,upper(U4)),$C4- VLOOKUP(U4,'Team Ratings'!$E$3:$F$22,2,FALSE),if(EXACT(U4,lower(U4)),$D4- VLOOKUP(U4,'Team Ratings'!$B$3:$D$22,3,FALSE)))))</f>
        <v>-1</v>
      </c>
      <c r="V26" s="192">
        <f>if(V4="",10,if(isnumber(find("+",V4)),-10,if(EXACT(V4,upper(V4)),$C4- VLOOKUP(V4,'Team Ratings'!$E$3:$F$22,2,FALSE),if(EXACT(V4,lower(V4)),$D4- VLOOKUP(V4,'Team Ratings'!$B$3:$D$22,3,FALSE)))))</f>
        <v>-5</v>
      </c>
      <c r="W26" s="192">
        <f>if(W4="",10,if(isnumber(find("+",W4)),-10,if(EXACT(W4,upper(W4)),$C4- VLOOKUP(W4,'Team Ratings'!$E$3:$F$22,2,FALSE),if(EXACT(W4,lower(W4)),$D4- VLOOKUP(W4,'Team Ratings'!$B$3:$D$22,3,FALSE)))))</f>
        <v>-3</v>
      </c>
      <c r="X26" s="192">
        <f>if(X4="",10,if(isnumber(find("+",X4)),-10,if(EXACT(X4,upper(X4)),$C4- VLOOKUP(X4,'Team Ratings'!$E$3:$F$22,2,FALSE),if(EXACT(X4,lower(X4)),$D4- VLOOKUP(X4,'Team Ratings'!$B$3:$D$22,3,FALSE)))))</f>
        <v>-4</v>
      </c>
      <c r="Y26" s="192">
        <f>if(Y4="",10,if(isnumber(find("+",Y4)),-10,if(EXACT(Y4,upper(Y4)),$C4- VLOOKUP(Y4,'Team Ratings'!$E$3:$F$22,2,FALSE),if(EXACT(Y4,lower(Y4)),$D4- VLOOKUP(Y4,'Team Ratings'!$B$3:$D$22,3,FALSE)))))</f>
        <v>-5</v>
      </c>
      <c r="Z26" s="192">
        <f>if(Z4="",10,if(isnumber(find("+",Z4)),-10,if(EXACT(Z4,upper(Z4)),$C4- VLOOKUP(Z4,'Team Ratings'!$E$3:$F$22,2,FALSE),if(EXACT(Z4,lower(Z4)),$D4- VLOOKUP(Z4,'Team Ratings'!$B$3:$D$22,3,FALSE)))))</f>
        <v>-3</v>
      </c>
      <c r="AA26" s="192">
        <f>if(AA4="",10,if(isnumber(find("+",AA4)),-10,if(EXACT(AA4,upper(AA4)),$C4- VLOOKUP(AA4,'Team Ratings'!$E$3:$F$22,2,FALSE),if(EXACT(AA4,lower(AA4)),$D4- VLOOKUP(AA4,'Team Ratings'!$B$3:$D$22,3,FALSE)))))</f>
        <v>-1</v>
      </c>
      <c r="AB26" s="192">
        <f>if(AB4="",10,if(isnumber(find("+",AB4)),-10,if(EXACT(AB4,upper(AB4)),$C4- VLOOKUP(AB4,'Team Ratings'!$E$3:$F$22,2,FALSE),if(EXACT(AB4,lower(AB4)),$D4- VLOOKUP(AB4,'Team Ratings'!$B$3:$D$22,3,FALSE)))))</f>
        <v>-4</v>
      </c>
      <c r="AC26" s="192">
        <f>if(AC4="",10,if(isnumber(find("+",AC4)),-10,if(EXACT(AC4,upper(AC4)),$C4- VLOOKUP(AC4,'Team Ratings'!$E$3:$F$22,2,FALSE),if(EXACT(AC4,lower(AC4)),$D4- VLOOKUP(AC4,'Team Ratings'!$B$3:$D$22,3,FALSE)))))</f>
        <v>-5</v>
      </c>
      <c r="AD26" s="192">
        <f>if(AD4="",10,if(isnumber(find("+",AD4)),-10,if(EXACT(AD4,upper(AD4)),$C4- VLOOKUP(AD4,'Team Ratings'!$E$3:$F$22,2,FALSE),if(EXACT(AD4,lower(AD4)),$D4- VLOOKUP(AD4,'Team Ratings'!$B$3:$D$22,3,FALSE)))))</f>
        <v>-3</v>
      </c>
      <c r="AE26" s="192">
        <f>if(AE4="",10,if(isnumber(find("+",AE4)),-10,if(EXACT(AE4,upper(AE4)),$C4- VLOOKUP(AE4,'Team Ratings'!$E$3:$F$22,2,FALSE),if(EXACT(AE4,lower(AE4)),$D4- VLOOKUP(AE4,'Team Ratings'!$B$3:$D$22,3,FALSE)))))</f>
        <v>-4</v>
      </c>
      <c r="AF26" s="192">
        <f>if(AF4="",10,if(isnumber(find("+",AF4)),-10,if(EXACT(AF4,upper(AF4)),$C4- VLOOKUP(AF4,'Team Ratings'!$E$3:$F$22,2,FALSE),if(EXACT(AF4,lower(AF4)),$D4- VLOOKUP(AF4,'Team Ratings'!$B$3:$D$22,3,FALSE)))))</f>
        <v>-2</v>
      </c>
      <c r="AG26" s="192">
        <f>if(AG4="",10,if(isnumber(find("+",AG4)),-10,if(EXACT(AG4,upper(AG4)),$C4- VLOOKUP(AG4,'Team Ratings'!$E$3:$F$22,2,FALSE),if(EXACT(AG4,lower(AG4)),$D4- VLOOKUP(AG4,'Team Ratings'!$B$3:$D$22,3,FALSE)))))</f>
        <v>-6</v>
      </c>
      <c r="AH26" s="192">
        <f>if(AH4="",10,if(isnumber(find("+",AH4)),-10,if(EXACT(AH4,upper(AH4)),$C4- VLOOKUP(AH4,'Team Ratings'!$E$3:$F$22,2,FALSE),if(EXACT(AH4,lower(AH4)),$D4- VLOOKUP(AH4,'Team Ratings'!$B$3:$D$22,3,FALSE)))))</f>
        <v>-6</v>
      </c>
      <c r="AI26" s="192">
        <f>if(AI4="",10,if(isnumber(find("+",AI4)),-10,if(EXACT(AI4,upper(AI4)),$C4- VLOOKUP(AI4,'Team Ratings'!$E$3:$F$22,2,FALSE),if(EXACT(AI4,lower(AI4)),$D4- VLOOKUP(AI4,'Team Ratings'!$B$3:$D$22,3,FALSE)))))</f>
        <v>0</v>
      </c>
      <c r="AJ26" s="192">
        <f>if(AJ4="",10,if(isnumber(find("+",AJ4)),-10,if(EXACT(AJ4,upper(AJ4)),$C4- VLOOKUP(AJ4,'Team Ratings'!$E$3:$F$22,2,FALSE),if(EXACT(AJ4,lower(AJ4)),$D4- VLOOKUP(AJ4,'Team Ratings'!$B$3:$D$22,3,FALSE)))))</f>
        <v>-2</v>
      </c>
      <c r="AK26" s="192">
        <f>if(AK4="",10,if(isnumber(find("+",AK4)),-10,if(EXACT(AK4,upper(AK4)),$C4- VLOOKUP(AK4,'Team Ratings'!$E$3:$F$22,2,FALSE),if(EXACT(AK4,lower(AK4)),$D4- VLOOKUP(AK4,'Team Ratings'!$B$3:$D$22,3,FALSE)))))</f>
        <v>-5</v>
      </c>
      <c r="AL26" s="192">
        <f>if(AL4="",10,if(isnumber(find("+",AL4)),-10,if(EXACT(AL4,upper(AL4)),$C4- VLOOKUP(AL4,'Team Ratings'!$E$3:$F$22,2,FALSE),if(EXACT(AL4,lower(AL4)),$D4- VLOOKUP(AL4,'Team Ratings'!$B$3:$D$22,3,FALSE)))))</f>
        <v>-6</v>
      </c>
      <c r="AM26" s="192">
        <f>if(AM4="",10,if(isnumber(find("+",AM4)),-10,if(EXACT(AM4,upper(AM4)),$C4- VLOOKUP(AM4,'Team Ratings'!$E$3:$F$22,2,FALSE),if(EXACT(AM4,lower(AM4)),$D4- VLOOKUP(AM4,'Team Ratings'!$B$3:$D$22,3,FALSE)))))</f>
        <v>-2</v>
      </c>
      <c r="AN26" s="192">
        <f>if(AN4="",10,if(isnumber(find("+",AN4)),-10,if(EXACT(AN4,upper(AN4)),$C4- VLOOKUP(AN4,'Team Ratings'!$E$3:$F$22,2,FALSE),if(EXACT(AN4,lower(AN4)),$D4- VLOOKUP(AN4,'Team Ratings'!$B$3:$D$22,3,FALSE)))))</f>
        <v>-2</v>
      </c>
      <c r="AO26" s="192">
        <f>if(AO4="",10,if(isnumber(find("+",AO4)),-10,if(EXACT(AO4,upper(AO4)),$C4- VLOOKUP(AO4,'Team Ratings'!$E$3:$F$22,2,FALSE),if(EXACT(AO4,lower(AO4)),$D4- VLOOKUP(AO4,'Team Ratings'!$B$3:$D$22,3,FALSE)))))</f>
        <v>-5</v>
      </c>
      <c r="AP26" s="192">
        <f>if(AP4="",10,if(isnumber(find("+",AP4)),-10,if(EXACT(AP4,upper(AP4)),$C4- VLOOKUP(AP4,'Team Ratings'!$E$3:$F$22,2,FALSE),if(EXACT(AP4,lower(AP4)),$D4- VLOOKUP(AP4,'Team Ratings'!$B$3:$D$22,3,FALSE)))))</f>
        <v>-3</v>
      </c>
      <c r="AQ26" s="192">
        <f>if(AQ4="",10,if(isnumber(find("+",AQ4)),-10,if(EXACT(AQ4,upper(AQ4)),$C4- VLOOKUP(AQ4,'Team Ratings'!$E$3:$F$22,2,FALSE),if(EXACT(AQ4,lower(AQ4)),$D4- VLOOKUP(AQ4,'Team Ratings'!$B$3:$D$22,3,FALSE)))))</f>
        <v>-4</v>
      </c>
      <c r="AR26" s="192">
        <f>if(AR4="",10,if(isnumber(find("+",AR4)),-10,if(EXACT(AR4,upper(AR4)),$C4- VLOOKUP(AR4,'Team Ratings'!$E$3:$F$22,2,FALSE),if(EXACT(AR4,lower(AR4)),$D4- VLOOKUP(AR4,'Team Ratings'!$B$3:$D$22,3,FALSE)))))</f>
        <v>-5</v>
      </c>
      <c r="AS26" s="63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</row>
    <row r="27" hidden="1">
      <c r="A27" s="95"/>
      <c r="B27" s="95"/>
      <c r="C27" s="661"/>
      <c r="D27" s="661"/>
      <c r="E27" s="663" t="str">
        <f t="shared" si="2"/>
        <v>MCI</v>
      </c>
      <c r="F27" s="654" t="s">
        <v>56</v>
      </c>
      <c r="G27" s="192">
        <f>if(G5="",10,if(isnumber(find("+",G5)),-10,if(EXACT(G5,upper(G5)),$C5- VLOOKUP(G5,'Team Ratings'!$E$3:$F$22,2,FALSE),if(EXACT(G5,lower(G5)),$D5- VLOOKUP(G5,'Team Ratings'!$B$3:$D$22,3,FALSE)))))</f>
        <v>-2</v>
      </c>
      <c r="H27" s="192">
        <f>if(H5="",10,if(isnumber(find("+",H5)),-10,if(EXACT(H5,upper(H5)),$C5- VLOOKUP(H5,'Team Ratings'!$E$3:$F$22,2,FALSE),if(EXACT(H5,lower(H5)),$D5- VLOOKUP(H5,'Team Ratings'!$B$3:$D$22,3,FALSE)))))</f>
        <v>-6</v>
      </c>
      <c r="I27" s="192">
        <f>if(I5="",10,if(isnumber(find("+",I5)),-10,if(EXACT(I5,upper(I5)),$C5- VLOOKUP(I5,'Team Ratings'!$E$3:$F$22,2,FALSE),if(EXACT(I5,lower(I5)),$D5- VLOOKUP(I5,'Team Ratings'!$B$3:$D$22,3,FALSE)))))</f>
        <v>-3</v>
      </c>
      <c r="J27" s="192">
        <f>if(J5="",10,if(isnumber(find("+",J5)),-10,if(EXACT(J5,upper(J5)),$C5- VLOOKUP(J5,'Team Ratings'!$E$3:$F$22,2,FALSE),if(EXACT(J5,lower(J5)),$D5- VLOOKUP(J5,'Team Ratings'!$B$3:$D$22,3,FALSE)))))</f>
        <v>-4</v>
      </c>
      <c r="K27" s="192">
        <f>if(K5="",10,if(isnumber(find("+",K5)),-10,if(EXACT(K5,upper(K5)),$C5- VLOOKUP(K5,'Team Ratings'!$E$3:$F$22,2,FALSE),if(EXACT(K5,lower(K5)),$D5- VLOOKUP(K5,'Team Ratings'!$B$3:$D$22,3,FALSE)))))</f>
        <v>-6</v>
      </c>
      <c r="L27" s="192">
        <f>if(L5="",10,if(isnumber(find("+",L5)),-10,if(EXACT(L5,upper(L5)),$C5- VLOOKUP(L5,'Team Ratings'!$E$3:$F$22,2,FALSE),if(EXACT(L5,lower(L5)),$D5- VLOOKUP(L5,'Team Ratings'!$B$3:$D$22,3,FALSE)))))</f>
        <v>-3</v>
      </c>
      <c r="M27" s="192">
        <f>if(M5="",10,if(isnumber(find("+",M5)),-10,if(EXACT(M5,upper(M5)),$C5- VLOOKUP(M5,'Team Ratings'!$E$3:$F$22,2,FALSE),if(EXACT(M5,lower(M5)),$D5- VLOOKUP(M5,'Team Ratings'!$B$3:$D$22,3,FALSE)))))</f>
        <v>-2</v>
      </c>
      <c r="N27" s="192">
        <f>if(N5="",10,if(isnumber(find("+",N5)),-10,if(EXACT(N5,upper(N5)),$C5- VLOOKUP(N5,'Team Ratings'!$E$3:$F$22,2,FALSE),if(EXACT(N5,lower(N5)),$D5- VLOOKUP(N5,'Team Ratings'!$B$3:$D$22,3,FALSE)))))</f>
        <v>-4</v>
      </c>
      <c r="O27" s="192">
        <f>if(O5="",10,if(isnumber(find("+",O5)),-10,if(EXACT(O5,upper(O5)),$C5- VLOOKUP(O5,'Team Ratings'!$E$3:$F$22,2,FALSE),if(EXACT(O5,lower(O5)),$D5- VLOOKUP(O5,'Team Ratings'!$B$3:$D$22,3,FALSE)))))</f>
        <v>-2</v>
      </c>
      <c r="P27" s="192">
        <f>if(P5="",10,if(isnumber(find("+",P5)),-10,if(EXACT(P5,upper(P5)),$C5- VLOOKUP(P5,'Team Ratings'!$E$3:$F$22,2,FALSE),if(EXACT(P5,lower(P5)),$D5- VLOOKUP(P5,'Team Ratings'!$B$3:$D$22,3,FALSE)))))</f>
        <v>-5</v>
      </c>
      <c r="Q27" s="192">
        <f>if(Q5="",10,if(isnumber(find("+",Q5)),-10,if(EXACT(Q5,upper(Q5)),$C5- VLOOKUP(Q5,'Team Ratings'!$E$3:$F$22,2,FALSE),if(EXACT(Q5,lower(Q5)),$D5- VLOOKUP(Q5,'Team Ratings'!$B$3:$D$22,3,FALSE)))))</f>
        <v>0</v>
      </c>
      <c r="R27" s="192">
        <f>if(R5="",10,if(isnumber(find("+",R5)),-10,if(EXACT(R5,upper(R5)),$C5- VLOOKUP(R5,'Team Ratings'!$E$3:$F$22,2,FALSE),if(EXACT(R5,lower(R5)),$D5- VLOOKUP(R5,'Team Ratings'!$B$3:$D$22,3,FALSE)))))</f>
        <v>-2</v>
      </c>
      <c r="S27" s="192">
        <f>if(S5="",10,if(isnumber(find("+",S5)),-10,if(EXACT(S5,upper(S5)),$C5- VLOOKUP(S5,'Team Ratings'!$E$3:$F$22,2,FALSE),if(EXACT(S5,lower(S5)),$D5- VLOOKUP(S5,'Team Ratings'!$B$3:$D$22,3,FALSE)))))</f>
        <v>-4</v>
      </c>
      <c r="T27" s="192">
        <f>if(T5="",10,if(isnumber(find("+",T5)),-10,if(EXACT(T5,upper(T5)),$C5- VLOOKUP(T5,'Team Ratings'!$E$3:$F$22,2,FALSE),if(EXACT(T5,lower(T5)),$D5- VLOOKUP(T5,'Team Ratings'!$B$3:$D$22,3,FALSE)))))</f>
        <v>-3</v>
      </c>
      <c r="U27" s="192">
        <f>if(U5="",10,if(isnumber(find("+",U5)),-10,if(EXACT(U5,upper(U5)),$C5- VLOOKUP(U5,'Team Ratings'!$E$3:$F$22,2,FALSE),if(EXACT(U5,lower(U5)),$D5- VLOOKUP(U5,'Team Ratings'!$B$3:$D$22,3,FALSE)))))</f>
        <v>-6</v>
      </c>
      <c r="V27" s="192">
        <f>if(V5="",10,if(isnumber(find("+",V5)),-10,if(EXACT(V5,upper(V5)),$C5- VLOOKUP(V5,'Team Ratings'!$E$3:$F$22,2,FALSE),if(EXACT(V5,lower(V5)),$D5- VLOOKUP(V5,'Team Ratings'!$B$3:$D$22,3,FALSE)))))</f>
        <v>-5</v>
      </c>
      <c r="W27" s="192">
        <f>if(W5="",10,if(isnumber(find("+",W5)),-10,if(EXACT(W5,upper(W5)),$C5- VLOOKUP(W5,'Team Ratings'!$E$3:$F$22,2,FALSE),if(EXACT(W5,lower(W5)),$D5- VLOOKUP(W5,'Team Ratings'!$B$3:$D$22,3,FALSE)))))</f>
        <v>-5</v>
      </c>
      <c r="X27" s="192">
        <f>if(X5="",10,if(isnumber(find("+",X5)),-10,if(EXACT(X5,upper(X5)),$C5- VLOOKUP(X5,'Team Ratings'!$E$3:$F$22,2,FALSE),if(EXACT(X5,lower(X5)),$D5- VLOOKUP(X5,'Team Ratings'!$B$3:$D$22,3,FALSE)))))</f>
        <v>-5</v>
      </c>
      <c r="Y27" s="192">
        <f>if(Y5="",10,if(isnumber(find("+",Y5)),-10,if(EXACT(Y5,upper(Y5)),$C5- VLOOKUP(Y5,'Team Ratings'!$E$3:$F$22,2,FALSE),if(EXACT(Y5,lower(Y5)),$D5- VLOOKUP(Y5,'Team Ratings'!$B$3:$D$22,3,FALSE)))))</f>
        <v>-1</v>
      </c>
      <c r="Z27" s="192">
        <f>if(Z5="",10,if(isnumber(find("+",Z5)),-10,if(EXACT(Z5,upper(Z5)),$C5- VLOOKUP(Z5,'Team Ratings'!$E$3:$F$22,2,FALSE),if(EXACT(Z5,lower(Z5)),$D5- VLOOKUP(Z5,'Team Ratings'!$B$3:$D$22,3,FALSE)))))</f>
        <v>-2</v>
      </c>
      <c r="AA27" s="192">
        <f>if(AA5="",10,if(isnumber(find("+",AA5)),-10,if(EXACT(AA5,upper(AA5)),$C5- VLOOKUP(AA5,'Team Ratings'!$E$3:$F$22,2,FALSE),if(EXACT(AA5,lower(AA5)),$D5- VLOOKUP(AA5,'Team Ratings'!$B$3:$D$22,3,FALSE)))))</f>
        <v>-4</v>
      </c>
      <c r="AB27" s="192">
        <f>if(AB5="",10,if(isnumber(find("+",AB5)),-10,if(EXACT(AB5,upper(AB5)),$C5- VLOOKUP(AB5,'Team Ratings'!$E$3:$F$22,2,FALSE),if(EXACT(AB5,lower(AB5)),$D5- VLOOKUP(AB5,'Team Ratings'!$B$3:$D$22,3,FALSE)))))</f>
        <v>-1</v>
      </c>
      <c r="AC27" s="192">
        <f>if(AC5="",10,if(isnumber(find("+",AC5)),-10,if(EXACT(AC5,upper(AC5)),$C5- VLOOKUP(AC5,'Team Ratings'!$E$3:$F$22,2,FALSE),if(EXACT(AC5,lower(AC5)),$D5- VLOOKUP(AC5,'Team Ratings'!$B$3:$D$22,3,FALSE)))))</f>
        <v>-4</v>
      </c>
      <c r="AD27" s="192">
        <f>if(AD5="",10,if(isnumber(find("+",AD5)),-10,if(EXACT(AD5,upper(AD5)),$C5- VLOOKUP(AD5,'Team Ratings'!$E$3:$F$22,2,FALSE),if(EXACT(AD5,lower(AD5)),$D5- VLOOKUP(AD5,'Team Ratings'!$B$3:$D$22,3,FALSE)))))</f>
        <v>-6</v>
      </c>
      <c r="AE27" s="192">
        <f>if(AE5="",10,if(isnumber(find("+",AE5)),-10,if(EXACT(AE5,upper(AE5)),$C5- VLOOKUP(AE5,'Team Ratings'!$E$3:$F$22,2,FALSE),if(EXACT(AE5,lower(AE5)),$D5- VLOOKUP(AE5,'Team Ratings'!$B$3:$D$22,3,FALSE)))))</f>
        <v>-6</v>
      </c>
      <c r="AF27" s="192">
        <f>if(AF5="",10,if(isnumber(find("+",AF5)),-10,if(EXACT(AF5,upper(AF5)),$C5- VLOOKUP(AF5,'Team Ratings'!$E$3:$F$22,2,FALSE),if(EXACT(AF5,lower(AF5)),$D5- VLOOKUP(AF5,'Team Ratings'!$B$3:$D$22,3,FALSE)))))</f>
        <v>-5</v>
      </c>
      <c r="AG27" s="192">
        <f>if(AG5="",10,if(isnumber(find("+",AG5)),-10,if(EXACT(AG5,upper(AG5)),$C5- VLOOKUP(AG5,'Team Ratings'!$E$3:$F$22,2,FALSE),if(EXACT(AG5,lower(AG5)),$D5- VLOOKUP(AG5,'Team Ratings'!$B$3:$D$22,3,FALSE)))))</f>
        <v>-4</v>
      </c>
      <c r="AH27" s="192">
        <f>if(AH5="",10,if(isnumber(find("+",AH5)),-10,if(EXACT(AH5,upper(AH5)),$C5- VLOOKUP(AH5,'Team Ratings'!$E$3:$F$22,2,FALSE),if(EXACT(AH5,lower(AH5)),$D5- VLOOKUP(AH5,'Team Ratings'!$B$3:$D$22,3,FALSE)))))</f>
        <v>-4</v>
      </c>
      <c r="AI27" s="192">
        <f>if(AI5="",10,if(isnumber(find("+",AI5)),-10,if(EXACT(AI5,upper(AI5)),$C5- VLOOKUP(AI5,'Team Ratings'!$E$3:$F$22,2,FALSE),if(EXACT(AI5,lower(AI5)),$D5- VLOOKUP(AI5,'Team Ratings'!$B$3:$D$22,3,FALSE)))))</f>
        <v>0</v>
      </c>
      <c r="AJ27" s="192">
        <f>if(AJ5="",10,if(isnumber(find("+",AJ5)),-10,if(EXACT(AJ5,upper(AJ5)),$C5- VLOOKUP(AJ5,'Team Ratings'!$E$3:$F$22,2,FALSE),if(EXACT(AJ5,lower(AJ5)),$D5- VLOOKUP(AJ5,'Team Ratings'!$B$3:$D$22,3,FALSE)))))</f>
        <v>-5</v>
      </c>
      <c r="AK27" s="192">
        <f>if(AK5="",10,if(isnumber(find("+",AK5)),-10,if(EXACT(AK5,upper(AK5)),$C5- VLOOKUP(AK5,'Team Ratings'!$E$3:$F$22,2,FALSE),if(EXACT(AK5,lower(AK5)),$D5- VLOOKUP(AK5,'Team Ratings'!$B$3:$D$22,3,FALSE)))))</f>
        <v>-4</v>
      </c>
      <c r="AL27" s="192">
        <f>if(AL5="",10,if(isnumber(find("+",AL5)),-10,if(EXACT(AL5,upper(AL5)),$C5- VLOOKUP(AL5,'Team Ratings'!$E$3:$F$22,2,FALSE),if(EXACT(AL5,lower(AL5)),$D5- VLOOKUP(AL5,'Team Ratings'!$B$3:$D$22,3,FALSE)))))</f>
        <v>-3</v>
      </c>
      <c r="AM27" s="192">
        <f>if(AM5="",10,if(isnumber(find("+",AM5)),-10,if(EXACT(AM5,upper(AM5)),$C5- VLOOKUP(AM5,'Team Ratings'!$E$3:$F$22,2,FALSE),if(EXACT(AM5,lower(AM5)),$D5- VLOOKUP(AM5,'Team Ratings'!$B$3:$D$22,3,FALSE)))))</f>
        <v>-2</v>
      </c>
      <c r="AN27" s="192">
        <f>if(AN5="",10,if(isnumber(find("+",AN5)),-10,if(EXACT(AN5,upper(AN5)),$C5- VLOOKUP(AN5,'Team Ratings'!$E$3:$F$22,2,FALSE),if(EXACT(AN5,lower(AN5)),$D5- VLOOKUP(AN5,'Team Ratings'!$B$3:$D$22,3,FALSE)))))</f>
        <v>-6</v>
      </c>
      <c r="AO27" s="192">
        <f>if(AO5="",10,if(isnumber(find("+",AO5)),-10,if(EXACT(AO5,upper(AO5)),$C5- VLOOKUP(AO5,'Team Ratings'!$E$3:$F$22,2,FALSE),if(EXACT(AO5,lower(AO5)),$D5- VLOOKUP(AO5,'Team Ratings'!$B$3:$D$22,3,FALSE)))))</f>
        <v>-5</v>
      </c>
      <c r="AP27" s="192">
        <f>if(AP5="",10,if(isnumber(find("+",AP5)),-10,if(EXACT(AP5,upper(AP5)),$C5- VLOOKUP(AP5,'Team Ratings'!$E$3:$F$22,2,FALSE),if(EXACT(AP5,lower(AP5)),$D5- VLOOKUP(AP5,'Team Ratings'!$B$3:$D$22,3,FALSE)))))</f>
        <v>-4</v>
      </c>
      <c r="AQ27" s="192">
        <f>if(AQ5="",10,if(isnumber(find("+",AQ5)),-10,if(EXACT(AQ5,upper(AQ5)),$C5- VLOOKUP(AQ5,'Team Ratings'!$E$3:$F$22,2,FALSE),if(EXACT(AQ5,lower(AQ5)),$D5- VLOOKUP(AQ5,'Team Ratings'!$B$3:$D$22,3,FALSE)))))</f>
        <v>-1</v>
      </c>
      <c r="AR27" s="192">
        <f>if(AR5="",10,if(isnumber(find("+",AR5)),-10,if(EXACT(AR5,upper(AR5)),$C5- VLOOKUP(AR5,'Team Ratings'!$E$3:$F$22,2,FALSE),if(EXACT(AR5,lower(AR5)),$D5- VLOOKUP(AR5,'Team Ratings'!$B$3:$D$22,3,FALSE)))))</f>
        <v>-5</v>
      </c>
      <c r="AS27" s="63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</row>
    <row r="28" hidden="1">
      <c r="A28" s="95"/>
      <c r="B28" s="95"/>
      <c r="C28" s="661"/>
      <c r="D28" s="661"/>
      <c r="E28" s="663" t="str">
        <f t="shared" si="2"/>
        <v>CHE</v>
      </c>
      <c r="F28" s="654" t="s">
        <v>56</v>
      </c>
      <c r="G28" s="192">
        <f>if(G6="",10,if(isnumber(find("+",G6)),-10,if(EXACT(G6,upper(G6)),$C6- VLOOKUP(G6,'Team Ratings'!$E$3:$F$22,2,FALSE),if(EXACT(G6,lower(G6)),$D6- VLOOKUP(G6,'Team Ratings'!$B$3:$D$22,3,FALSE)))))</f>
        <v>-3</v>
      </c>
      <c r="H28" s="192">
        <f>if(H6="",10,if(isnumber(find("+",H6)),-10,if(EXACT(H6,upper(H6)),$C6- VLOOKUP(H6,'Team Ratings'!$E$3:$F$22,2,FALSE),if(EXACT(H6,lower(H6)),$D6- VLOOKUP(H6,'Team Ratings'!$B$3:$D$22,3,FALSE)))))</f>
        <v>-1</v>
      </c>
      <c r="I28" s="192">
        <f>if(I6="",10,if(isnumber(find("+",I6)),-10,if(EXACT(I6,upper(I6)),$C6- VLOOKUP(I6,'Team Ratings'!$E$3:$F$22,2,FALSE),if(EXACT(I6,lower(I6)),$D6- VLOOKUP(I6,'Team Ratings'!$B$3:$D$22,3,FALSE)))))</f>
        <v>-4</v>
      </c>
      <c r="J28" s="192">
        <f>if(J6="",10,if(isnumber(find("+",J6)),-10,if(EXACT(J6,upper(J6)),$C6- VLOOKUP(J6,'Team Ratings'!$E$3:$F$22,2,FALSE),if(EXACT(J6,lower(J6)),$D6- VLOOKUP(J6,'Team Ratings'!$B$3:$D$22,3,FALSE)))))</f>
        <v>-3</v>
      </c>
      <c r="K28" s="192">
        <f>if(K6="",10,if(isnumber(find("+",K6)),-10,if(EXACT(K6,upper(K6)),$C6- VLOOKUP(K6,'Team Ratings'!$E$3:$F$22,2,FALSE),if(EXACT(K6,lower(K6)),$D6- VLOOKUP(K6,'Team Ratings'!$B$3:$D$22,3,FALSE)))))</f>
        <v>-4</v>
      </c>
      <c r="L28" s="192">
        <f>if(L6="",10,if(isnumber(find("+",L6)),-10,if(EXACT(L6,upper(L6)),$C6- VLOOKUP(L6,'Team Ratings'!$E$3:$F$22,2,FALSE),if(EXACT(L6,lower(L6)),$D6- VLOOKUP(L6,'Team Ratings'!$B$3:$D$22,3,FALSE)))))</f>
        <v>-3</v>
      </c>
      <c r="M28" s="192">
        <f>if(M6="",10,if(isnumber(find("+",M6)),-10,if(EXACT(M6,upper(M6)),$C6- VLOOKUP(M6,'Team Ratings'!$E$3:$F$22,2,FALSE),if(EXACT(M6,lower(M6)),$D6- VLOOKUP(M6,'Team Ratings'!$B$3:$D$22,3,FALSE)))))</f>
        <v>-5</v>
      </c>
      <c r="N28" s="192">
        <f>if(N6="",10,if(isnumber(find("+",N6)),-10,if(EXACT(N6,upper(N6)),$C6- VLOOKUP(N6,'Team Ratings'!$E$3:$F$22,2,FALSE),if(EXACT(N6,lower(N6)),$D6- VLOOKUP(N6,'Team Ratings'!$B$3:$D$22,3,FALSE)))))</f>
        <v>1</v>
      </c>
      <c r="O28" s="192">
        <f>if(O6="",10,if(isnumber(find("+",O6)),-10,if(EXACT(O6,upper(O6)),$C6- VLOOKUP(O6,'Team Ratings'!$E$3:$F$22,2,FALSE),if(EXACT(O6,lower(O6)),$D6- VLOOKUP(O6,'Team Ratings'!$B$3:$D$22,3,FALSE)))))</f>
        <v>-3</v>
      </c>
      <c r="P28" s="192">
        <f>if(P6="",10,if(isnumber(find("+",P6)),-10,if(EXACT(P6,upper(P6)),$C6- VLOOKUP(P6,'Team Ratings'!$E$3:$F$22,2,FALSE),if(EXACT(P6,lower(P6)),$D6- VLOOKUP(P6,'Team Ratings'!$B$3:$D$22,3,FALSE)))))</f>
        <v>-3</v>
      </c>
      <c r="Q28" s="192">
        <f>if(Q6="",10,if(isnumber(find("+",Q6)),-10,if(EXACT(Q6,upper(Q6)),$C6- VLOOKUP(Q6,'Team Ratings'!$E$3:$F$22,2,FALSE),if(EXACT(Q6,lower(Q6)),$D6- VLOOKUP(Q6,'Team Ratings'!$B$3:$D$22,3,FALSE)))))</f>
        <v>-2</v>
      </c>
      <c r="R28" s="192">
        <f>if(R6="",10,if(isnumber(find("+",R6)),-10,if(EXACT(R6,upper(R6)),$C6- VLOOKUP(R6,'Team Ratings'!$E$3:$F$22,2,FALSE),if(EXACT(R6,lower(R6)),$D6- VLOOKUP(R6,'Team Ratings'!$B$3:$D$22,3,FALSE)))))</f>
        <v>-4</v>
      </c>
      <c r="S28" s="192">
        <f>if(S6="",10,if(isnumber(find("+",S6)),-10,if(EXACT(S6,upper(S6)),$C6- VLOOKUP(S6,'Team Ratings'!$E$3:$F$22,2,FALSE),if(EXACT(S6,lower(S6)),$D6- VLOOKUP(S6,'Team Ratings'!$B$3:$D$22,3,FALSE)))))</f>
        <v>-1</v>
      </c>
      <c r="T28" s="192">
        <f>if(T6="",10,if(isnumber(find("+",T6)),-10,if(EXACT(T6,upper(T6)),$C6- VLOOKUP(T6,'Team Ratings'!$E$3:$F$22,2,FALSE),if(EXACT(T6,lower(T6)),$D6- VLOOKUP(T6,'Team Ratings'!$B$3:$D$22,3,FALSE)))))</f>
        <v>-2</v>
      </c>
      <c r="U28" s="192">
        <f>if(U6="",10,if(isnumber(find("+",U6)),-10,if(EXACT(U6,upper(U6)),$C6- VLOOKUP(U6,'Team Ratings'!$E$3:$F$22,2,FALSE),if(EXACT(U6,lower(U6)),$D6- VLOOKUP(U6,'Team Ratings'!$B$3:$D$22,3,FALSE)))))</f>
        <v>-1</v>
      </c>
      <c r="V28" s="192">
        <f>if(V6="",10,if(isnumber(find("+",V6)),-10,if(EXACT(V6,upper(V6)),$C6- VLOOKUP(V6,'Team Ratings'!$E$3:$F$22,2,FALSE),if(EXACT(V6,lower(V6)),$D6- VLOOKUP(V6,'Team Ratings'!$B$3:$D$22,3,FALSE)))))</f>
        <v>-2</v>
      </c>
      <c r="W28" s="192">
        <f>if(W6="",10,if(isnumber(find("+",W6)),-10,if(EXACT(W6,upper(W6)),$C6- VLOOKUP(W6,'Team Ratings'!$E$3:$F$22,2,FALSE),if(EXACT(W6,lower(W6)),$D6- VLOOKUP(W6,'Team Ratings'!$B$3:$D$22,3,FALSE)))))</f>
        <v>-5</v>
      </c>
      <c r="X28" s="192">
        <f>if(X6="",10,if(isnumber(find("+",X6)),-10,if(EXACT(X6,upper(X6)),$C6- VLOOKUP(X6,'Team Ratings'!$E$3:$F$22,2,FALSE),if(EXACT(X6,lower(X6)),$D6- VLOOKUP(X6,'Team Ratings'!$B$3:$D$22,3,FALSE)))))</f>
        <v>-5</v>
      </c>
      <c r="Y28" s="192">
        <f>if(Y6="",10,if(isnumber(find("+",Y6)),-10,if(EXACT(Y6,upper(Y6)),$C6- VLOOKUP(Y6,'Team Ratings'!$E$3:$F$22,2,FALSE),if(EXACT(Y6,lower(Y6)),$D6- VLOOKUP(Y6,'Team Ratings'!$B$3:$D$22,3,FALSE)))))</f>
        <v>1</v>
      </c>
      <c r="Z28" s="192">
        <f>if(Z6="",10,if(isnumber(find("+",Z6)),-10,if(EXACT(Z6,upper(Z6)),$C6- VLOOKUP(Z6,'Team Ratings'!$E$3:$F$22,2,FALSE),if(EXACT(Z6,lower(Z6)),$D6- VLOOKUP(Z6,'Team Ratings'!$B$3:$D$22,3,FALSE)))))</f>
        <v>-3</v>
      </c>
      <c r="AA28" s="192">
        <f>if(AA6="",10,if(isnumber(find("+",AA6)),-10,if(EXACT(AA6,upper(AA6)),$C6- VLOOKUP(AA6,'Team Ratings'!$E$3:$F$22,2,FALSE),if(EXACT(AA6,lower(AA6)),$D6- VLOOKUP(AA6,'Team Ratings'!$B$3:$D$22,3,FALSE)))))</f>
        <v>1</v>
      </c>
      <c r="AB28" s="192">
        <f>if(AB6="",10,if(isnumber(find("+",AB6)),-10,if(EXACT(AB6,upper(AB6)),$C6- VLOOKUP(AB6,'Team Ratings'!$E$3:$F$22,2,FALSE),if(EXACT(AB6,lower(AB6)),$D6- VLOOKUP(AB6,'Team Ratings'!$B$3:$D$22,3,FALSE)))))</f>
        <v>-5</v>
      </c>
      <c r="AC28" s="192">
        <f>if(AC6="",10,if(isnumber(find("+",AC6)),-10,if(EXACT(AC6,upper(AC6)),$C6- VLOOKUP(AC6,'Team Ratings'!$E$3:$F$22,2,FALSE),if(EXACT(AC6,lower(AC6)),$D6- VLOOKUP(AC6,'Team Ratings'!$B$3:$D$22,3,FALSE)))))</f>
        <v>-1</v>
      </c>
      <c r="AD28" s="192">
        <f>if(AD6="",10,if(isnumber(find("+",AD6)),-10,if(EXACT(AD6,upper(AD6)),$C6- VLOOKUP(AD6,'Team Ratings'!$E$3:$F$22,2,FALSE),if(EXACT(AD6,lower(AD6)),$D6- VLOOKUP(AD6,'Team Ratings'!$B$3:$D$22,3,FALSE)))))</f>
        <v>-4</v>
      </c>
      <c r="AE28" s="192">
        <f>if(AE6="",10,if(isnumber(find("+",AE6)),-10,if(EXACT(AE6,upper(AE6)),$C6- VLOOKUP(AE6,'Team Ratings'!$E$3:$F$22,2,FALSE),if(EXACT(AE6,lower(AE6)),$D6- VLOOKUP(AE6,'Team Ratings'!$B$3:$D$22,3,FALSE)))))</f>
        <v>0</v>
      </c>
      <c r="AF28" s="192">
        <f>if(AF6="",10,if(isnumber(find("+",AF6)),-10,if(EXACT(AF6,upper(AF6)),$C6- VLOOKUP(AF6,'Team Ratings'!$E$3:$F$22,2,FALSE),if(EXACT(AF6,lower(AF6)),$D6- VLOOKUP(AF6,'Team Ratings'!$B$3:$D$22,3,FALSE)))))</f>
        <v>-4</v>
      </c>
      <c r="AG28" s="192">
        <f>if(AG6="",10,if(isnumber(find("+",AG6)),-10,if(EXACT(AG6,upper(AG6)),$C6- VLOOKUP(AG6,'Team Ratings'!$E$3:$F$22,2,FALSE),if(EXACT(AG6,lower(AG6)),$D6- VLOOKUP(AG6,'Team Ratings'!$B$3:$D$22,3,FALSE)))))</f>
        <v>-2</v>
      </c>
      <c r="AH28" s="192">
        <f>if(AH6="",10,if(isnumber(find("+",AH6)),-10,if(EXACT(AH6,upper(AH6)),$C6- VLOOKUP(AH6,'Team Ratings'!$E$3:$F$22,2,FALSE),if(EXACT(AH6,lower(AH6)),$D6- VLOOKUP(AH6,'Team Ratings'!$B$3:$D$22,3,FALSE)))))</f>
        <v>-4</v>
      </c>
      <c r="AI28" s="192">
        <f>if(AI6="",10,if(isnumber(find("+",AI6)),-10,if(EXACT(AI6,upper(AI6)),$C6- VLOOKUP(AI6,'Team Ratings'!$E$3:$F$22,2,FALSE),if(EXACT(AI6,lower(AI6)),$D6- VLOOKUP(AI6,'Team Ratings'!$B$3:$D$22,3,FALSE)))))</f>
        <v>-3</v>
      </c>
      <c r="AJ28" s="192">
        <f>if(AJ6="",10,if(isnumber(find("+",AJ6)),-10,if(EXACT(AJ6,upper(AJ6)),$C6- VLOOKUP(AJ6,'Team Ratings'!$E$3:$F$22,2,FALSE),if(EXACT(AJ6,lower(AJ6)),$D6- VLOOKUP(AJ6,'Team Ratings'!$B$3:$D$22,3,FALSE)))))</f>
        <v>-3</v>
      </c>
      <c r="AK28" s="192">
        <f>if(AK6="",10,if(isnumber(find("+",AK6)),-10,if(EXACT(AK6,upper(AK6)),$C6- VLOOKUP(AK6,'Team Ratings'!$E$3:$F$22,2,FALSE),if(EXACT(AK6,lower(AK6)),$D6- VLOOKUP(AK6,'Team Ratings'!$B$3:$D$22,3,FALSE)))))</f>
        <v>-3</v>
      </c>
      <c r="AL28" s="192">
        <f>if(AL6="",10,if(isnumber(find("+",AL6)),-10,if(EXACT(AL6,upper(AL6)),$C6- VLOOKUP(AL6,'Team Ratings'!$E$3:$F$22,2,FALSE),if(EXACT(AL6,lower(AL6)),$D6- VLOOKUP(AL6,'Team Ratings'!$B$3:$D$22,3,FALSE)))))</f>
        <v>-1</v>
      </c>
      <c r="AM28" s="192">
        <f>if(AM6="",10,if(isnumber(find("+",AM6)),-10,if(EXACT(AM6,upper(AM6)),$C6- VLOOKUP(AM6,'Team Ratings'!$E$3:$F$22,2,FALSE),if(EXACT(AM6,lower(AM6)),$D6- VLOOKUP(AM6,'Team Ratings'!$B$3:$D$22,3,FALSE)))))</f>
        <v>-4</v>
      </c>
      <c r="AN28" s="192">
        <f>if(AN6="",10,if(isnumber(find("+",AN6)),-10,if(EXACT(AN6,upper(AN6)),$C6- VLOOKUP(AN6,'Team Ratings'!$E$3:$F$22,2,FALSE),if(EXACT(AN6,lower(AN6)),$D6- VLOOKUP(AN6,'Team Ratings'!$B$3:$D$22,3,FALSE)))))</f>
        <v>-1</v>
      </c>
      <c r="AO28" s="192">
        <f>if(AO6="",10,if(isnumber(find("+",AO6)),-10,if(EXACT(AO6,upper(AO6)),$C6- VLOOKUP(AO6,'Team Ratings'!$E$3:$F$22,2,FALSE),if(EXACT(AO6,lower(AO6)),$D6- VLOOKUP(AO6,'Team Ratings'!$B$3:$D$22,3,FALSE)))))</f>
        <v>-5</v>
      </c>
      <c r="AP28" s="192">
        <f>if(AP6="",10,if(isnumber(find("+",AP6)),-10,if(EXACT(AP6,upper(AP6)),$C6- VLOOKUP(AP6,'Team Ratings'!$E$3:$F$22,2,FALSE),if(EXACT(AP6,lower(AP6)),$D6- VLOOKUP(AP6,'Team Ratings'!$B$3:$D$22,3,FALSE)))))</f>
        <v>-5</v>
      </c>
      <c r="AQ28" s="192">
        <f>if(AQ6="",10,if(isnumber(find("+",AQ6)),-10,if(EXACT(AQ6,upper(AQ6)),$C6- VLOOKUP(AQ6,'Team Ratings'!$E$3:$F$22,2,FALSE),if(EXACT(AQ6,lower(AQ6)),$D6- VLOOKUP(AQ6,'Team Ratings'!$B$3:$D$22,3,FALSE)))))</f>
        <v>1</v>
      </c>
      <c r="AR28" s="192">
        <f>if(AR6="",10,if(isnumber(find("+",AR6)),-10,if(EXACT(AR6,upper(AR6)),$C6- VLOOKUP(AR6,'Team Ratings'!$E$3:$F$22,2,FALSE),if(EXACT(AR6,lower(AR6)),$D6- VLOOKUP(AR6,'Team Ratings'!$B$3:$D$22,3,FALSE)))))</f>
        <v>-4</v>
      </c>
      <c r="AS28" s="63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</row>
    <row r="29" hidden="1">
      <c r="A29" s="95"/>
      <c r="B29" s="95"/>
      <c r="C29" s="661"/>
      <c r="D29" s="661"/>
      <c r="E29" s="663" t="str">
        <f t="shared" si="2"/>
        <v>TOT</v>
      </c>
      <c r="F29" s="654" t="s">
        <v>56</v>
      </c>
      <c r="G29" s="192">
        <f>if(G7="",10,if(isnumber(find("+",G7)),-10,if(EXACT(G7,upper(G7)),$C7- VLOOKUP(G7,'Team Ratings'!$E$3:$F$22,2,FALSE),if(EXACT(G7,lower(G7)),$D7- VLOOKUP(G7,'Team Ratings'!$B$3:$D$22,3,FALSE)))))</f>
        <v>-4</v>
      </c>
      <c r="H29" s="192">
        <f>if(H7="",10,if(isnumber(find("+",H7)),-10,if(EXACT(H7,upper(H7)),$C7- VLOOKUP(H7,'Team Ratings'!$E$3:$F$22,2,FALSE),if(EXACT(H7,lower(H7)),$D7- VLOOKUP(H7,'Team Ratings'!$B$3:$D$22,3,FALSE)))))</f>
        <v>1</v>
      </c>
      <c r="I29" s="192">
        <f>if(I7="",10,if(isnumber(find("+",I7)),-10,if(EXACT(I7,upper(I7)),$C7- VLOOKUP(I7,'Team Ratings'!$E$3:$F$22,2,FALSE),if(EXACT(I7,lower(I7)),$D7- VLOOKUP(I7,'Team Ratings'!$B$3:$D$22,3,FALSE)))))</f>
        <v>-3</v>
      </c>
      <c r="J29" s="192">
        <f>if(J7="",10,if(isnumber(find("+",J7)),-10,if(EXACT(J7,upper(J7)),$C7- VLOOKUP(J7,'Team Ratings'!$E$3:$F$22,2,FALSE),if(EXACT(J7,lower(J7)),$D7- VLOOKUP(J7,'Team Ratings'!$B$3:$D$22,3,FALSE)))))</f>
        <v>-4</v>
      </c>
      <c r="K29" s="192">
        <f>if(K7="",10,if(isnumber(find("+",K7)),-10,if(EXACT(K7,upper(K7)),$C7- VLOOKUP(K7,'Team Ratings'!$E$3:$F$22,2,FALSE),if(EXACT(K7,lower(K7)),$D7- VLOOKUP(K7,'Team Ratings'!$B$3:$D$22,3,FALSE)))))</f>
        <v>0</v>
      </c>
      <c r="L29" s="192">
        <f>if(L7="",10,if(isnumber(find("+",L7)),-10,if(EXACT(L7,upper(L7)),$C7- VLOOKUP(L7,'Team Ratings'!$E$3:$F$22,2,FALSE),if(EXACT(L7,lower(L7)),$D7- VLOOKUP(L7,'Team Ratings'!$B$3:$D$22,3,FALSE)))))</f>
        <v>-5</v>
      </c>
      <c r="M29" s="192">
        <f>if(M7="",10,if(isnumber(find("+",M7)),-10,if(EXACT(M7,upper(M7)),$C7- VLOOKUP(M7,'Team Ratings'!$E$3:$F$22,2,FALSE),if(EXACT(M7,lower(M7)),$D7- VLOOKUP(M7,'Team Ratings'!$B$3:$D$22,3,FALSE)))))</f>
        <v>2</v>
      </c>
      <c r="N29" s="192">
        <f>if(N7="",10,if(isnumber(find("+",N7)),-10,if(EXACT(N7,upper(N7)),$C7- VLOOKUP(N7,'Team Ratings'!$E$3:$F$22,2,FALSE),if(EXACT(N7,lower(N7)),$D7- VLOOKUP(N7,'Team Ratings'!$B$3:$D$22,3,FALSE)))))</f>
        <v>-3</v>
      </c>
      <c r="O29" s="192">
        <f>if(O7="",10,if(isnumber(find("+",O7)),-10,if(EXACT(O7,upper(O7)),$C7- VLOOKUP(O7,'Team Ratings'!$E$3:$F$22,2,FALSE),if(EXACT(O7,lower(O7)),$D7- VLOOKUP(O7,'Team Ratings'!$B$3:$D$22,3,FALSE)))))</f>
        <v>0</v>
      </c>
      <c r="P29" s="192">
        <f>if(P7="",10,if(isnumber(find("+",P7)),-10,if(EXACT(P7,upper(P7)),$C7- VLOOKUP(P7,'Team Ratings'!$E$3:$F$22,2,FALSE),if(EXACT(P7,lower(P7)),$D7- VLOOKUP(P7,'Team Ratings'!$B$3:$D$22,3,FALSE)))))</f>
        <v>-1</v>
      </c>
      <c r="Q29" s="192">
        <f>if(Q7="",10,if(isnumber(find("+",Q7)),-10,if(EXACT(Q7,upper(Q7)),$C7- VLOOKUP(Q7,'Team Ratings'!$E$3:$F$22,2,FALSE),if(EXACT(Q7,lower(Q7)),$D7- VLOOKUP(Q7,'Team Ratings'!$B$3:$D$22,3,FALSE)))))</f>
        <v>-4</v>
      </c>
      <c r="R29" s="192">
        <f>if(R7="",10,if(isnumber(find("+",R7)),-10,if(EXACT(R7,upper(R7)),$C7- VLOOKUP(R7,'Team Ratings'!$E$3:$F$22,2,FALSE),if(EXACT(R7,lower(R7)),$D7- VLOOKUP(R7,'Team Ratings'!$B$3:$D$22,3,FALSE)))))</f>
        <v>0</v>
      </c>
      <c r="S29" s="192">
        <f>if(S7="",10,if(isnumber(find("+",S7)),-10,if(EXACT(S7,upper(S7)),$C7- VLOOKUP(S7,'Team Ratings'!$E$3:$F$22,2,FALSE),if(EXACT(S7,lower(S7)),$D7- VLOOKUP(S7,'Team Ratings'!$B$3:$D$22,3,FALSE)))))</f>
        <v>-4</v>
      </c>
      <c r="T29" s="192">
        <f>if(T7="",10,if(isnumber(find("+",T7)),-10,if(EXACT(T7,upper(T7)),$C7- VLOOKUP(T7,'Team Ratings'!$E$3:$F$22,2,FALSE),if(EXACT(T7,lower(T7)),$D7- VLOOKUP(T7,'Team Ratings'!$B$3:$D$22,3,FALSE)))))</f>
        <v>-4</v>
      </c>
      <c r="U29" s="192">
        <f>if(U7="",10,if(isnumber(find("+",U7)),-10,if(EXACT(U7,upper(U7)),$C7- VLOOKUP(U7,'Team Ratings'!$E$3:$F$22,2,FALSE),if(EXACT(U7,lower(U7)),$D7- VLOOKUP(U7,'Team Ratings'!$B$3:$D$22,3,FALSE)))))</f>
        <v>1</v>
      </c>
      <c r="V29" s="192">
        <f>if(V7="",10,if(isnumber(find("+",V7)),-10,if(EXACT(V7,upper(V7)),$C7- VLOOKUP(V7,'Team Ratings'!$E$3:$F$22,2,FALSE),if(EXACT(V7,lower(V7)),$D7- VLOOKUP(V7,'Team Ratings'!$B$3:$D$22,3,FALSE)))))</f>
        <v>-4</v>
      </c>
      <c r="W29" s="192">
        <f>if(W7="",10,if(isnumber(find("+",W7)),-10,if(EXACT(W7,upper(W7)),$C7- VLOOKUP(W7,'Team Ratings'!$E$3:$F$22,2,FALSE),if(EXACT(W7,lower(W7)),$D7- VLOOKUP(W7,'Team Ratings'!$B$3:$D$22,3,FALSE)))))</f>
        <v>-3</v>
      </c>
      <c r="X29" s="192">
        <f>if(X7="",10,if(isnumber(find("+",X7)),-10,if(EXACT(X7,upper(X7)),$C7- VLOOKUP(X7,'Team Ratings'!$E$3:$F$22,2,FALSE),if(EXACT(X7,lower(X7)),$D7- VLOOKUP(X7,'Team Ratings'!$B$3:$D$22,3,FALSE)))))</f>
        <v>-3</v>
      </c>
      <c r="Y29" s="192">
        <f>if(Y7="",10,if(isnumber(find("+",Y7)),-10,if(EXACT(Y7,upper(Y7)),$C7- VLOOKUP(Y7,'Team Ratings'!$E$3:$F$22,2,FALSE),if(EXACT(Y7,lower(Y7)),$D7- VLOOKUP(Y7,'Team Ratings'!$B$3:$D$22,3,FALSE)))))</f>
        <v>-2</v>
      </c>
      <c r="Z29" s="192">
        <f>if(Z7="",10,if(isnumber(find("+",Z7)),-10,if(EXACT(Z7,upper(Z7)),$C7- VLOOKUP(Z7,'Team Ratings'!$E$3:$F$22,2,FALSE),if(EXACT(Z7,lower(Z7)),$D7- VLOOKUP(Z7,'Team Ratings'!$B$3:$D$22,3,FALSE)))))</f>
        <v>-1</v>
      </c>
      <c r="AA29" s="192">
        <f>if(AA7="",10,if(isnumber(find("+",AA7)),-10,if(EXACT(AA7,upper(AA7)),$C7- VLOOKUP(AA7,'Team Ratings'!$E$3:$F$22,2,FALSE),if(EXACT(AA7,lower(AA7)),$D7- VLOOKUP(AA7,'Team Ratings'!$B$3:$D$22,3,FALSE)))))</f>
        <v>-4</v>
      </c>
      <c r="AB29" s="192">
        <f>if(AB7="",10,if(isnumber(find("+",AB7)),-10,if(EXACT(AB7,upper(AB7)),$C7- VLOOKUP(AB7,'Team Ratings'!$E$3:$F$22,2,FALSE),if(EXACT(AB7,lower(AB7)),$D7- VLOOKUP(AB7,'Team Ratings'!$B$3:$D$22,3,FALSE)))))</f>
        <v>1</v>
      </c>
      <c r="AC29" s="192">
        <f>if(AC7="",10,if(isnumber(find("+",AC7)),-10,if(EXACT(AC7,upper(AC7)),$C7- VLOOKUP(AC7,'Team Ratings'!$E$3:$F$22,2,FALSE),if(EXACT(AC7,lower(AC7)),$D7- VLOOKUP(AC7,'Team Ratings'!$B$3:$D$22,3,FALSE)))))</f>
        <v>-1</v>
      </c>
      <c r="AD29" s="192">
        <f>if(AD7="",10,if(isnumber(find("+",AD7)),-10,if(EXACT(AD7,upper(AD7)),$C7- VLOOKUP(AD7,'Team Ratings'!$E$3:$F$22,2,FALSE),if(EXACT(AD7,lower(AD7)),$D7- VLOOKUP(AD7,'Team Ratings'!$B$3:$D$22,3,FALSE)))))</f>
        <v>-3</v>
      </c>
      <c r="AE29" s="192">
        <f>if(AE7="",10,if(isnumber(find("+",AE7)),-10,if(EXACT(AE7,upper(AE7)),$C7- VLOOKUP(AE7,'Team Ratings'!$E$3:$F$22,2,FALSE),if(EXACT(AE7,lower(AE7)),$D7- VLOOKUP(AE7,'Team Ratings'!$B$3:$D$22,3,FALSE)))))</f>
        <v>0</v>
      </c>
      <c r="AF29" s="192">
        <f>if(AF7="",10,if(isnumber(find("+",AF7)),-10,if(EXACT(AF7,upper(AF7)),$C7- VLOOKUP(AF7,'Team Ratings'!$E$3:$F$22,2,FALSE),if(EXACT(AF7,lower(AF7)),$D7- VLOOKUP(AF7,'Team Ratings'!$B$3:$D$22,3,FALSE)))))</f>
        <v>-2</v>
      </c>
      <c r="AG29" s="192">
        <f>if(AG7="",10,if(isnumber(find("+",AG7)),-10,if(EXACT(AG7,upper(AG7)),$C7- VLOOKUP(AG7,'Team Ratings'!$E$3:$F$22,2,FALSE),if(EXACT(AG7,lower(AG7)),$D7- VLOOKUP(AG7,'Team Ratings'!$B$3:$D$22,3,FALSE)))))</f>
        <v>-5</v>
      </c>
      <c r="AH29" s="192">
        <f>if(AH7="",10,if(isnumber(find("+",AH7)),-10,if(EXACT(AH7,upper(AH7)),$C7- VLOOKUP(AH7,'Team Ratings'!$E$3:$F$22,2,FALSE),if(EXACT(AH7,lower(AH7)),$D7- VLOOKUP(AH7,'Team Ratings'!$B$3:$D$22,3,FALSE)))))</f>
        <v>-3</v>
      </c>
      <c r="AI29" s="192">
        <f>if(AI7="",10,if(isnumber(find("+",AI7)),-10,if(EXACT(AI7,upper(AI7)),$C7- VLOOKUP(AI7,'Team Ratings'!$E$3:$F$22,2,FALSE),if(EXACT(AI7,lower(AI7)),$D7- VLOOKUP(AI7,'Team Ratings'!$B$3:$D$22,3,FALSE)))))</f>
        <v>-2</v>
      </c>
      <c r="AJ29" s="192">
        <f>if(AJ7="",10,if(isnumber(find("+",AJ7)),-10,if(EXACT(AJ7,upper(AJ7)),$C7- VLOOKUP(AJ7,'Team Ratings'!$E$3:$F$22,2,FALSE),if(EXACT(AJ7,lower(AJ7)),$D7- VLOOKUP(AJ7,'Team Ratings'!$B$3:$D$22,3,FALSE)))))</f>
        <v>-3</v>
      </c>
      <c r="AK29" s="192">
        <f>if(AK7="",10,if(isnumber(find("+",AK7)),-10,if(EXACT(AK7,upper(AK7)),$C7- VLOOKUP(AK7,'Team Ratings'!$E$3:$F$22,2,FALSE),if(EXACT(AK7,lower(AK7)),$D7- VLOOKUP(AK7,'Team Ratings'!$B$3:$D$22,3,FALSE)))))</f>
        <v>-5</v>
      </c>
      <c r="AL29" s="192">
        <f>if(AL7="",10,if(isnumber(find("+",AL7)),-10,if(EXACT(AL7,upper(AL7)),$C7- VLOOKUP(AL7,'Team Ratings'!$E$3:$F$22,2,FALSE),if(EXACT(AL7,lower(AL7)),$D7- VLOOKUP(AL7,'Team Ratings'!$B$3:$D$22,3,FALSE)))))</f>
        <v>-1</v>
      </c>
      <c r="AM29" s="192">
        <f>if(AM7="",10,if(isnumber(find("+",AM7)),-10,if(EXACT(AM7,upper(AM7)),$C7- VLOOKUP(AM7,'Team Ratings'!$E$3:$F$22,2,FALSE),if(EXACT(AM7,lower(AM7)),$D7- VLOOKUP(AM7,'Team Ratings'!$B$3:$D$22,3,FALSE)))))</f>
        <v>-1</v>
      </c>
      <c r="AN29" s="192">
        <f>if(AN7="",10,if(isnumber(find("+",AN7)),-10,if(EXACT(AN7,upper(AN7)),$C7- VLOOKUP(AN7,'Team Ratings'!$E$3:$F$22,2,FALSE),if(EXACT(AN7,lower(AN7)),$D7- VLOOKUP(AN7,'Team Ratings'!$B$3:$D$22,3,FALSE)))))</f>
        <v>2</v>
      </c>
      <c r="AO29" s="192">
        <f>if(AO7="",10,if(isnumber(find("+",AO7)),-10,if(EXACT(AO7,upper(AO7)),$C7- VLOOKUP(AO7,'Team Ratings'!$E$3:$F$22,2,FALSE),if(EXACT(AO7,lower(AO7)),$D7- VLOOKUP(AO7,'Team Ratings'!$B$3:$D$22,3,FALSE)))))</f>
        <v>-3</v>
      </c>
      <c r="AP29" s="192">
        <f>if(AP7="",10,if(isnumber(find("+",AP7)),-10,if(EXACT(AP7,upper(AP7)),$C7- VLOOKUP(AP7,'Team Ratings'!$E$3:$F$22,2,FALSE),if(EXACT(AP7,lower(AP7)),$D7- VLOOKUP(AP7,'Team Ratings'!$B$3:$D$22,3,FALSE)))))</f>
        <v>-1</v>
      </c>
      <c r="AQ29" s="192">
        <f>if(AQ7="",10,if(isnumber(find("+",AQ7)),-10,if(EXACT(AQ7,upper(AQ7)),$C7- VLOOKUP(AQ7,'Team Ratings'!$E$3:$F$22,2,FALSE),if(EXACT(AQ7,lower(AQ7)),$D7- VLOOKUP(AQ7,'Team Ratings'!$B$3:$D$22,3,FALSE)))))</f>
        <v>-4</v>
      </c>
      <c r="AR29" s="192">
        <f>if(AR7="",10,if(isnumber(find("+",AR7)),-10,if(EXACT(AR7,upper(AR7)),$C7- VLOOKUP(AR7,'Team Ratings'!$E$3:$F$22,2,FALSE),if(EXACT(AR7,lower(AR7)),$D7- VLOOKUP(AR7,'Team Ratings'!$B$3:$D$22,3,FALSE)))))</f>
        <v>-3</v>
      </c>
      <c r="AS29" s="63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</row>
    <row r="30" hidden="1">
      <c r="A30" s="95"/>
      <c r="B30" s="95"/>
      <c r="C30" s="661"/>
      <c r="D30" s="661"/>
      <c r="E30" s="663" t="str">
        <f t="shared" si="2"/>
        <v>ARS</v>
      </c>
      <c r="F30" s="654" t="s">
        <v>56</v>
      </c>
      <c r="G30" s="192">
        <f>if(G8="",10,if(isnumber(find("+",G8)),-10,if(EXACT(G8,upper(G8)),$C8- VLOOKUP(G8,'Team Ratings'!$E$3:$F$22,2,FALSE),if(EXACT(G8,lower(G8)),$D8- VLOOKUP(G8,'Team Ratings'!$B$3:$D$22,3,FALSE)))))</f>
        <v>-2</v>
      </c>
      <c r="H30" s="192">
        <f>if(H8="",10,if(isnumber(find("+",H8)),-10,if(EXACT(H8,upper(H8)),$C8- VLOOKUP(H8,'Team Ratings'!$E$3:$F$22,2,FALSE),if(EXACT(H8,lower(H8)),$D8- VLOOKUP(H8,'Team Ratings'!$B$3:$D$22,3,FALSE)))))</f>
        <v>-2</v>
      </c>
      <c r="I30" s="192">
        <f>if(I8="",10,if(isnumber(find("+",I8)),-10,if(EXACT(I8,upper(I8)),$C8- VLOOKUP(I8,'Team Ratings'!$E$3:$F$22,2,FALSE),if(EXACT(I8,lower(I8)),$D8- VLOOKUP(I8,'Team Ratings'!$B$3:$D$22,3,FALSE)))))</f>
        <v>-4</v>
      </c>
      <c r="J30" s="192">
        <f>if(J8="",10,if(isnumber(find("+",J8)),-10,if(EXACT(J8,upper(J8)),$C8- VLOOKUP(J8,'Team Ratings'!$E$3:$F$22,2,FALSE),if(EXACT(J8,lower(J8)),$D8- VLOOKUP(J8,'Team Ratings'!$B$3:$D$22,3,FALSE)))))</f>
        <v>-4</v>
      </c>
      <c r="K30" s="192">
        <f>if(K8="",10,if(isnumber(find("+",K8)),-10,if(EXACT(K8,upper(K8)),$C8- VLOOKUP(K8,'Team Ratings'!$E$3:$F$22,2,FALSE),if(EXACT(K8,lower(K8)),$D8- VLOOKUP(K8,'Team Ratings'!$B$3:$D$22,3,FALSE)))))</f>
        <v>-2</v>
      </c>
      <c r="L30" s="192">
        <f>if(L8="",10,if(isnumber(find("+",L8)),-10,if(EXACT(L8,upper(L8)),$C8- VLOOKUP(L8,'Team Ratings'!$E$3:$F$22,2,FALSE),if(EXACT(L8,lower(L8)),$D8- VLOOKUP(L8,'Team Ratings'!$B$3:$D$22,3,FALSE)))))</f>
        <v>0</v>
      </c>
      <c r="M30" s="192">
        <f>if(M8="",10,if(isnumber(find("+",M8)),-10,if(EXACT(M8,upper(M8)),$C8- VLOOKUP(M8,'Team Ratings'!$E$3:$F$22,2,FALSE),if(EXACT(M8,lower(M8)),$D8- VLOOKUP(M8,'Team Ratings'!$B$3:$D$22,3,FALSE)))))</f>
        <v>-3</v>
      </c>
      <c r="N30" s="192">
        <f>if(N8="",10,if(isnumber(find("+",N8)),-10,if(EXACT(N8,upper(N8)),$C8- VLOOKUP(N8,'Team Ratings'!$E$3:$F$22,2,FALSE),if(EXACT(N8,lower(N8)),$D8- VLOOKUP(N8,'Team Ratings'!$B$3:$D$22,3,FALSE)))))</f>
        <v>-3</v>
      </c>
      <c r="O30" s="192">
        <f>if(O8="",10,if(isnumber(find("+",O8)),-10,if(EXACT(O8,upper(O8)),$C8- VLOOKUP(O8,'Team Ratings'!$E$3:$F$22,2,FALSE),if(EXACT(O8,lower(O8)),$D8- VLOOKUP(O8,'Team Ratings'!$B$3:$D$22,3,FALSE)))))</f>
        <v>0</v>
      </c>
      <c r="P30" s="192">
        <f>if(P8="",10,if(isnumber(find("+",P8)),-10,if(EXACT(P8,upper(P8)),$C8- VLOOKUP(P8,'Team Ratings'!$E$3:$F$22,2,FALSE),if(EXACT(P8,lower(P8)),$D8- VLOOKUP(P8,'Team Ratings'!$B$3:$D$22,3,FALSE)))))</f>
        <v>2</v>
      </c>
      <c r="Q30" s="192">
        <f>if(Q8="",10,if(isnumber(find("+",Q8)),-10,if(EXACT(Q8,upper(Q8)),$C8- VLOOKUP(Q8,'Team Ratings'!$E$3:$F$22,2,FALSE),if(EXACT(Q8,lower(Q8)),$D8- VLOOKUP(Q8,'Team Ratings'!$B$3:$D$22,3,FALSE)))))</f>
        <v>-3</v>
      </c>
      <c r="R30" s="192">
        <f>if(R8="",10,if(isnumber(find("+",R8)),-10,if(EXACT(R8,upper(R8)),$C8- VLOOKUP(R8,'Team Ratings'!$E$3:$F$22,2,FALSE),if(EXACT(R8,lower(R8)),$D8- VLOOKUP(R8,'Team Ratings'!$B$3:$D$22,3,FALSE)))))</f>
        <v>2</v>
      </c>
      <c r="S30" s="192">
        <f>if(S8="",10,if(isnumber(find("+",S8)),-10,if(EXACT(S8,upper(S8)),$C8- VLOOKUP(S8,'Team Ratings'!$E$3:$F$22,2,FALSE),if(EXACT(S8,lower(S8)),$D8- VLOOKUP(S8,'Team Ratings'!$B$3:$D$22,3,FALSE)))))</f>
        <v>-3</v>
      </c>
      <c r="T30" s="192">
        <f>if(T8="",10,if(isnumber(find("+",T8)),-10,if(EXACT(T8,upper(T8)),$C8- VLOOKUP(T8,'Team Ratings'!$E$3:$F$22,2,FALSE),if(EXACT(T8,lower(T8)),$D8- VLOOKUP(T8,'Team Ratings'!$B$3:$D$22,3,FALSE)))))</f>
        <v>-4</v>
      </c>
      <c r="U30" s="192">
        <f>if(U8="",10,if(isnumber(find("+",U8)),-10,if(EXACT(U8,upper(U8)),$C8- VLOOKUP(U8,'Team Ratings'!$E$3:$F$22,2,FALSE),if(EXACT(U8,lower(U8)),$D8- VLOOKUP(U8,'Team Ratings'!$B$3:$D$22,3,FALSE)))))</f>
        <v>1</v>
      </c>
      <c r="V30" s="192">
        <f>if(V8="",10,if(isnumber(find("+",V8)),-10,if(EXACT(V8,upper(V8)),$C8- VLOOKUP(V8,'Team Ratings'!$E$3:$F$22,2,FALSE),if(EXACT(V8,lower(V8)),$D8- VLOOKUP(V8,'Team Ratings'!$B$3:$D$22,3,FALSE)))))</f>
        <v>-2</v>
      </c>
      <c r="W30" s="192">
        <f>if(W8="",10,if(isnumber(find("+",W8)),-10,if(EXACT(W8,upper(W8)),$C8- VLOOKUP(W8,'Team Ratings'!$E$3:$F$22,2,FALSE),if(EXACT(W8,lower(W8)),$D8- VLOOKUP(W8,'Team Ratings'!$B$3:$D$22,3,FALSE)))))</f>
        <v>-2</v>
      </c>
      <c r="X30" s="192">
        <f>if(X8="",10,if(isnumber(find("+",X8)),-10,if(EXACT(X8,upper(X8)),$C8- VLOOKUP(X8,'Team Ratings'!$E$3:$F$22,2,FALSE),if(EXACT(X8,lower(X8)),$D8- VLOOKUP(X8,'Team Ratings'!$B$3:$D$22,3,FALSE)))))</f>
        <v>-1</v>
      </c>
      <c r="Y30" s="192">
        <f>if(Y8="",10,if(isnumber(find("+",Y8)),-10,if(EXACT(Y8,upper(Y8)),$C8- VLOOKUP(Y8,'Team Ratings'!$E$3:$F$22,2,FALSE),if(EXACT(Y8,lower(Y8)),$D8- VLOOKUP(Y8,'Team Ratings'!$B$3:$D$22,3,FALSE)))))</f>
        <v>-3</v>
      </c>
      <c r="Z30" s="192">
        <f>if(Z8="",10,if(isnumber(find("+",Z8)),-10,if(EXACT(Z8,upper(Z8)),$C8- VLOOKUP(Z8,'Team Ratings'!$E$3:$F$22,2,FALSE),if(EXACT(Z8,lower(Z8)),$D8- VLOOKUP(Z8,'Team Ratings'!$B$3:$D$22,3,FALSE)))))</f>
        <v>1</v>
      </c>
      <c r="AA30" s="192">
        <f>if(AA8="",10,if(isnumber(find("+",AA8)),-10,if(EXACT(AA8,upper(AA8)),$C8- VLOOKUP(AA8,'Team Ratings'!$E$3:$F$22,2,FALSE),if(EXACT(AA8,lower(AA8)),$D8- VLOOKUP(AA8,'Team Ratings'!$B$3:$D$22,3,FALSE)))))</f>
        <v>0</v>
      </c>
      <c r="AB30" s="192">
        <f>if(AB8="",10,if(isnumber(find("+",AB8)),-10,if(EXACT(AB8,upper(AB8)),$C8- VLOOKUP(AB8,'Team Ratings'!$E$3:$F$22,2,FALSE),if(EXACT(AB8,lower(AB8)),$D8- VLOOKUP(AB8,'Team Ratings'!$B$3:$D$22,3,FALSE)))))</f>
        <v>-2</v>
      </c>
      <c r="AC30" s="192">
        <f>if(AC8="",10,if(isnumber(find("+",AC8)),-10,if(EXACT(AC8,upper(AC8)),$C8- VLOOKUP(AC8,'Team Ratings'!$E$3:$F$22,2,FALSE),if(EXACT(AC8,lower(AC8)),$D8- VLOOKUP(AC8,'Team Ratings'!$B$3:$D$22,3,FALSE)))))</f>
        <v>-3</v>
      </c>
      <c r="AD30" s="192">
        <f>if(AD8="",10,if(isnumber(find("+",AD8)),-10,if(EXACT(AD8,upper(AD8)),$C8- VLOOKUP(AD8,'Team Ratings'!$E$3:$F$22,2,FALSE),if(EXACT(AD8,lower(AD8)),$D8- VLOOKUP(AD8,'Team Ratings'!$B$3:$D$22,3,FALSE)))))</f>
        <v>-1</v>
      </c>
      <c r="AE30" s="192">
        <f>if(AE8="",10,if(isnumber(find("+",AE8)),-10,if(EXACT(AE8,upper(AE8)),$C8- VLOOKUP(AE8,'Team Ratings'!$E$3:$F$22,2,FALSE),if(EXACT(AE8,lower(AE8)),$D8- VLOOKUP(AE8,'Team Ratings'!$B$3:$D$22,3,FALSE)))))</f>
        <v>-1</v>
      </c>
      <c r="AF30" s="192">
        <f>if(AF8="",10,if(isnumber(find("+",AF8)),-10,if(EXACT(AF8,upper(AF8)),$C8- VLOOKUP(AF8,'Team Ratings'!$E$3:$F$22,2,FALSE),if(EXACT(AF8,lower(AF8)),$D8- VLOOKUP(AF8,'Team Ratings'!$B$3:$D$22,3,FALSE)))))</f>
        <v>-4</v>
      </c>
      <c r="AG30" s="192">
        <f>if(AG8="",10,if(isnumber(find("+",AG8)),-10,if(EXACT(AG8,upper(AG8)),$C8- VLOOKUP(AG8,'Team Ratings'!$E$3:$F$22,2,FALSE),if(EXACT(AG8,lower(AG8)),$D8- VLOOKUP(AG8,'Team Ratings'!$B$3:$D$22,3,FALSE)))))</f>
        <v>-4</v>
      </c>
      <c r="AH30" s="192">
        <f>if(AH8="",10,if(isnumber(find("+",AH8)),-10,if(EXACT(AH8,upper(AH8)),$C8- VLOOKUP(AH8,'Team Ratings'!$E$3:$F$22,2,FALSE),if(EXACT(AH8,lower(AH8)),$D8- VLOOKUP(AH8,'Team Ratings'!$B$3:$D$22,3,FALSE)))))</f>
        <v>-2</v>
      </c>
      <c r="AI30" s="192">
        <f>if(AI8="",10,if(isnumber(find("+",AI8)),-10,if(EXACT(AI8,upper(AI8)),$C8- VLOOKUP(AI8,'Team Ratings'!$E$3:$F$22,2,FALSE),if(EXACT(AI8,lower(AI8)),$D8- VLOOKUP(AI8,'Team Ratings'!$B$3:$D$22,3,FALSE)))))</f>
        <v>-3</v>
      </c>
      <c r="AJ30" s="192">
        <f>if(AJ8="",10,if(isnumber(find("+",AJ8)),-10,if(EXACT(AJ8,upper(AJ8)),$C8- VLOOKUP(AJ8,'Team Ratings'!$E$3:$F$22,2,FALSE),if(EXACT(AJ8,lower(AJ8)),$D8- VLOOKUP(AJ8,'Team Ratings'!$B$3:$D$22,3,FALSE)))))</f>
        <v>2</v>
      </c>
      <c r="AK30" s="192">
        <f>if(AK8="",10,if(isnumber(find("+",AK8)),-10,if(EXACT(AK8,upper(AK8)),$C8- VLOOKUP(AK8,'Team Ratings'!$E$3:$F$22,2,FALSE),if(EXACT(AK8,lower(AK8)),$D8- VLOOKUP(AK8,'Team Ratings'!$B$3:$D$22,3,FALSE)))))</f>
        <v>0</v>
      </c>
      <c r="AL30" s="192">
        <f>if(AL8="",10,if(isnumber(find("+",AL8)),-10,if(EXACT(AL8,upper(AL8)),$C8- VLOOKUP(AL8,'Team Ratings'!$E$3:$F$22,2,FALSE),if(EXACT(AL8,lower(AL8)),$D8- VLOOKUP(AL8,'Team Ratings'!$B$3:$D$22,3,FALSE)))))</f>
        <v>-3</v>
      </c>
      <c r="AM30" s="192">
        <f>if(AM8="",10,if(isnumber(find("+",AM8)),-10,if(EXACT(AM8,upper(AM8)),$C8- VLOOKUP(AM8,'Team Ratings'!$E$3:$F$22,2,FALSE),if(EXACT(AM8,lower(AM8)),$D8- VLOOKUP(AM8,'Team Ratings'!$B$3:$D$22,3,FALSE)))))</f>
        <v>2</v>
      </c>
      <c r="AN30" s="192">
        <f>if(AN8="",10,if(isnumber(find("+",AN8)),-10,if(EXACT(AN8,upper(AN8)),$C8- VLOOKUP(AN8,'Team Ratings'!$E$3:$F$22,2,FALSE),if(EXACT(AN8,lower(AN8)),$D8- VLOOKUP(AN8,'Team Ratings'!$B$3:$D$22,3,FALSE)))))</f>
        <v>1</v>
      </c>
      <c r="AO30" s="192">
        <f>if(AO8="",10,if(isnumber(find("+",AO8)),-10,if(EXACT(AO8,upper(AO8)),$C8- VLOOKUP(AO8,'Team Ratings'!$E$3:$F$22,2,FALSE),if(EXACT(AO8,lower(AO8)),$D8- VLOOKUP(AO8,'Team Ratings'!$B$3:$D$22,3,FALSE)))))</f>
        <v>-1</v>
      </c>
      <c r="AP30" s="192">
        <f>if(AP8="",10,if(isnumber(find("+",AP8)),-10,if(EXACT(AP8,upper(AP8)),$C8- VLOOKUP(AP8,'Team Ratings'!$E$3:$F$22,2,FALSE),if(EXACT(AP8,lower(AP8)),$D8- VLOOKUP(AP8,'Team Ratings'!$B$3:$D$22,3,FALSE)))))</f>
        <v>-2</v>
      </c>
      <c r="AQ30" s="192">
        <f>if(AQ8="",10,if(isnumber(find("+",AQ8)),-10,if(EXACT(AQ8,upper(AQ8)),$C8- VLOOKUP(AQ8,'Team Ratings'!$E$3:$F$22,2,FALSE),if(EXACT(AQ8,lower(AQ8)),$D8- VLOOKUP(AQ8,'Team Ratings'!$B$3:$D$22,3,FALSE)))))</f>
        <v>-4</v>
      </c>
      <c r="AR30" s="192">
        <f>if(AR8="",10,if(isnumber(find("+",AR8)),-10,if(EXACT(AR8,upper(AR8)),$C8- VLOOKUP(AR8,'Team Ratings'!$E$3:$F$22,2,FALSE),if(EXACT(AR8,lower(AR8)),$D8- VLOOKUP(AR8,'Team Ratings'!$B$3:$D$22,3,FALSE)))))</f>
        <v>-2</v>
      </c>
      <c r="AS30" s="63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</row>
    <row r="31" hidden="1">
      <c r="A31" s="95"/>
      <c r="B31" s="95"/>
      <c r="C31" s="661"/>
      <c r="D31" s="661"/>
      <c r="E31" s="663" t="str">
        <f t="shared" si="2"/>
        <v>MUN</v>
      </c>
      <c r="F31" s="654" t="s">
        <v>56</v>
      </c>
      <c r="G31" s="192">
        <f>if(G9="",10,if(isnumber(find("+",G9)),-10,if(EXACT(G9,upper(G9)),$C9- VLOOKUP(G9,'Team Ratings'!$E$3:$F$22,2,FALSE),if(EXACT(G9,lower(G9)),$D9- VLOOKUP(G9,'Team Ratings'!$B$3:$D$22,3,FALSE)))))</f>
        <v>-2</v>
      </c>
      <c r="H31" s="192">
        <f>if(H9="",10,if(isnumber(find("+",H9)),-10,if(EXACT(H9,upper(H9)),$C9- VLOOKUP(H9,'Team Ratings'!$E$3:$F$22,2,FALSE),if(EXACT(H9,lower(H9)),$D9- VLOOKUP(H9,'Team Ratings'!$B$3:$D$22,3,FALSE)))))</f>
        <v>-3</v>
      </c>
      <c r="I31" s="192">
        <f>if(I9="",10,if(isnumber(find("+",I9)),-10,if(EXACT(I9,upper(I9)),$C9- VLOOKUP(I9,'Team Ratings'!$E$3:$F$22,2,FALSE),if(EXACT(I9,lower(I9)),$D9- VLOOKUP(I9,'Team Ratings'!$B$3:$D$22,3,FALSE)))))</f>
        <v>2</v>
      </c>
      <c r="J31" s="192">
        <f>if(J9="",10,if(isnumber(find("+",J9)),-10,if(EXACT(J9,upper(J9)),$C9- VLOOKUP(J9,'Team Ratings'!$E$3:$F$22,2,FALSE),if(EXACT(J9,lower(J9)),$D9- VLOOKUP(J9,'Team Ratings'!$B$3:$D$22,3,FALSE)))))</f>
        <v>-3</v>
      </c>
      <c r="K31" s="192">
        <f>if(K9="",10,if(isnumber(find("+",K9)),-10,if(EXACT(K9,upper(K9)),$C9- VLOOKUP(K9,'Team Ratings'!$E$3:$F$22,2,FALSE),if(EXACT(K9,lower(K9)),$D9- VLOOKUP(K9,'Team Ratings'!$B$3:$D$22,3,FALSE)))))</f>
        <v>-1</v>
      </c>
      <c r="L31" s="192">
        <f>if(L9="",10,if(isnumber(find("+",L9)),-10,if(EXACT(L9,upper(L9)),$C9- VLOOKUP(L9,'Team Ratings'!$E$3:$F$22,2,FALSE),if(EXACT(L9,lower(L9)),$D9- VLOOKUP(L9,'Team Ratings'!$B$3:$D$22,3,FALSE)))))</f>
        <v>0</v>
      </c>
      <c r="M31" s="192">
        <f>if(M9="",10,if(isnumber(find("+",M9)),-10,if(EXACT(M9,upper(M9)),$C9- VLOOKUP(M9,'Team Ratings'!$E$3:$F$22,2,FALSE),if(EXACT(M9,lower(M9)),$D9- VLOOKUP(M9,'Team Ratings'!$B$3:$D$22,3,FALSE)))))</f>
        <v>-2</v>
      </c>
      <c r="N31" s="192">
        <f>if(N9="",10,if(isnumber(find("+",N9)),-10,if(EXACT(N9,upper(N9)),$C9- VLOOKUP(N9,'Team Ratings'!$E$3:$F$22,2,FALSE),if(EXACT(N9,lower(N9)),$D9- VLOOKUP(N9,'Team Ratings'!$B$3:$D$22,3,FALSE)))))</f>
        <v>-3</v>
      </c>
      <c r="O31" s="192">
        <f>if(O9="",10,if(isnumber(find("+",O9)),-10,if(EXACT(O9,upper(O9)),$C9- VLOOKUP(O9,'Team Ratings'!$E$3:$F$22,2,FALSE),if(EXACT(O9,lower(O9)),$D9- VLOOKUP(O9,'Team Ratings'!$B$3:$D$22,3,FALSE)))))</f>
        <v>2</v>
      </c>
      <c r="P31" s="192">
        <f>if(P9="",10,if(isnumber(find("+",P9)),-10,if(EXACT(P9,upper(P9)),$C9- VLOOKUP(P9,'Team Ratings'!$E$3:$F$22,2,FALSE),if(EXACT(P9,lower(P9)),$D9- VLOOKUP(P9,'Team Ratings'!$B$3:$D$22,3,FALSE)))))</f>
        <v>-2</v>
      </c>
      <c r="Q31" s="192">
        <f>if(Q9="",10,if(isnumber(find("+",Q9)),-10,if(EXACT(Q9,upper(Q9)),$C9- VLOOKUP(Q9,'Team Ratings'!$E$3:$F$22,2,FALSE),if(EXACT(Q9,lower(Q9)),$D9- VLOOKUP(Q9,'Team Ratings'!$B$3:$D$22,3,FALSE)))))</f>
        <v>-3</v>
      </c>
      <c r="R31" s="192">
        <f>if(R9="",10,if(isnumber(find("+",R9)),-10,if(EXACT(R9,upper(R9)),$C9- VLOOKUP(R9,'Team Ratings'!$E$3:$F$22,2,FALSE),if(EXACT(R9,lower(R9)),$D9- VLOOKUP(R9,'Team Ratings'!$B$3:$D$22,3,FALSE)))))</f>
        <v>0</v>
      </c>
      <c r="S31" s="192">
        <f>if(S9="",10,if(isnumber(find("+",S9)),-10,if(EXACT(S9,upper(S9)),$C9- VLOOKUP(S9,'Team Ratings'!$E$3:$F$22,2,FALSE),if(EXACT(S9,lower(S9)),$D9- VLOOKUP(S9,'Team Ratings'!$B$3:$D$22,3,FALSE)))))</f>
        <v>1</v>
      </c>
      <c r="T31" s="192">
        <f>if(T9="",10,if(isnumber(find("+",T9)),-10,if(EXACT(T9,upper(T9)),$C9- VLOOKUP(T9,'Team Ratings'!$E$3:$F$22,2,FALSE),if(EXACT(T9,lower(T9)),$D9- VLOOKUP(T9,'Team Ratings'!$B$3:$D$22,3,FALSE)))))</f>
        <v>-2</v>
      </c>
      <c r="U31" s="192">
        <f>if(U9="",10,if(isnumber(find("+",U9)),-10,if(EXACT(U9,upper(U9)),$C9- VLOOKUP(U9,'Team Ratings'!$E$3:$F$22,2,FALSE),if(EXACT(U9,lower(U9)),$D9- VLOOKUP(U9,'Team Ratings'!$B$3:$D$22,3,FALSE)))))</f>
        <v>-1</v>
      </c>
      <c r="V31" s="192">
        <f>if(V9="",10,if(isnumber(find("+",V9)),-10,if(EXACT(V9,upper(V9)),$C9- VLOOKUP(V9,'Team Ratings'!$E$3:$F$22,2,FALSE),if(EXACT(V9,lower(V9)),$D9- VLOOKUP(V9,'Team Ratings'!$B$3:$D$22,3,FALSE)))))</f>
        <v>-4</v>
      </c>
      <c r="W31" s="192">
        <f>if(W9="",10,if(isnumber(find("+",W9)),-10,if(EXACT(W9,upper(W9)),$C9- VLOOKUP(W9,'Team Ratings'!$E$3:$F$22,2,FALSE),if(EXACT(W9,lower(W9)),$D9- VLOOKUP(W9,'Team Ratings'!$B$3:$D$22,3,FALSE)))))</f>
        <v>-4</v>
      </c>
      <c r="X31" s="192">
        <f>if(X9="",10,if(isnumber(find("+",X9)),-10,if(EXACT(X9,upper(X9)),$C9- VLOOKUP(X9,'Team Ratings'!$E$3:$F$22,2,FALSE),if(EXACT(X9,lower(X9)),$D9- VLOOKUP(X9,'Team Ratings'!$B$3:$D$22,3,FALSE)))))</f>
        <v>-2</v>
      </c>
      <c r="Y31" s="192">
        <f>if(Y9="",10,if(isnumber(find("+",Y9)),-10,if(EXACT(Y9,upper(Y9)),$C9- VLOOKUP(Y9,'Team Ratings'!$E$3:$F$22,2,FALSE),if(EXACT(Y9,lower(Y9)),$D9- VLOOKUP(Y9,'Team Ratings'!$B$3:$D$22,3,FALSE)))))</f>
        <v>-4</v>
      </c>
      <c r="Z31" s="192">
        <f>if(Z9="",10,if(isnumber(find("+",Z9)),-10,if(EXACT(Z9,upper(Z9)),$C9- VLOOKUP(Z9,'Team Ratings'!$E$3:$F$22,2,FALSE),if(EXACT(Z9,lower(Z9)),$D9- VLOOKUP(Z9,'Team Ratings'!$B$3:$D$22,3,FALSE)))))</f>
        <v>2</v>
      </c>
      <c r="AA31" s="192">
        <f>if(AA9="",10,if(isnumber(find("+",AA9)),-10,if(EXACT(AA9,upper(AA9)),$C9- VLOOKUP(AA9,'Team Ratings'!$E$3:$F$22,2,FALSE),if(EXACT(AA9,lower(AA9)),$D9- VLOOKUP(AA9,'Team Ratings'!$B$3:$D$22,3,FALSE)))))</f>
        <v>0</v>
      </c>
      <c r="AB31" s="192">
        <f>if(AB9="",10,if(isnumber(find("+",AB9)),-10,if(EXACT(AB9,upper(AB9)),$C9- VLOOKUP(AB9,'Team Ratings'!$E$3:$F$22,2,FALSE),if(EXACT(AB9,lower(AB9)),$D9- VLOOKUP(AB9,'Team Ratings'!$B$3:$D$22,3,FALSE)))))</f>
        <v>-2</v>
      </c>
      <c r="AC31" s="192">
        <f>if(AC9="",10,if(isnumber(find("+",AC9)),-10,if(EXACT(AC9,upper(AC9)),$C9- VLOOKUP(AC9,'Team Ratings'!$E$3:$F$22,2,FALSE),if(EXACT(AC9,lower(AC9)),$D9- VLOOKUP(AC9,'Team Ratings'!$B$3:$D$22,3,FALSE)))))</f>
        <v>-3</v>
      </c>
      <c r="AD31" s="192">
        <f>if(AD9="",10,if(isnumber(find("+",AD9)),-10,if(EXACT(AD9,upper(AD9)),$C9- VLOOKUP(AD9,'Team Ratings'!$E$3:$F$22,2,FALSE),if(EXACT(AD9,lower(AD9)),$D9- VLOOKUP(AD9,'Team Ratings'!$B$3:$D$22,3,FALSE)))))</f>
        <v>-2</v>
      </c>
      <c r="AE31" s="192">
        <f>if(AE9="",10,if(isnumber(find("+",AE9)),-10,if(EXACT(AE9,upper(AE9)),$C9- VLOOKUP(AE9,'Team Ratings'!$E$3:$F$22,2,FALSE),if(EXACT(AE9,lower(AE9)),$D9- VLOOKUP(AE9,'Team Ratings'!$B$3:$D$22,3,FALSE)))))</f>
        <v>-3</v>
      </c>
      <c r="AF31" s="192">
        <f>if(AF9="",10,if(isnumber(find("+",AF9)),-10,if(EXACT(AF9,upper(AF9)),$C9- VLOOKUP(AF9,'Team Ratings'!$E$3:$F$22,2,FALSE),if(EXACT(AF9,lower(AF9)),$D9- VLOOKUP(AF9,'Team Ratings'!$B$3:$D$22,3,FALSE)))))</f>
        <v>2</v>
      </c>
      <c r="AG31" s="192">
        <f>if(AG9="",10,if(isnumber(find("+",AG9)),-10,if(EXACT(AG9,upper(AG9)),$C9- VLOOKUP(AG9,'Team Ratings'!$E$3:$F$22,2,FALSE),if(EXACT(AG9,lower(AG9)),$D9- VLOOKUP(AG9,'Team Ratings'!$B$3:$D$22,3,FALSE)))))</f>
        <v>-3</v>
      </c>
      <c r="AH31" s="192">
        <f>if(AH9="",10,if(isnumber(find("+",AH9)),-10,if(EXACT(AH9,upper(AH9)),$C9- VLOOKUP(AH9,'Team Ratings'!$E$3:$F$22,2,FALSE),if(EXACT(AH9,lower(AH9)),$D9- VLOOKUP(AH9,'Team Ratings'!$B$3:$D$22,3,FALSE)))))</f>
        <v>-1</v>
      </c>
      <c r="AI31" s="192">
        <f>if(AI9="",10,if(isnumber(find("+",AI9)),-10,if(EXACT(AI9,upper(AI9)),$C9- VLOOKUP(AI9,'Team Ratings'!$E$3:$F$22,2,FALSE),if(EXACT(AI9,lower(AI9)),$D9- VLOOKUP(AI9,'Team Ratings'!$B$3:$D$22,3,FALSE)))))</f>
        <v>-1</v>
      </c>
      <c r="AJ31" s="192">
        <f>if(AJ9="",10,if(isnumber(find("+",AJ9)),-10,if(EXACT(AJ9,upper(AJ9)),$C9- VLOOKUP(AJ9,'Team Ratings'!$E$3:$F$22,2,FALSE),if(EXACT(AJ9,lower(AJ9)),$D9- VLOOKUP(AJ9,'Team Ratings'!$B$3:$D$22,3,FALSE)))))</f>
        <v>-3</v>
      </c>
      <c r="AK31" s="192">
        <f>if(AK9="",10,if(isnumber(find("+",AK9)),-10,if(EXACT(AK9,upper(AK9)),$C9- VLOOKUP(AK9,'Team Ratings'!$E$3:$F$22,2,FALSE),if(EXACT(AK9,lower(AK9)),$D9- VLOOKUP(AK9,'Team Ratings'!$B$3:$D$22,3,FALSE)))))</f>
        <v>-4</v>
      </c>
      <c r="AL31" s="192">
        <f>if(AL9="",10,if(isnumber(find("+",AL9)),-10,if(EXACT(AL9,upper(AL9)),$C9- VLOOKUP(AL9,'Team Ratings'!$E$3:$F$22,2,FALSE),if(EXACT(AL9,lower(AL9)),$D9- VLOOKUP(AL9,'Team Ratings'!$B$3:$D$22,3,FALSE)))))</f>
        <v>1</v>
      </c>
      <c r="AM31" s="192">
        <f>if(AM9="",10,if(isnumber(find("+",AM9)),-10,if(EXACT(AM9,upper(AM9)),$C9- VLOOKUP(AM9,'Team Ratings'!$E$3:$F$22,2,FALSE),if(EXACT(AM9,lower(AM9)),$D9- VLOOKUP(AM9,'Team Ratings'!$B$3:$D$22,3,FALSE)))))</f>
        <v>1</v>
      </c>
      <c r="AN31" s="192">
        <f>if(AN9="",10,if(isnumber(find("+",AN9)),-10,if(EXACT(AN9,upper(AN9)),$C9- VLOOKUP(AN9,'Team Ratings'!$E$3:$F$22,2,FALSE),if(EXACT(AN9,lower(AN9)),$D9- VLOOKUP(AN9,'Team Ratings'!$B$3:$D$22,3,FALSE)))))</f>
        <v>-2</v>
      </c>
      <c r="AO31" s="192">
        <f>if(AO9="",10,if(isnumber(find("+",AO9)),-10,if(EXACT(AO9,upper(AO9)),$C9- VLOOKUP(AO9,'Team Ratings'!$E$3:$F$22,2,FALSE),if(EXACT(AO9,lower(AO9)),$D9- VLOOKUP(AO9,'Team Ratings'!$B$3:$D$22,3,FALSE)))))</f>
        <v>0</v>
      </c>
      <c r="AP31" s="192">
        <f>if(AP9="",10,if(isnumber(find("+",AP9)),-10,if(EXACT(AP9,upper(AP9)),$C9- VLOOKUP(AP9,'Team Ratings'!$E$3:$F$22,2,FALSE),if(EXACT(AP9,lower(AP9)),$D9- VLOOKUP(AP9,'Team Ratings'!$B$3:$D$22,3,FALSE)))))</f>
        <v>-2</v>
      </c>
      <c r="AQ31" s="192">
        <f>if(AQ9="",10,if(isnumber(find("+",AQ9)),-10,if(EXACT(AQ9,upper(AQ9)),$C9- VLOOKUP(AQ9,'Team Ratings'!$E$3:$F$22,2,FALSE),if(EXACT(AQ9,lower(AQ9)),$D9- VLOOKUP(AQ9,'Team Ratings'!$B$3:$D$22,3,FALSE)))))</f>
        <v>-4</v>
      </c>
      <c r="AR31" s="192">
        <f>if(AR9="",10,if(isnumber(find("+",AR9)),-10,if(EXACT(AR9,upper(AR9)),$C9- VLOOKUP(AR9,'Team Ratings'!$E$3:$F$22,2,FALSE),if(EXACT(AR9,lower(AR9)),$D9- VLOOKUP(AR9,'Team Ratings'!$B$3:$D$22,3,FALSE)))))</f>
        <v>-4</v>
      </c>
      <c r="AS31" s="63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</row>
    <row r="32" hidden="1">
      <c r="A32" s="95"/>
      <c r="B32" s="95"/>
      <c r="C32" s="661"/>
      <c r="D32" s="661"/>
      <c r="E32" s="663" t="str">
        <f t="shared" si="2"/>
        <v>WHU</v>
      </c>
      <c r="F32" s="654" t="s">
        <v>56</v>
      </c>
      <c r="G32" s="192">
        <f>if(G10="",10,if(isnumber(find("+",G10)),-10,if(EXACT(G10,upper(G10)),$C10- VLOOKUP(G10,'Team Ratings'!$E$3:$F$22,2,FALSE),if(EXACT(G10,lower(G10)),$D10- VLOOKUP(G10,'Team Ratings'!$B$3:$D$22,3,FALSE)))))</f>
        <v>2</v>
      </c>
      <c r="H32" s="192">
        <f>if(H10="",10,if(isnumber(find("+",H10)),-10,if(EXACT(H10,upper(H10)),$C10- VLOOKUP(H10,'Team Ratings'!$E$3:$F$22,2,FALSE),if(EXACT(H10,lower(H10)),$D10- VLOOKUP(H10,'Team Ratings'!$B$3:$D$22,3,FALSE)))))</f>
        <v>-2</v>
      </c>
      <c r="I32" s="192">
        <f>if(I10="",10,if(isnumber(find("+",I10)),-10,if(EXACT(I10,upper(I10)),$C10- VLOOKUP(I10,'Team Ratings'!$E$3:$F$22,2,FALSE),if(EXACT(I10,lower(I10)),$D10- VLOOKUP(I10,'Team Ratings'!$B$3:$D$22,3,FALSE)))))</f>
        <v>-2</v>
      </c>
      <c r="J32" s="192">
        <f>if(J10="",10,if(isnumber(find("+",J10)),-10,if(EXACT(J10,upper(J10)),$C10- VLOOKUP(J10,'Team Ratings'!$E$3:$F$22,2,FALSE),if(EXACT(J10,lower(J10)),$D10- VLOOKUP(J10,'Team Ratings'!$B$3:$D$22,3,FALSE)))))</f>
        <v>1</v>
      </c>
      <c r="K32" s="192">
        <f>if(K10="",10,if(isnumber(find("+",K10)),-10,if(EXACT(K10,upper(K10)),$C10- VLOOKUP(K10,'Team Ratings'!$E$3:$F$22,2,FALSE),if(EXACT(K10,lower(K10)),$D10- VLOOKUP(K10,'Team Ratings'!$B$3:$D$22,3,FALSE)))))</f>
        <v>0</v>
      </c>
      <c r="L32" s="192">
        <f>if(L10="",10,if(isnumber(find("+",L10)),-10,if(EXACT(L10,upper(L10)),$C10- VLOOKUP(L10,'Team Ratings'!$E$3:$F$22,2,FALSE),if(EXACT(L10,lower(L10)),$D10- VLOOKUP(L10,'Team Ratings'!$B$3:$D$22,3,FALSE)))))</f>
        <v>3</v>
      </c>
      <c r="M32" s="192">
        <f>if(M10="",10,if(isnumber(find("+",M10)),-10,if(EXACT(M10,upper(M10)),$C10- VLOOKUP(M10,'Team Ratings'!$E$3:$F$22,2,FALSE),if(EXACT(M10,lower(M10)),$D10- VLOOKUP(M10,'Team Ratings'!$B$3:$D$22,3,FALSE)))))</f>
        <v>-3</v>
      </c>
      <c r="N32" s="192">
        <f>if(N10="",10,if(isnumber(find("+",N10)),-10,if(EXACT(N10,upper(N10)),$C10- VLOOKUP(N10,'Team Ratings'!$E$3:$F$22,2,FALSE),if(EXACT(N10,lower(N10)),$D10- VLOOKUP(N10,'Team Ratings'!$B$3:$D$22,3,FALSE)))))</f>
        <v>0</v>
      </c>
      <c r="O32" s="192">
        <f>if(O10="",10,if(isnumber(find("+",O10)),-10,if(EXACT(O10,upper(O10)),$C10- VLOOKUP(O10,'Team Ratings'!$E$3:$F$22,2,FALSE),if(EXACT(O10,lower(O10)),$D10- VLOOKUP(O10,'Team Ratings'!$B$3:$D$22,3,FALSE)))))</f>
        <v>-2</v>
      </c>
      <c r="P32" s="192">
        <f>if(P10="",10,if(isnumber(find("+",P10)),-10,if(EXACT(P10,upper(P10)),$C10- VLOOKUP(P10,'Team Ratings'!$E$3:$F$22,2,FALSE),if(EXACT(P10,lower(P10)),$D10- VLOOKUP(P10,'Team Ratings'!$B$3:$D$22,3,FALSE)))))</f>
        <v>-4</v>
      </c>
      <c r="Q32" s="192">
        <f>if(Q10="",10,if(isnumber(find("+",Q10)),-10,if(EXACT(Q10,upper(Q10)),$C10- VLOOKUP(Q10,'Team Ratings'!$E$3:$F$22,2,FALSE),if(EXACT(Q10,lower(Q10)),$D10- VLOOKUP(Q10,'Team Ratings'!$B$3:$D$22,3,FALSE)))))</f>
        <v>-1</v>
      </c>
      <c r="R32" s="192">
        <f>if(R10="",10,if(isnumber(find("+",R10)),-10,if(EXACT(R10,upper(R10)),$C10- VLOOKUP(R10,'Team Ratings'!$E$3:$F$22,2,FALSE),if(EXACT(R10,lower(R10)),$D10- VLOOKUP(R10,'Team Ratings'!$B$3:$D$22,3,FALSE)))))</f>
        <v>4</v>
      </c>
      <c r="S32" s="192">
        <f>if(S10="",10,if(isnumber(find("+",S10)),-10,if(EXACT(S10,upper(S10)),$C10- VLOOKUP(S10,'Team Ratings'!$E$3:$F$22,2,FALSE),if(EXACT(S10,lower(S10)),$D10- VLOOKUP(S10,'Team Ratings'!$B$3:$D$22,3,FALSE)))))</f>
        <v>-4</v>
      </c>
      <c r="T32" s="192">
        <f>if(T10="",10,if(isnumber(find("+",T10)),-10,if(EXACT(T10,upper(T10)),$C10- VLOOKUP(T10,'Team Ratings'!$E$3:$F$22,2,FALSE),if(EXACT(T10,lower(T10)),$D10- VLOOKUP(T10,'Team Ratings'!$B$3:$D$22,3,FALSE)))))</f>
        <v>2</v>
      </c>
      <c r="U32" s="192">
        <f>if(U10="",10,if(isnumber(find("+",U10)),-10,if(EXACT(U10,upper(U10)),$C10- VLOOKUP(U10,'Team Ratings'!$E$3:$F$22,2,FALSE),if(EXACT(U10,lower(U10)),$D10- VLOOKUP(U10,'Team Ratings'!$B$3:$D$22,3,FALSE)))))</f>
        <v>-2</v>
      </c>
      <c r="V32" s="192">
        <f>if(V10="",10,if(isnumber(find("+",V10)),-10,if(EXACT(V10,upper(V10)),$C10- VLOOKUP(V10,'Team Ratings'!$E$3:$F$22,2,FALSE),if(EXACT(V10,lower(V10)),$D10- VLOOKUP(V10,'Team Ratings'!$B$3:$D$22,3,FALSE)))))</f>
        <v>-2</v>
      </c>
      <c r="W32" s="192">
        <f>if(W10="",10,if(isnumber(find("+",W10)),-10,if(EXACT(W10,upper(W10)),$C10- VLOOKUP(W10,'Team Ratings'!$E$3:$F$22,2,FALSE),if(EXACT(W10,lower(W10)),$D10- VLOOKUP(W10,'Team Ratings'!$B$3:$D$22,3,FALSE)))))</f>
        <v>2</v>
      </c>
      <c r="X32" s="192">
        <f>if(X10="",10,if(isnumber(find("+",X10)),-10,if(EXACT(X10,upper(X10)),$C10- VLOOKUP(X10,'Team Ratings'!$E$3:$F$22,2,FALSE),if(EXACT(X10,lower(X10)),$D10- VLOOKUP(X10,'Team Ratings'!$B$3:$D$22,3,FALSE)))))</f>
        <v>-3</v>
      </c>
      <c r="Y32" s="192">
        <f>if(Y10="",10,if(isnumber(find("+",Y10)),-10,if(EXACT(Y10,upper(Y10)),$C10- VLOOKUP(Y10,'Team Ratings'!$E$3:$F$22,2,FALSE),if(EXACT(Y10,lower(Y10)),$D10- VLOOKUP(Y10,'Team Ratings'!$B$3:$D$22,3,FALSE)))))</f>
        <v>-1</v>
      </c>
      <c r="Z32" s="192">
        <f>if(Z10="",10,if(isnumber(find("+",Z10)),-10,if(EXACT(Z10,upper(Z10)),$C10- VLOOKUP(Z10,'Team Ratings'!$E$3:$F$22,2,FALSE),if(EXACT(Z10,lower(Z10)),$D10- VLOOKUP(Z10,'Team Ratings'!$B$3:$D$22,3,FALSE)))))</f>
        <v>0</v>
      </c>
      <c r="AA32" s="192">
        <f>if(AA10="",10,if(isnumber(find("+",AA10)),-10,if(EXACT(AA10,upper(AA10)),$C10- VLOOKUP(AA10,'Team Ratings'!$E$3:$F$22,2,FALSE),if(EXACT(AA10,lower(AA10)),$D10- VLOOKUP(AA10,'Team Ratings'!$B$3:$D$22,3,FALSE)))))</f>
        <v>-3</v>
      </c>
      <c r="AB32" s="192">
        <f>if(AB10="",10,if(isnumber(find("+",AB10)),-10,if(EXACT(AB10,upper(AB10)),$C10- VLOOKUP(AB10,'Team Ratings'!$E$3:$F$22,2,FALSE),if(EXACT(AB10,lower(AB10)),$D10- VLOOKUP(AB10,'Team Ratings'!$B$3:$D$22,3,FALSE)))))</f>
        <v>1</v>
      </c>
      <c r="AC32" s="192">
        <f>if(AC10="",10,if(isnumber(find("+",AC10)),-10,if(EXACT(AC10,upper(AC10)),$C10- VLOOKUP(AC10,'Team Ratings'!$E$3:$F$22,2,FALSE),if(EXACT(AC10,lower(AC10)),$D10- VLOOKUP(AC10,'Team Ratings'!$B$3:$D$22,3,FALSE)))))</f>
        <v>1</v>
      </c>
      <c r="AD32" s="192">
        <f>if(AD10="",10,if(isnumber(find("+",AD10)),-10,if(EXACT(AD10,upper(AD10)),$C10- VLOOKUP(AD10,'Team Ratings'!$E$3:$F$22,2,FALSE),if(EXACT(AD10,lower(AD10)),$D10- VLOOKUP(AD10,'Team Ratings'!$B$3:$D$22,3,FALSE)))))</f>
        <v>3</v>
      </c>
      <c r="AE32" s="192">
        <f>if(AE10="",10,if(isnumber(find("+",AE10)),-10,if(EXACT(AE10,upper(AE10)),$C10- VLOOKUP(AE10,'Team Ratings'!$E$3:$F$22,2,FALSE),if(EXACT(AE10,lower(AE10)),$D10- VLOOKUP(AE10,'Team Ratings'!$B$3:$D$22,3,FALSE)))))</f>
        <v>-4</v>
      </c>
      <c r="AF32" s="192">
        <f>if(AF10="",10,if(isnumber(find("+",AF10)),-10,if(EXACT(AF10,upper(AF10)),$C10- VLOOKUP(AF10,'Team Ratings'!$E$3:$F$22,2,FALSE),if(EXACT(AF10,lower(AF10)),$D10- VLOOKUP(AF10,'Team Ratings'!$B$3:$D$22,3,FALSE)))))</f>
        <v>1</v>
      </c>
      <c r="AG32" s="192">
        <f>if(AG10="",10,if(isnumber(find("+",AG10)),-10,if(EXACT(AG10,upper(AG10)),$C10- VLOOKUP(AG10,'Team Ratings'!$E$3:$F$22,2,FALSE),if(EXACT(AG10,lower(AG10)),$D10- VLOOKUP(AG10,'Team Ratings'!$B$3:$D$22,3,FALSE)))))</f>
        <v>-2</v>
      </c>
      <c r="AH32" s="192">
        <f>if(AH10="",10,if(isnumber(find("+",AH10)),-10,if(EXACT(AH10,upper(AH10)),$C10- VLOOKUP(AH10,'Team Ratings'!$E$3:$F$22,2,FALSE),if(EXACT(AH10,lower(AH10)),$D10- VLOOKUP(AH10,'Team Ratings'!$B$3:$D$22,3,FALSE)))))</f>
        <v>4</v>
      </c>
      <c r="AI32" s="192">
        <f>if(AI10="",10,if(isnumber(find("+",AI10)),-10,if(EXACT(AI10,upper(AI10)),$C10- VLOOKUP(AI10,'Team Ratings'!$E$3:$F$22,2,FALSE),if(EXACT(AI10,lower(AI10)),$D10- VLOOKUP(AI10,'Team Ratings'!$B$3:$D$22,3,FALSE)))))</f>
        <v>-3</v>
      </c>
      <c r="AJ32" s="192">
        <f>if(AJ10="",10,if(isnumber(find("+",AJ10)),-10,if(EXACT(AJ10,upper(AJ10)),$C10- VLOOKUP(AJ10,'Team Ratings'!$E$3:$F$22,2,FALSE),if(EXACT(AJ10,lower(AJ10)),$D10- VLOOKUP(AJ10,'Team Ratings'!$B$3:$D$22,3,FALSE)))))</f>
        <v>-2</v>
      </c>
      <c r="AK32" s="192">
        <f>if(AK10="",10,if(isnumber(find("+",AK10)),-10,if(EXACT(AK10,upper(AK10)),$C10- VLOOKUP(AK10,'Team Ratings'!$E$3:$F$22,2,FALSE),if(EXACT(AK10,lower(AK10)),$D10- VLOOKUP(AK10,'Team Ratings'!$B$3:$D$22,3,FALSE)))))</f>
        <v>0</v>
      </c>
      <c r="AL32" s="192">
        <f>if(AL10="",10,if(isnumber(find("+",AL10)),-10,if(EXACT(AL10,upper(AL10)),$C10- VLOOKUP(AL10,'Team Ratings'!$E$3:$F$22,2,FALSE),if(EXACT(AL10,lower(AL10)),$D10- VLOOKUP(AL10,'Team Ratings'!$B$3:$D$22,3,FALSE)))))</f>
        <v>-2</v>
      </c>
      <c r="AM32" s="192">
        <f>if(AM10="",10,if(isnumber(find("+",AM10)),-10,if(EXACT(AM10,upper(AM10)),$C10- VLOOKUP(AM10,'Team Ratings'!$E$3:$F$22,2,FALSE),if(EXACT(AM10,lower(AM10)),$D10- VLOOKUP(AM10,'Team Ratings'!$B$3:$D$22,3,FALSE)))))</f>
        <v>2</v>
      </c>
      <c r="AN32" s="192">
        <f>if(AN10="",10,if(isnumber(find("+",AN10)),-10,if(EXACT(AN10,upper(AN10)),$C10- VLOOKUP(AN10,'Team Ratings'!$E$3:$F$22,2,FALSE),if(EXACT(AN10,lower(AN10)),$D10- VLOOKUP(AN10,'Team Ratings'!$B$3:$D$22,3,FALSE)))))</f>
        <v>0</v>
      </c>
      <c r="AO32" s="192">
        <f>if(AO10="",10,if(isnumber(find("+",AO10)),-10,if(EXACT(AO10,upper(AO10)),$C10- VLOOKUP(AO10,'Team Ratings'!$E$3:$F$22,2,FALSE),if(EXACT(AO10,lower(AO10)),$D10- VLOOKUP(AO10,'Team Ratings'!$B$3:$D$22,3,FALSE)))))</f>
        <v>0</v>
      </c>
      <c r="AP32" s="192">
        <f>if(AP10="",10,if(isnumber(find("+",AP10)),-10,if(EXACT(AP10,upper(AP10)),$C10- VLOOKUP(AP10,'Team Ratings'!$E$3:$F$22,2,FALSE),if(EXACT(AP10,lower(AP10)),$D10- VLOOKUP(AP10,'Team Ratings'!$B$3:$D$22,3,FALSE)))))</f>
        <v>-1</v>
      </c>
      <c r="AQ32" s="192">
        <f>if(AQ10="",10,if(isnumber(find("+",AQ10)),-10,if(EXACT(AQ10,upper(AQ10)),$C10- VLOOKUP(AQ10,'Team Ratings'!$E$3:$F$22,2,FALSE),if(EXACT(AQ10,lower(AQ10)),$D10- VLOOKUP(AQ10,'Team Ratings'!$B$3:$D$22,3,FALSE)))))</f>
        <v>-3</v>
      </c>
      <c r="AR32" s="192">
        <f>if(AR10="",10,if(isnumber(find("+",AR10)),-10,if(EXACT(AR10,upper(AR10)),$C10- VLOOKUP(AR10,'Team Ratings'!$E$3:$F$22,2,FALSE),if(EXACT(AR10,lower(AR10)),$D10- VLOOKUP(AR10,'Team Ratings'!$B$3:$D$22,3,FALSE)))))</f>
        <v>1</v>
      </c>
      <c r="AS32" s="63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</row>
    <row r="33" hidden="1">
      <c r="A33" s="95"/>
      <c r="B33" s="95"/>
      <c r="C33" s="661"/>
      <c r="D33" s="661"/>
      <c r="E33" s="663" t="str">
        <f t="shared" si="2"/>
        <v>AVL</v>
      </c>
      <c r="F33" s="654" t="s">
        <v>56</v>
      </c>
      <c r="G33" s="192">
        <f>if(G11="",10,if(isnumber(find("+",G11)),-10,if(EXACT(G11,upper(G11)),$C11- VLOOKUP(G11,'Team Ratings'!$E$3:$F$22,2,FALSE),if(EXACT(G11,lower(G11)),$D11- VLOOKUP(G11,'Team Ratings'!$B$3:$D$22,3,FALSE)))))</f>
        <v>-2</v>
      </c>
      <c r="H33" s="192">
        <f>if(H11="",10,if(isnumber(find("+",H11)),-10,if(EXACT(H11,upper(H11)),$C11- VLOOKUP(H11,'Team Ratings'!$E$3:$F$22,2,FALSE),if(EXACT(H11,lower(H11)),$D11- VLOOKUP(H11,'Team Ratings'!$B$3:$D$22,3,FALSE)))))</f>
        <v>-2</v>
      </c>
      <c r="I33" s="192">
        <f>if(I11="",10,if(isnumber(find("+",I11)),-10,if(EXACT(I11,upper(I11)),$C11- VLOOKUP(I11,'Team Ratings'!$E$3:$F$22,2,FALSE),if(EXACT(I11,lower(I11)),$D11- VLOOKUP(I11,'Team Ratings'!$B$3:$D$22,3,FALSE)))))</f>
        <v>0</v>
      </c>
      <c r="J33" s="192">
        <f>if(J11="",10,if(isnumber(find("+",J11)),-10,if(EXACT(J11,upper(J11)),$C11- VLOOKUP(J11,'Team Ratings'!$E$3:$F$22,2,FALSE),if(EXACT(J11,lower(J11)),$D11- VLOOKUP(J11,'Team Ratings'!$B$3:$D$22,3,FALSE)))))</f>
        <v>-1</v>
      </c>
      <c r="K33" s="192">
        <f>if(K11="",10,if(isnumber(find("+",K11)),-10,if(EXACT(K11,upper(K11)),$C11- VLOOKUP(K11,'Team Ratings'!$E$3:$F$22,2,FALSE),if(EXACT(K11,lower(K11)),$D11- VLOOKUP(K11,'Team Ratings'!$B$3:$D$22,3,FALSE)))))</f>
        <v>2</v>
      </c>
      <c r="L33" s="192">
        <f>if(L11="",10,if(isnumber(find("+",L11)),-10,if(EXACT(L11,upper(L11)),$C11- VLOOKUP(L11,'Team Ratings'!$E$3:$F$22,2,FALSE),if(EXACT(L11,lower(L11)),$D11- VLOOKUP(L11,'Team Ratings'!$B$3:$D$22,3,FALSE)))))</f>
        <v>3</v>
      </c>
      <c r="M33" s="192">
        <f>if(M11="",10,if(isnumber(find("+",M11)),-10,if(EXACT(M11,upper(M11)),$C11- VLOOKUP(M11,'Team Ratings'!$E$3:$F$22,2,FALSE),if(EXACT(M11,lower(M11)),$D11- VLOOKUP(M11,'Team Ratings'!$B$3:$D$22,3,FALSE)))))</f>
        <v>1</v>
      </c>
      <c r="N33" s="192">
        <f>if(N11="",10,if(isnumber(find("+",N11)),-10,if(EXACT(N11,upper(N11)),$C11- VLOOKUP(N11,'Team Ratings'!$E$3:$F$22,2,FALSE),if(EXACT(N11,lower(N11)),$D11- VLOOKUP(N11,'Team Ratings'!$B$3:$D$22,3,FALSE)))))</f>
        <v>-2</v>
      </c>
      <c r="O33" s="192">
        <f>if(O11="",10,if(isnumber(find("+",O11)),-10,if(EXACT(O11,upper(O11)),$C11- VLOOKUP(O11,'Team Ratings'!$E$3:$F$22,2,FALSE),if(EXACT(O11,lower(O11)),$D11- VLOOKUP(O11,'Team Ratings'!$B$3:$D$22,3,FALSE)))))</f>
        <v>-1</v>
      </c>
      <c r="P33" s="192">
        <f>if(P11="",10,if(isnumber(find("+",P11)),-10,if(EXACT(P11,upper(P11)),$C11- VLOOKUP(P11,'Team Ratings'!$E$3:$F$22,2,FALSE),if(EXACT(P11,lower(P11)),$D11- VLOOKUP(P11,'Team Ratings'!$B$3:$D$22,3,FALSE)))))</f>
        <v>-2</v>
      </c>
      <c r="Q33" s="192">
        <f>if(Q11="",10,if(isnumber(find("+",Q11)),-10,if(EXACT(Q11,upper(Q11)),$C11- VLOOKUP(Q11,'Team Ratings'!$E$3:$F$22,2,FALSE),if(EXACT(Q11,lower(Q11)),$D11- VLOOKUP(Q11,'Team Ratings'!$B$3:$D$22,3,FALSE)))))</f>
        <v>2</v>
      </c>
      <c r="R33" s="192">
        <f>if(R11="",10,if(isnumber(find("+",R11)),-10,if(EXACT(R11,upper(R11)),$C11- VLOOKUP(R11,'Team Ratings'!$E$3:$F$22,2,FALSE),if(EXACT(R11,lower(R11)),$D11- VLOOKUP(R11,'Team Ratings'!$B$3:$D$22,3,FALSE)))))</f>
        <v>-2</v>
      </c>
      <c r="S33" s="192">
        <f>if(S11="",10,if(isnumber(find("+",S11)),-10,if(EXACT(S11,upper(S11)),$C11- VLOOKUP(S11,'Team Ratings'!$E$3:$F$22,2,FALSE),if(EXACT(S11,lower(S11)),$D11- VLOOKUP(S11,'Team Ratings'!$B$3:$D$22,3,FALSE)))))</f>
        <v>-2</v>
      </c>
      <c r="T33" s="192">
        <f>if(T11="",10,if(isnumber(find("+",T11)),-10,if(EXACT(T11,upper(T11)),$C11- VLOOKUP(T11,'Team Ratings'!$E$3:$F$22,2,FALSE),if(EXACT(T11,lower(T11)),$D11- VLOOKUP(T11,'Team Ratings'!$B$3:$D$22,3,FALSE)))))</f>
        <v>1</v>
      </c>
      <c r="U33" s="192">
        <f>if(U11="",10,if(isnumber(find("+",U11)),-10,if(EXACT(U11,upper(U11)),$C11- VLOOKUP(U11,'Team Ratings'!$E$3:$F$22,2,FALSE),if(EXACT(U11,lower(U11)),$D11- VLOOKUP(U11,'Team Ratings'!$B$3:$D$22,3,FALSE)))))</f>
        <v>1</v>
      </c>
      <c r="V33" s="192">
        <f>if(V11="",10,if(isnumber(find("+",V11)),-10,if(EXACT(V11,upper(V11)),$C11- VLOOKUP(V11,'Team Ratings'!$E$3:$F$22,2,FALSE),if(EXACT(V11,lower(V11)),$D11- VLOOKUP(V11,'Team Ratings'!$B$3:$D$22,3,FALSE)))))</f>
        <v>1</v>
      </c>
      <c r="W33" s="192">
        <f>if(W11="",10,if(isnumber(find("+",W11)),-10,if(EXACT(W11,upper(W11)),$C11- VLOOKUP(W11,'Team Ratings'!$E$3:$F$22,2,FALSE),if(EXACT(W11,lower(W11)),$D11- VLOOKUP(W11,'Team Ratings'!$B$3:$D$22,3,FALSE)))))</f>
        <v>3</v>
      </c>
      <c r="X33" s="192">
        <f>if(X11="",10,if(isnumber(find("+",X11)),-10,if(EXACT(X11,upper(X11)),$C11- VLOOKUP(X11,'Team Ratings'!$E$3:$F$22,2,FALSE),if(EXACT(X11,lower(X11)),$D11- VLOOKUP(X11,'Team Ratings'!$B$3:$D$22,3,FALSE)))))</f>
        <v>3</v>
      </c>
      <c r="Y33" s="192">
        <f>if(Y11="",10,if(isnumber(find("+",Y11)),-10,if(EXACT(Y11,upper(Y11)),$C11- VLOOKUP(Y11,'Team Ratings'!$E$3:$F$22,2,FALSE),if(EXACT(Y11,lower(Y11)),$D11- VLOOKUP(Y11,'Team Ratings'!$B$3:$D$22,3,FALSE)))))</f>
        <v>-1</v>
      </c>
      <c r="Z33" s="192">
        <f>if(Z11="",10,if(isnumber(find("+",Z11)),-10,if(EXACT(Z11,upper(Z11)),$C11- VLOOKUP(Z11,'Team Ratings'!$E$3:$F$22,2,FALSE),if(EXACT(Z11,lower(Z11)),$D11- VLOOKUP(Z11,'Team Ratings'!$B$3:$D$22,3,FALSE)))))</f>
        <v>-2</v>
      </c>
      <c r="AA33" s="192">
        <f>if(AA11="",10,if(isnumber(find("+",AA11)),-10,if(EXACT(AA11,upper(AA11)),$C11- VLOOKUP(AA11,'Team Ratings'!$E$3:$F$22,2,FALSE),if(EXACT(AA11,lower(AA11)),$D11- VLOOKUP(AA11,'Team Ratings'!$B$3:$D$22,3,FALSE)))))</f>
        <v>-1</v>
      </c>
      <c r="AB33" s="192">
        <f>if(AB11="",10,if(isnumber(find("+",AB11)),-10,if(EXACT(AB11,upper(AB11)),$C11- VLOOKUP(AB11,'Team Ratings'!$E$3:$F$22,2,FALSE),if(EXACT(AB11,lower(AB11)),$D11- VLOOKUP(AB11,'Team Ratings'!$B$3:$D$22,3,FALSE)))))</f>
        <v>-1</v>
      </c>
      <c r="AC33" s="192">
        <f>if(AC11="",10,if(isnumber(find("+",AC11)),-10,if(EXACT(AC11,upper(AC11)),$C11- VLOOKUP(AC11,'Team Ratings'!$E$3:$F$22,2,FALSE),if(EXACT(AC11,lower(AC11)),$D11- VLOOKUP(AC11,'Team Ratings'!$B$3:$D$22,3,FALSE)))))</f>
        <v>4</v>
      </c>
      <c r="AD33" s="192">
        <f>if(AD11="",10,if(isnumber(find("+",AD11)),-10,if(EXACT(AD11,upper(AD11)),$C11- VLOOKUP(AD11,'Team Ratings'!$E$3:$F$22,2,FALSE),if(EXACT(AD11,lower(AD11)),$D11- VLOOKUP(AD11,'Team Ratings'!$B$3:$D$22,3,FALSE)))))</f>
        <v>1</v>
      </c>
      <c r="AE33" s="192">
        <f>if(AE11="",10,if(isnumber(find("+",AE11)),-10,if(EXACT(AE11,upper(AE11)),$C11- VLOOKUP(AE11,'Team Ratings'!$E$3:$F$22,2,FALSE),if(EXACT(AE11,lower(AE11)),$D11- VLOOKUP(AE11,'Team Ratings'!$B$3:$D$22,3,FALSE)))))</f>
        <v>0</v>
      </c>
      <c r="AF33" s="192">
        <f>if(AF11="",10,if(isnumber(find("+",AF11)),-10,if(EXACT(AF11,upper(AF11)),$C11- VLOOKUP(AF11,'Team Ratings'!$E$3:$F$22,2,FALSE),if(EXACT(AF11,lower(AF11)),$D11- VLOOKUP(AF11,'Team Ratings'!$B$3:$D$22,3,FALSE)))))</f>
        <v>-1</v>
      </c>
      <c r="AG33" s="192">
        <f>if(AG11="",10,if(isnumber(find("+",AG11)),-10,if(EXACT(AG11,upper(AG11)),$C11- VLOOKUP(AG11,'Team Ratings'!$E$3:$F$22,2,FALSE),if(EXACT(AG11,lower(AG11)),$D11- VLOOKUP(AG11,'Team Ratings'!$B$3:$D$22,3,FALSE)))))</f>
        <v>2</v>
      </c>
      <c r="AH33" s="192">
        <f>if(AH11="",10,if(isnumber(find("+",AH11)),-10,if(EXACT(AH11,upper(AH11)),$C11- VLOOKUP(AH11,'Team Ratings'!$E$3:$F$22,2,FALSE),if(EXACT(AH11,lower(AH11)),$D11- VLOOKUP(AH11,'Team Ratings'!$B$3:$D$22,3,FALSE)))))</f>
        <v>-3</v>
      </c>
      <c r="AI33" s="192">
        <f>if(AI11="",10,if(isnumber(find("+",AI11)),-10,if(EXACT(AI11,upper(AI11)),$C11- VLOOKUP(AI11,'Team Ratings'!$E$3:$F$22,2,FALSE),if(EXACT(AI11,lower(AI11)),$D11- VLOOKUP(AI11,'Team Ratings'!$B$3:$D$22,3,FALSE)))))</f>
        <v>3</v>
      </c>
      <c r="AJ33" s="192">
        <f>if(AJ11="",10,if(isnumber(find("+",AJ11)),-10,if(EXACT(AJ11,upper(AJ11)),$C11- VLOOKUP(AJ11,'Team Ratings'!$E$3:$F$22,2,FALSE),if(EXACT(AJ11,lower(AJ11)),$D11- VLOOKUP(AJ11,'Team Ratings'!$B$3:$D$22,3,FALSE)))))</f>
        <v>-3</v>
      </c>
      <c r="AK33" s="192">
        <f>if(AK11="",10,if(isnumber(find("+",AK11)),-10,if(EXACT(AK11,upper(AK11)),$C11- VLOOKUP(AK11,'Team Ratings'!$E$3:$F$22,2,FALSE),if(EXACT(AK11,lower(AK11)),$D11- VLOOKUP(AK11,'Team Ratings'!$B$3:$D$22,3,FALSE)))))</f>
        <v>-2</v>
      </c>
      <c r="AL33" s="192">
        <f>if(AL11="",10,if(isnumber(find("+",AL11)),-10,if(EXACT(AL11,upper(AL11)),$C11- VLOOKUP(AL11,'Team Ratings'!$E$3:$F$22,2,FALSE),if(EXACT(AL11,lower(AL11)),$D11- VLOOKUP(AL11,'Team Ratings'!$B$3:$D$22,3,FALSE)))))</f>
        <v>-1</v>
      </c>
      <c r="AM33" s="192">
        <f>if(AM11="",10,if(isnumber(find("+",AM11)),-10,if(EXACT(AM11,upper(AM11)),$C11- VLOOKUP(AM11,'Team Ratings'!$E$3:$F$22,2,FALSE),if(EXACT(AM11,lower(AM11)),$D11- VLOOKUP(AM11,'Team Ratings'!$B$3:$D$22,3,FALSE)))))</f>
        <v>-3</v>
      </c>
      <c r="AN33" s="192">
        <f>if(AN11="",10,if(isnumber(find("+",AN11)),-10,if(EXACT(AN11,upper(AN11)),$C11- VLOOKUP(AN11,'Team Ratings'!$E$3:$F$22,2,FALSE),if(EXACT(AN11,lower(AN11)),$D11- VLOOKUP(AN11,'Team Ratings'!$B$3:$D$22,3,FALSE)))))</f>
        <v>2</v>
      </c>
      <c r="AO33" s="192">
        <f>if(AO11="",10,if(isnumber(find("+",AO11)),-10,if(EXACT(AO11,upper(AO11)),$C11- VLOOKUP(AO11,'Team Ratings'!$E$3:$F$22,2,FALSE),if(EXACT(AO11,lower(AO11)),$D11- VLOOKUP(AO11,'Team Ratings'!$B$3:$D$22,3,FALSE)))))</f>
        <v>0</v>
      </c>
      <c r="AP33" s="192">
        <f>if(AP11="",10,if(isnumber(find("+",AP11)),-10,if(EXACT(AP11,upper(AP11)),$C11- VLOOKUP(AP11,'Team Ratings'!$E$3:$F$22,2,FALSE),if(EXACT(AP11,lower(AP11)),$D11- VLOOKUP(AP11,'Team Ratings'!$B$3:$D$22,3,FALSE)))))</f>
        <v>1</v>
      </c>
      <c r="AQ33" s="192">
        <f>if(AQ11="",10,if(isnumber(find("+",AQ11)),-10,if(EXACT(AQ11,upper(AQ11)),$C11- VLOOKUP(AQ11,'Team Ratings'!$E$3:$F$22,2,FALSE),if(EXACT(AQ11,lower(AQ11)),$D11- VLOOKUP(AQ11,'Team Ratings'!$B$3:$D$22,3,FALSE)))))</f>
        <v>4</v>
      </c>
      <c r="AR33" s="192">
        <f>if(AR11="",10,if(isnumber(find("+",AR11)),-10,if(EXACT(AR11,upper(AR11)),$C11- VLOOKUP(AR11,'Team Ratings'!$E$3:$F$22,2,FALSE),if(EXACT(AR11,lower(AR11)),$D11- VLOOKUP(AR11,'Team Ratings'!$B$3:$D$22,3,FALSE)))))</f>
        <v>-1</v>
      </c>
      <c r="AS33" s="63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</row>
    <row r="34" hidden="1">
      <c r="A34" s="95"/>
      <c r="B34" s="95"/>
      <c r="C34" s="661"/>
      <c r="D34" s="661"/>
      <c r="E34" s="663" t="str">
        <f t="shared" si="2"/>
        <v>BHA</v>
      </c>
      <c r="F34" s="654" t="s">
        <v>56</v>
      </c>
      <c r="G34" s="192">
        <f>if(G12="",10,if(isnumber(find("+",G12)),-10,if(EXACT(G12,upper(G12)),$C12- VLOOKUP(G12,'Team Ratings'!$E$3:$F$22,2,FALSE),if(EXACT(G12,lower(G12)),$D12- VLOOKUP(G12,'Team Ratings'!$B$3:$D$22,3,FALSE)))))</f>
        <v>2</v>
      </c>
      <c r="H34" s="192">
        <f>if(H12="",10,if(isnumber(find("+",H12)),-10,if(EXACT(H12,upper(H12)),$C12- VLOOKUP(H12,'Team Ratings'!$E$3:$F$22,2,FALSE),if(EXACT(H12,lower(H12)),$D12- VLOOKUP(H12,'Team Ratings'!$B$3:$D$22,3,FALSE)))))</f>
        <v>-2</v>
      </c>
      <c r="I34" s="192">
        <f>if(I12="",10,if(isnumber(find("+",I12)),-10,if(EXACT(I12,upper(I12)),$C12- VLOOKUP(I12,'Team Ratings'!$E$3:$F$22,2,FALSE),if(EXACT(I12,lower(I12)),$D12- VLOOKUP(I12,'Team Ratings'!$B$3:$D$22,3,FALSE)))))</f>
        <v>2</v>
      </c>
      <c r="J34" s="192">
        <f>if(J12="",10,if(isnumber(find("+",J12)),-10,if(EXACT(J12,upper(J12)),$C12- VLOOKUP(J12,'Team Ratings'!$E$3:$F$22,2,FALSE),if(EXACT(J12,lower(J12)),$D12- VLOOKUP(J12,'Team Ratings'!$B$3:$D$22,3,FALSE)))))</f>
        <v>-2</v>
      </c>
      <c r="K34" s="192">
        <f>if(K12="",10,if(isnumber(find("+",K12)),-10,if(EXACT(K12,upper(K12)),$C12- VLOOKUP(K12,'Team Ratings'!$E$3:$F$22,2,FALSE),if(EXACT(K12,lower(K12)),$D12- VLOOKUP(K12,'Team Ratings'!$B$3:$D$22,3,FALSE)))))</f>
        <v>-2</v>
      </c>
      <c r="L34" s="192">
        <f>if(L12="",10,if(isnumber(find("+",L12)),-10,if(EXACT(L12,upper(L12)),$C12- VLOOKUP(L12,'Team Ratings'!$E$3:$F$22,2,FALSE),if(EXACT(L12,lower(L12)),$D12- VLOOKUP(L12,'Team Ratings'!$B$3:$D$22,3,FALSE)))))</f>
        <v>-1</v>
      </c>
      <c r="M34" s="192">
        <f>if(M12="",10,if(isnumber(find("+",M12)),-10,if(EXACT(M12,upper(M12)),$C12- VLOOKUP(M12,'Team Ratings'!$E$3:$F$22,2,FALSE),if(EXACT(M12,lower(M12)),$D12- VLOOKUP(M12,'Team Ratings'!$B$3:$D$22,3,FALSE)))))</f>
        <v>-2</v>
      </c>
      <c r="N34" s="192">
        <f>if(N12="",10,if(isnumber(find("+",N12)),-10,if(EXACT(N12,upper(N12)),$C12- VLOOKUP(N12,'Team Ratings'!$E$3:$F$22,2,FALSE),if(EXACT(N12,lower(N12)),$D12- VLOOKUP(N12,'Team Ratings'!$B$3:$D$22,3,FALSE)))))</f>
        <v>-1</v>
      </c>
      <c r="O34" s="192">
        <f>if(O12="",10,if(isnumber(find("+",O12)),-10,if(EXACT(O12,upper(O12)),$C12- VLOOKUP(O12,'Team Ratings'!$E$3:$F$22,2,FALSE),if(EXACT(O12,lower(O12)),$D12- VLOOKUP(O12,'Team Ratings'!$B$3:$D$22,3,FALSE)))))</f>
        <v>4</v>
      </c>
      <c r="P34" s="192">
        <f>if(P12="",10,if(isnumber(find("+",P12)),-10,if(EXACT(P12,upper(P12)),$C12- VLOOKUP(P12,'Team Ratings'!$E$3:$F$22,2,FALSE),if(EXACT(P12,lower(P12)),$D12- VLOOKUP(P12,'Team Ratings'!$B$3:$D$22,3,FALSE)))))</f>
        <v>1</v>
      </c>
      <c r="Q34" s="192">
        <f>if(Q12="",10,if(isnumber(find("+",Q12)),-10,if(EXACT(Q12,upper(Q12)),$C12- VLOOKUP(Q12,'Team Ratings'!$E$3:$F$22,2,FALSE),if(EXACT(Q12,lower(Q12)),$D12- VLOOKUP(Q12,'Team Ratings'!$B$3:$D$22,3,FALSE)))))</f>
        <v>-1</v>
      </c>
      <c r="R34" s="192">
        <f>if(R12="",10,if(isnumber(find("+",R12)),-10,if(EXACT(R12,upper(R12)),$C12- VLOOKUP(R12,'Team Ratings'!$E$3:$F$22,2,FALSE),if(EXACT(R12,lower(R12)),$D12- VLOOKUP(R12,'Team Ratings'!$B$3:$D$22,3,FALSE)))))</f>
        <v>-3</v>
      </c>
      <c r="S34" s="192">
        <f>if(S12="",10,if(isnumber(find("+",S12)),-10,if(EXACT(S12,upper(S12)),$C12- VLOOKUP(S12,'Team Ratings'!$E$3:$F$22,2,FALSE),if(EXACT(S12,lower(S12)),$D12- VLOOKUP(S12,'Team Ratings'!$B$3:$D$22,3,FALSE)))))</f>
        <v>4</v>
      </c>
      <c r="T34" s="192">
        <f>if(T12="",10,if(isnumber(find("+",T12)),-10,if(EXACT(T12,upper(T12)),$C12- VLOOKUP(T12,'Team Ratings'!$E$3:$F$22,2,FALSE),if(EXACT(T12,lower(T12)),$D12- VLOOKUP(T12,'Team Ratings'!$B$3:$D$22,3,FALSE)))))</f>
        <v>2</v>
      </c>
      <c r="U34" s="192">
        <f>if(U12="",10,if(isnumber(find("+",U12)),-10,if(EXACT(U12,upper(U12)),$C12- VLOOKUP(U12,'Team Ratings'!$E$3:$F$22,2,FALSE),if(EXACT(U12,lower(U12)),$D12- VLOOKUP(U12,'Team Ratings'!$B$3:$D$22,3,FALSE)))))</f>
        <v>0</v>
      </c>
      <c r="V34" s="192">
        <f>if(V12="",10,if(isnumber(find("+",V12)),-10,if(EXACT(V12,upper(V12)),$C12- VLOOKUP(V12,'Team Ratings'!$E$3:$F$22,2,FALSE),if(EXACT(V12,lower(V12)),$D12- VLOOKUP(V12,'Team Ratings'!$B$3:$D$22,3,FALSE)))))</f>
        <v>-1</v>
      </c>
      <c r="W34" s="192">
        <f>if(W12="",10,if(isnumber(find("+",W12)),-10,if(EXACT(W12,upper(W12)),$C12- VLOOKUP(W12,'Team Ratings'!$E$3:$F$22,2,FALSE),if(EXACT(W12,lower(W12)),$D12- VLOOKUP(W12,'Team Ratings'!$B$3:$D$22,3,FALSE)))))</f>
        <v>-1</v>
      </c>
      <c r="X34" s="192">
        <f>if(X12="",10,if(isnumber(find("+",X12)),-10,if(EXACT(X12,upper(X12)),$C12- VLOOKUP(X12,'Team Ratings'!$E$3:$F$22,2,FALSE),if(EXACT(X12,lower(X12)),$D12- VLOOKUP(X12,'Team Ratings'!$B$3:$D$22,3,FALSE)))))</f>
        <v>1</v>
      </c>
      <c r="Y34" s="192">
        <f>if(Y12="",10,if(isnumber(find("+",Y12)),-10,if(EXACT(Y12,upper(Y12)),$C12- VLOOKUP(Y12,'Team Ratings'!$E$3:$F$22,2,FALSE),if(EXACT(Y12,lower(Y12)),$D12- VLOOKUP(Y12,'Team Ratings'!$B$3:$D$22,3,FALSE)))))</f>
        <v>0</v>
      </c>
      <c r="Z34" s="192">
        <f>if(Z12="",10,if(isnumber(find("+",Z12)),-10,if(EXACT(Z12,upper(Z12)),$C12- VLOOKUP(Z12,'Team Ratings'!$E$3:$F$22,2,FALSE),if(EXACT(Z12,lower(Z12)),$D12- VLOOKUP(Z12,'Team Ratings'!$B$3:$D$22,3,FALSE)))))</f>
        <v>3</v>
      </c>
      <c r="AA34" s="192">
        <f>if(AA12="",10,if(isnumber(find("+",AA12)),-10,if(EXACT(AA12,upper(AA12)),$C12- VLOOKUP(AA12,'Team Ratings'!$E$3:$F$22,2,FALSE),if(EXACT(AA12,lower(AA12)),$D12- VLOOKUP(AA12,'Team Ratings'!$B$3:$D$22,3,FALSE)))))</f>
        <v>1</v>
      </c>
      <c r="AB34" s="192">
        <f>if(AB12="",10,if(isnumber(find("+",AB12)),-10,if(EXACT(AB12,upper(AB12)),$C12- VLOOKUP(AB12,'Team Ratings'!$E$3:$F$22,2,FALSE),if(EXACT(AB12,lower(AB12)),$D12- VLOOKUP(AB12,'Team Ratings'!$B$3:$D$22,3,FALSE)))))</f>
        <v>-3</v>
      </c>
      <c r="AC34" s="192">
        <f>if(AC12="",10,if(isnumber(find("+",AC12)),-10,if(EXACT(AC12,upper(AC12)),$C12- VLOOKUP(AC12,'Team Ratings'!$E$3:$F$22,2,FALSE),if(EXACT(AC12,lower(AC12)),$D12- VLOOKUP(AC12,'Team Ratings'!$B$3:$D$22,3,FALSE)))))</f>
        <v>0</v>
      </c>
      <c r="AD34" s="192">
        <f>if(AD12="",10,if(isnumber(find("+",AD12)),-10,if(EXACT(AD12,upper(AD12)),$C12- VLOOKUP(AD12,'Team Ratings'!$E$3:$F$22,2,FALSE),if(EXACT(AD12,lower(AD12)),$D12- VLOOKUP(AD12,'Team Ratings'!$B$3:$D$22,3,FALSE)))))</f>
        <v>-3</v>
      </c>
      <c r="AE34" s="192">
        <f>if(AE12="",10,if(isnumber(find("+",AE12)),-10,if(EXACT(AE12,upper(AE12)),$C12- VLOOKUP(AE12,'Team Ratings'!$E$3:$F$22,2,FALSE),if(EXACT(AE12,lower(AE12)),$D12- VLOOKUP(AE12,'Team Ratings'!$B$3:$D$22,3,FALSE)))))</f>
        <v>1</v>
      </c>
      <c r="AF34" s="192">
        <f>if(AF12="",10,if(isnumber(find("+",AF12)),-10,if(EXACT(AF12,upper(AF12)),$C12- VLOOKUP(AF12,'Team Ratings'!$E$3:$F$22,2,FALSE),if(EXACT(AF12,lower(AF12)),$D12- VLOOKUP(AF12,'Team Ratings'!$B$3:$D$22,3,FALSE)))))</f>
        <v>-1</v>
      </c>
      <c r="AG34" s="192">
        <f>if(AG12="",10,if(isnumber(find("+",AG12)),-10,if(EXACT(AG12,upper(AG12)),$C12- VLOOKUP(AG12,'Team Ratings'!$E$3:$F$22,2,FALSE),if(EXACT(AG12,lower(AG12)),$D12- VLOOKUP(AG12,'Team Ratings'!$B$3:$D$22,3,FALSE)))))</f>
        <v>-1</v>
      </c>
      <c r="AH34" s="192">
        <f>if(AH12="",10,if(isnumber(find("+",AH12)),-10,if(EXACT(AH12,upper(AH12)),$C12- VLOOKUP(AH12,'Team Ratings'!$E$3:$F$22,2,FALSE),if(EXACT(AH12,lower(AH12)),$D12- VLOOKUP(AH12,'Team Ratings'!$B$3:$D$22,3,FALSE)))))</f>
        <v>1</v>
      </c>
      <c r="AI34" s="192">
        <f>if(AI12="",10,if(isnumber(find("+",AI12)),-10,if(EXACT(AI12,upper(AI12)),$C12- VLOOKUP(AI12,'Team Ratings'!$E$3:$F$22,2,FALSE),if(EXACT(AI12,lower(AI12)),$D12- VLOOKUP(AI12,'Team Ratings'!$B$3:$D$22,3,FALSE)))))</f>
        <v>-2</v>
      </c>
      <c r="AJ34" s="192">
        <f>if(AJ12="",10,if(isnumber(find("+",AJ12)),-10,if(EXACT(AJ12,upper(AJ12)),$C12- VLOOKUP(AJ12,'Team Ratings'!$E$3:$F$22,2,FALSE),if(EXACT(AJ12,lower(AJ12)),$D12- VLOOKUP(AJ12,'Team Ratings'!$B$3:$D$22,3,FALSE)))))</f>
        <v>3</v>
      </c>
      <c r="AK34" s="192">
        <f>if(AK12="",10,if(isnumber(find("+",AK12)),-10,if(EXACT(AK12,upper(AK12)),$C12- VLOOKUP(AK12,'Team Ratings'!$E$3:$F$22,2,FALSE),if(EXACT(AK12,lower(AK12)),$D12- VLOOKUP(AK12,'Team Ratings'!$B$3:$D$22,3,FALSE)))))</f>
        <v>3</v>
      </c>
      <c r="AL34" s="192">
        <f>if(AL12="",10,if(isnumber(find("+",AL12)),-10,if(EXACT(AL12,upper(AL12)),$C12- VLOOKUP(AL12,'Team Ratings'!$E$3:$F$22,2,FALSE),if(EXACT(AL12,lower(AL12)),$D12- VLOOKUP(AL12,'Team Ratings'!$B$3:$D$22,3,FALSE)))))</f>
        <v>3</v>
      </c>
      <c r="AM34" s="192">
        <f>if(AM12="",10,if(isnumber(find("+",AM12)),-10,if(EXACT(AM12,upper(AM12)),$C12- VLOOKUP(AM12,'Team Ratings'!$E$3:$F$22,2,FALSE),if(EXACT(AM12,lower(AM12)),$D12- VLOOKUP(AM12,'Team Ratings'!$B$3:$D$22,3,FALSE)))))</f>
        <v>-2</v>
      </c>
      <c r="AN34" s="192">
        <f>if(AN12="",10,if(isnumber(find("+",AN12)),-10,if(EXACT(AN12,upper(AN12)),$C12- VLOOKUP(AN12,'Team Ratings'!$E$3:$F$22,2,FALSE),if(EXACT(AN12,lower(AN12)),$D12- VLOOKUP(AN12,'Team Ratings'!$B$3:$D$22,3,FALSE)))))</f>
        <v>-1</v>
      </c>
      <c r="AO34" s="192">
        <f>if(AO12="",10,if(isnumber(find("+",AO12)),-10,if(EXACT(AO12,upper(AO12)),$C12- VLOOKUP(AO12,'Team Ratings'!$E$3:$F$22,2,FALSE),if(EXACT(AO12,lower(AO12)),$D12- VLOOKUP(AO12,'Team Ratings'!$B$3:$D$22,3,FALSE)))))</f>
        <v>-2</v>
      </c>
      <c r="AP34" s="192">
        <f>if(AP12="",10,if(isnumber(find("+",AP12)),-10,if(EXACT(AP12,upper(AP12)),$C12- VLOOKUP(AP12,'Team Ratings'!$E$3:$F$22,2,FALSE),if(EXACT(AP12,lower(AP12)),$D12- VLOOKUP(AP12,'Team Ratings'!$B$3:$D$22,3,FALSE)))))</f>
        <v>2</v>
      </c>
      <c r="AQ34" s="192">
        <f>if(AQ12="",10,if(isnumber(find("+",AQ12)),-10,if(EXACT(AQ12,upper(AQ12)),$C12- VLOOKUP(AQ12,'Team Ratings'!$E$3:$F$22,2,FALSE),if(EXACT(AQ12,lower(AQ12)),$D12- VLOOKUP(AQ12,'Team Ratings'!$B$3:$D$22,3,FALSE)))))</f>
        <v>-2</v>
      </c>
      <c r="AR34" s="192">
        <f>if(AR12="",10,if(isnumber(find("+",AR12)),-10,if(EXACT(AR12,upper(AR12)),$C12- VLOOKUP(AR12,'Team Ratings'!$E$3:$F$22,2,FALSE),if(EXACT(AR12,lower(AR12)),$D12- VLOOKUP(AR12,'Team Ratings'!$B$3:$D$22,3,FALSE)))))</f>
        <v>1</v>
      </c>
      <c r="AS34" s="63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</row>
    <row r="35" hidden="1">
      <c r="A35" s="95"/>
      <c r="B35" s="95"/>
      <c r="C35" s="661"/>
      <c r="D35" s="661"/>
      <c r="E35" s="663" t="str">
        <f t="shared" si="2"/>
        <v>LEI</v>
      </c>
      <c r="F35" s="654" t="s">
        <v>56</v>
      </c>
      <c r="G35" s="192">
        <f>if(G13="",10,if(isnumber(find("+",G13)),-10,if(EXACT(G13,upper(G13)),$C13- VLOOKUP(G13,'Team Ratings'!$E$3:$F$22,2,FALSE),if(EXACT(G13,lower(G13)),$D13- VLOOKUP(G13,'Team Ratings'!$B$3:$D$22,3,FALSE)))))</f>
        <v>-2</v>
      </c>
      <c r="H35" s="192">
        <f>if(H13="",10,if(isnumber(find("+",H13)),-10,if(EXACT(H13,upper(H13)),$C13- VLOOKUP(H13,'Team Ratings'!$E$3:$F$22,2,FALSE),if(EXACT(H13,lower(H13)),$D13- VLOOKUP(H13,'Team Ratings'!$B$3:$D$22,3,FALSE)))))</f>
        <v>2</v>
      </c>
      <c r="I35" s="192">
        <f>if(I13="",10,if(isnumber(find("+",I13)),-10,if(EXACT(I13,upper(I13)),$C13- VLOOKUP(I13,'Team Ratings'!$E$3:$F$22,2,FALSE),if(EXACT(I13,lower(I13)),$D13- VLOOKUP(I13,'Team Ratings'!$B$3:$D$22,3,FALSE)))))</f>
        <v>-2</v>
      </c>
      <c r="J35" s="192">
        <f>if(J13="",10,if(isnumber(find("+",J13)),-10,if(EXACT(J13,upper(J13)),$C13- VLOOKUP(J13,'Team Ratings'!$E$3:$F$22,2,FALSE),if(EXACT(J13,lower(J13)),$D13- VLOOKUP(J13,'Team Ratings'!$B$3:$D$22,3,FALSE)))))</f>
        <v>3</v>
      </c>
      <c r="K35" s="192">
        <f>if(K13="",10,if(isnumber(find("+",K13)),-10,if(EXACT(K13,upper(K13)),$C13- VLOOKUP(K13,'Team Ratings'!$E$3:$F$22,2,FALSE),if(EXACT(K13,lower(K13)),$D13- VLOOKUP(K13,'Team Ratings'!$B$3:$D$22,3,FALSE)))))</f>
        <v>1</v>
      </c>
      <c r="L35" s="192">
        <f>if(L13="",10,if(isnumber(find("+",L13)),-10,if(EXACT(L13,upper(L13)),$C13- VLOOKUP(L13,'Team Ratings'!$E$3:$F$22,2,FALSE),if(EXACT(L13,lower(L13)),$D13- VLOOKUP(L13,'Team Ratings'!$B$3:$D$22,3,FALSE)))))</f>
        <v>1</v>
      </c>
      <c r="M35" s="192">
        <f>if(M13="",10,if(isnumber(find("+",M13)),-10,if(EXACT(M13,upper(M13)),$C13- VLOOKUP(M13,'Team Ratings'!$E$3:$F$22,2,FALSE),if(EXACT(M13,lower(M13)),$D13- VLOOKUP(M13,'Team Ratings'!$B$3:$D$22,3,FALSE)))))</f>
        <v>-1</v>
      </c>
      <c r="N35" s="192">
        <f>if(N13="",10,if(isnumber(find("+",N13)),-10,if(EXACT(N13,upper(N13)),$C13- VLOOKUP(N13,'Team Ratings'!$E$3:$F$22,2,FALSE),if(EXACT(N13,lower(N13)),$D13- VLOOKUP(N13,'Team Ratings'!$B$3:$D$22,3,FALSE)))))</f>
        <v>3</v>
      </c>
      <c r="O35" s="192">
        <f>if(O13="",10,if(isnumber(find("+",O13)),-10,if(EXACT(O13,upper(O13)),$C13- VLOOKUP(O13,'Team Ratings'!$E$3:$F$22,2,FALSE),if(EXACT(O13,lower(O13)),$D13- VLOOKUP(O13,'Team Ratings'!$B$3:$D$22,3,FALSE)))))</f>
        <v>-3</v>
      </c>
      <c r="P35" s="192">
        <f>if(P13="",10,if(isnumber(find("+",P13)),-10,if(EXACT(P13,upper(P13)),$C13- VLOOKUP(P13,'Team Ratings'!$E$3:$F$22,2,FALSE),if(EXACT(P13,lower(P13)),$D13- VLOOKUP(P13,'Team Ratings'!$B$3:$D$22,3,FALSE)))))</f>
        <v>-2</v>
      </c>
      <c r="Q35" s="192">
        <f>if(Q13="",10,if(isnumber(find("+",Q13)),-10,if(EXACT(Q13,upper(Q13)),$C13- VLOOKUP(Q13,'Team Ratings'!$E$3:$F$22,2,FALSE),if(EXACT(Q13,lower(Q13)),$D13- VLOOKUP(Q13,'Team Ratings'!$B$3:$D$22,3,FALSE)))))</f>
        <v>-1</v>
      </c>
      <c r="R35" s="192">
        <f>if(R13="",10,if(isnumber(find("+",R13)),-10,if(EXACT(R13,upper(R13)),$C13- VLOOKUP(R13,'Team Ratings'!$E$3:$F$22,2,FALSE),if(EXACT(R13,lower(R13)),$D13- VLOOKUP(R13,'Team Ratings'!$B$3:$D$22,3,FALSE)))))</f>
        <v>-2</v>
      </c>
      <c r="S35" s="192">
        <f>if(S13="",10,if(isnumber(find("+",S13)),-10,if(EXACT(S13,upper(S13)),$C13- VLOOKUP(S13,'Team Ratings'!$E$3:$F$22,2,FALSE),if(EXACT(S13,lower(S13)),$D13- VLOOKUP(S13,'Team Ratings'!$B$3:$D$22,3,FALSE)))))</f>
        <v>0</v>
      </c>
      <c r="T35" s="192">
        <f>if(T13="",10,if(isnumber(find("+",T13)),-10,if(EXACT(T13,upper(T13)),$C13- VLOOKUP(T13,'Team Ratings'!$E$3:$F$22,2,FALSE),if(EXACT(T13,lower(T13)),$D13- VLOOKUP(T13,'Team Ratings'!$B$3:$D$22,3,FALSE)))))</f>
        <v>3</v>
      </c>
      <c r="U35" s="192">
        <f>if(U13="",10,if(isnumber(find("+",U13)),-10,if(EXACT(U13,upper(U13)),$C13- VLOOKUP(U13,'Team Ratings'!$E$3:$F$22,2,FALSE),if(EXACT(U13,lower(U13)),$D13- VLOOKUP(U13,'Team Ratings'!$B$3:$D$22,3,FALSE)))))</f>
        <v>0</v>
      </c>
      <c r="V35" s="192">
        <f>if(V13="",10,if(isnumber(find("+",V13)),-10,if(EXACT(V13,upper(V13)),$C13- VLOOKUP(V13,'Team Ratings'!$E$3:$F$22,2,FALSE),if(EXACT(V13,lower(V13)),$D13- VLOOKUP(V13,'Team Ratings'!$B$3:$D$22,3,FALSE)))))</f>
        <v>2</v>
      </c>
      <c r="W35" s="192">
        <f>if(W13="",10,if(isnumber(find("+",W13)),-10,if(EXACT(W13,upper(W13)),$C13- VLOOKUP(W13,'Team Ratings'!$E$3:$F$22,2,FALSE),if(EXACT(W13,lower(W13)),$D13- VLOOKUP(W13,'Team Ratings'!$B$3:$D$22,3,FALSE)))))</f>
        <v>-2</v>
      </c>
      <c r="X35" s="192">
        <f>if(X13="",10,if(isnumber(find("+",X13)),-10,if(EXACT(X13,upper(X13)),$C13- VLOOKUP(X13,'Team Ratings'!$E$3:$F$22,2,FALSE),if(EXACT(X13,lower(X13)),$D13- VLOOKUP(X13,'Team Ratings'!$B$3:$D$22,3,FALSE)))))</f>
        <v>4</v>
      </c>
      <c r="Y35" s="192">
        <f>if(Y13="",10,if(isnumber(find("+",Y13)),-10,if(EXACT(Y13,upper(Y13)),$C13- VLOOKUP(Y13,'Team Ratings'!$E$3:$F$22,2,FALSE),if(EXACT(Y13,lower(Y13)),$D13- VLOOKUP(Y13,'Team Ratings'!$B$3:$D$22,3,FALSE)))))</f>
        <v>-3</v>
      </c>
      <c r="Z35" s="192">
        <f>if(Z13="",10,if(isnumber(find("+",Z13)),-10,if(EXACT(Z13,upper(Z13)),$C13- VLOOKUP(Z13,'Team Ratings'!$E$3:$F$22,2,FALSE),if(EXACT(Z13,lower(Z13)),$D13- VLOOKUP(Z13,'Team Ratings'!$B$3:$D$22,3,FALSE)))))</f>
        <v>-2</v>
      </c>
      <c r="AA35" s="192">
        <f>if(AA13="",10,if(isnumber(find("+",AA13)),-10,if(EXACT(AA13,upper(AA13)),$C13- VLOOKUP(AA13,'Team Ratings'!$E$3:$F$22,2,FALSE),if(EXACT(AA13,lower(AA13)),$D13- VLOOKUP(AA13,'Team Ratings'!$B$3:$D$22,3,FALSE)))))</f>
        <v>-1</v>
      </c>
      <c r="AB35" s="192">
        <f>if(AB13="",10,if(isnumber(find("+",AB13)),-10,if(EXACT(AB13,upper(AB13)),$C13- VLOOKUP(AB13,'Team Ratings'!$E$3:$F$22,2,FALSE),if(EXACT(AB13,lower(AB13)),$D13- VLOOKUP(AB13,'Team Ratings'!$B$3:$D$22,3,FALSE)))))</f>
        <v>1</v>
      </c>
      <c r="AC35" s="192">
        <f>if(AC13="",10,if(isnumber(find("+",AC13)),-10,if(EXACT(AC13,upper(AC13)),$C13- VLOOKUP(AC13,'Team Ratings'!$E$3:$F$22,2,FALSE),if(EXACT(AC13,lower(AC13)),$D13- VLOOKUP(AC13,'Team Ratings'!$B$3:$D$22,3,FALSE)))))</f>
        <v>1</v>
      </c>
      <c r="AD35" s="192">
        <f>if(AD13="",10,if(isnumber(find("+",AD13)),-10,if(EXACT(AD13,upper(AD13)),$C13- VLOOKUP(AD13,'Team Ratings'!$E$3:$F$22,2,FALSE),if(EXACT(AD13,lower(AD13)),$D13- VLOOKUP(AD13,'Team Ratings'!$B$3:$D$22,3,FALSE)))))</f>
        <v>2</v>
      </c>
      <c r="AE35" s="192">
        <f>if(AE13="",10,if(isnumber(find("+",AE13)),-10,if(EXACT(AE13,upper(AE13)),$C13- VLOOKUP(AE13,'Team Ratings'!$E$3:$F$22,2,FALSE),if(EXACT(AE13,lower(AE13)),$D13- VLOOKUP(AE13,'Team Ratings'!$B$3:$D$22,3,FALSE)))))</f>
        <v>1</v>
      </c>
      <c r="AF35" s="192">
        <f>if(AF13="",10,if(isnumber(find("+",AF13)),-10,if(EXACT(AF13,upper(AF13)),$C13- VLOOKUP(AF13,'Team Ratings'!$E$3:$F$22,2,FALSE),if(EXACT(AF13,lower(AF13)),$D13- VLOOKUP(AF13,'Team Ratings'!$B$3:$D$22,3,FALSE)))))</f>
        <v>-1</v>
      </c>
      <c r="AG35" s="192">
        <f>if(AG13="",10,if(isnumber(find("+",AG13)),-10,if(EXACT(AG13,upper(AG13)),$C13- VLOOKUP(AG13,'Team Ratings'!$E$3:$F$22,2,FALSE),if(EXACT(AG13,lower(AG13)),$D13- VLOOKUP(AG13,'Team Ratings'!$B$3:$D$22,3,FALSE)))))</f>
        <v>2</v>
      </c>
      <c r="AH35" s="192">
        <f>if(AH13="",10,if(isnumber(find("+",AH13)),-10,if(EXACT(AH13,upper(AH13)),$C13- VLOOKUP(AH13,'Team Ratings'!$E$3:$F$22,2,FALSE),if(EXACT(AH13,lower(AH13)),$D13- VLOOKUP(AH13,'Team Ratings'!$B$3:$D$22,3,FALSE)))))</f>
        <v>-1</v>
      </c>
      <c r="AI35" s="192">
        <f>if(AI13="",10,if(isnumber(find("+",AI13)),-10,if(EXACT(AI13,upper(AI13)),$C13- VLOOKUP(AI13,'Team Ratings'!$E$3:$F$22,2,FALSE),if(EXACT(AI13,lower(AI13)),$D13- VLOOKUP(AI13,'Team Ratings'!$B$3:$D$22,3,FALSE)))))</f>
        <v>0</v>
      </c>
      <c r="AJ35" s="192">
        <f>if(AJ13="",10,if(isnumber(find("+",AJ13)),-10,if(EXACT(AJ13,upper(AJ13)),$C13- VLOOKUP(AJ13,'Team Ratings'!$E$3:$F$22,2,FALSE),if(EXACT(AJ13,lower(AJ13)),$D13- VLOOKUP(AJ13,'Team Ratings'!$B$3:$D$22,3,FALSE)))))</f>
        <v>-3</v>
      </c>
      <c r="AK35" s="192">
        <f>if(AK13="",10,if(isnumber(find("+",AK13)),-10,if(EXACT(AK13,upper(AK13)),$C13- VLOOKUP(AK13,'Team Ratings'!$E$3:$F$22,2,FALSE),if(EXACT(AK13,lower(AK13)),$D13- VLOOKUP(AK13,'Team Ratings'!$B$3:$D$22,3,FALSE)))))</f>
        <v>4</v>
      </c>
      <c r="AL35" s="192">
        <f>if(AL13="",10,if(isnumber(find("+",AL13)),-10,if(EXACT(AL13,upper(AL13)),$C13- VLOOKUP(AL13,'Team Ratings'!$E$3:$F$22,2,FALSE),if(EXACT(AL13,lower(AL13)),$D13- VLOOKUP(AL13,'Team Ratings'!$B$3:$D$22,3,FALSE)))))</f>
        <v>-1</v>
      </c>
      <c r="AM35" s="192">
        <f>if(AM13="",10,if(isnumber(find("+",AM13)),-10,if(EXACT(AM13,upper(AM13)),$C13- VLOOKUP(AM13,'Team Ratings'!$E$3:$F$22,2,FALSE),if(EXACT(AM13,lower(AM13)),$D13- VLOOKUP(AM13,'Team Ratings'!$B$3:$D$22,3,FALSE)))))</f>
        <v>-1</v>
      </c>
      <c r="AN35" s="192">
        <f>if(AN13="",10,if(isnumber(find("+",AN13)),-10,if(EXACT(AN13,upper(AN13)),$C13- VLOOKUP(AN13,'Team Ratings'!$E$3:$F$22,2,FALSE),if(EXACT(AN13,lower(AN13)),$D13- VLOOKUP(AN13,'Team Ratings'!$B$3:$D$22,3,FALSE)))))</f>
        <v>-2</v>
      </c>
      <c r="AO35" s="192">
        <f>if(AO13="",10,if(isnumber(find("+",AO13)),-10,if(EXACT(AO13,upper(AO13)),$C13- VLOOKUP(AO13,'Team Ratings'!$E$3:$F$22,2,FALSE),if(EXACT(AO13,lower(AO13)),$D13- VLOOKUP(AO13,'Team Ratings'!$B$3:$D$22,3,FALSE)))))</f>
        <v>-2</v>
      </c>
      <c r="AP35" s="192">
        <f>if(AP13="",10,if(isnumber(find("+",AP13)),-10,if(EXACT(AP13,upper(AP13)),$C13- VLOOKUP(AP13,'Team Ratings'!$E$3:$F$22,2,FALSE),if(EXACT(AP13,lower(AP13)),$D13- VLOOKUP(AP13,'Team Ratings'!$B$3:$D$22,3,FALSE)))))</f>
        <v>3</v>
      </c>
      <c r="AQ35" s="192">
        <f>if(AQ13="",10,if(isnumber(find("+",AQ13)),-10,if(EXACT(AQ13,upper(AQ13)),$C13- VLOOKUP(AQ13,'Team Ratings'!$E$3:$F$22,2,FALSE),if(EXACT(AQ13,lower(AQ13)),$D13- VLOOKUP(AQ13,'Team Ratings'!$B$3:$D$22,3,FALSE)))))</f>
        <v>1</v>
      </c>
      <c r="AR35" s="192">
        <f>if(AR13="",10,if(isnumber(find("+",AR13)),-10,if(EXACT(AR13,upper(AR13)),$C13- VLOOKUP(AR13,'Team Ratings'!$E$3:$F$22,2,FALSE),if(EXACT(AR13,lower(AR13)),$D13- VLOOKUP(AR13,'Team Ratings'!$B$3:$D$22,3,FALSE)))))</f>
        <v>-1</v>
      </c>
      <c r="AS35" s="63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</row>
    <row r="36" hidden="1">
      <c r="A36" s="95"/>
      <c r="B36" s="95"/>
      <c r="C36" s="661"/>
      <c r="D36" s="661"/>
      <c r="E36" s="663" t="str">
        <f t="shared" si="2"/>
        <v>CRY</v>
      </c>
      <c r="F36" s="654" t="s">
        <v>56</v>
      </c>
      <c r="G36" s="192">
        <f>if(G14="",10,if(isnumber(find("+",G14)),-10,if(EXACT(G14,upper(G14)),$C14- VLOOKUP(G14,'Team Ratings'!$E$3:$F$22,2,FALSE),if(EXACT(G14,lower(G14)),$D14- VLOOKUP(G14,'Team Ratings'!$B$3:$D$22,3,FALSE)))))</f>
        <v>2</v>
      </c>
      <c r="H36" s="192">
        <f>if(H14="",10,if(isnumber(find("+",H14)),-10,if(EXACT(H14,upper(H14)),$C14- VLOOKUP(H14,'Team Ratings'!$E$3:$F$22,2,FALSE),if(EXACT(H14,lower(H14)),$D14- VLOOKUP(H14,'Team Ratings'!$B$3:$D$22,3,FALSE)))))</f>
        <v>4</v>
      </c>
      <c r="I36" s="192">
        <f>if(I14="",10,if(isnumber(find("+",I14)),-10,if(EXACT(I14,upper(I14)),$C14- VLOOKUP(I14,'Team Ratings'!$E$3:$F$22,2,FALSE),if(EXACT(I14,lower(I14)),$D14- VLOOKUP(I14,'Team Ratings'!$B$3:$D$22,3,FALSE)))))</f>
        <v>0</v>
      </c>
      <c r="J36" s="192">
        <f>if(J14="",10,if(isnumber(find("+",J14)),-10,if(EXACT(J14,upper(J14)),$C14- VLOOKUP(J14,'Team Ratings'!$E$3:$F$22,2,FALSE),if(EXACT(J14,lower(J14)),$D14- VLOOKUP(J14,'Team Ratings'!$B$3:$D$22,3,FALSE)))))</f>
        <v>4</v>
      </c>
      <c r="K36" s="192">
        <f>if(K14="",10,if(isnumber(find("+",K14)),-10,if(EXACT(K14,upper(K14)),$C14- VLOOKUP(K14,'Team Ratings'!$E$3:$F$22,2,FALSE),if(EXACT(K14,lower(K14)),$D14- VLOOKUP(K14,'Team Ratings'!$B$3:$D$22,3,FALSE)))))</f>
        <v>-1</v>
      </c>
      <c r="L36" s="192">
        <f>if(L14="",10,if(isnumber(find("+",L14)),-10,if(EXACT(L14,upper(L14)),$C14- VLOOKUP(L14,'Team Ratings'!$E$3:$F$22,2,FALSE),if(EXACT(L14,lower(L14)),$D14- VLOOKUP(L14,'Team Ratings'!$B$3:$D$22,3,FALSE)))))</f>
        <v>1</v>
      </c>
      <c r="M36" s="192">
        <f>if(M14="",10,if(isnumber(find("+",M14)),-10,if(EXACT(M14,upper(M14)),$C14- VLOOKUP(M14,'Team Ratings'!$E$3:$F$22,2,FALSE),if(EXACT(M14,lower(M14)),$D14- VLOOKUP(M14,'Team Ratings'!$B$3:$D$22,3,FALSE)))))</f>
        <v>2</v>
      </c>
      <c r="N36" s="192">
        <f>if(N14="",10,if(isnumber(find("+",N14)),-10,if(EXACT(N14,upper(N14)),$C14- VLOOKUP(N14,'Team Ratings'!$E$3:$F$22,2,FALSE),if(EXACT(N14,lower(N14)),$D14- VLOOKUP(N14,'Team Ratings'!$B$3:$D$22,3,FALSE)))))</f>
        <v>1</v>
      </c>
      <c r="O36" s="192">
        <f>if(O14="",10,if(isnumber(find("+",O14)),-10,if(EXACT(O14,upper(O14)),$C14- VLOOKUP(O14,'Team Ratings'!$E$3:$F$22,2,FALSE),if(EXACT(O14,lower(O14)),$D14- VLOOKUP(O14,'Team Ratings'!$B$3:$D$22,3,FALSE)))))</f>
        <v>3</v>
      </c>
      <c r="P36" s="192">
        <f>if(P14="",10,if(isnumber(find("+",P14)),-10,if(EXACT(P14,upper(P14)),$C14- VLOOKUP(P14,'Team Ratings'!$E$3:$F$22,2,FALSE),if(EXACT(P14,lower(P14)),$D14- VLOOKUP(P14,'Team Ratings'!$B$3:$D$22,3,FALSE)))))</f>
        <v>-1</v>
      </c>
      <c r="Q36" s="192">
        <f>if(Q14="",10,if(isnumber(find("+",Q14)),-10,if(EXACT(Q14,upper(Q14)),$C14- VLOOKUP(Q14,'Team Ratings'!$E$3:$F$22,2,FALSE),if(EXACT(Q14,lower(Q14)),$D14- VLOOKUP(Q14,'Team Ratings'!$B$3:$D$22,3,FALSE)))))</f>
        <v>1</v>
      </c>
      <c r="R36" s="192">
        <f>if(R14="",10,if(isnumber(find("+",R14)),-10,if(EXACT(R14,upper(R14)),$C14- VLOOKUP(R14,'Team Ratings'!$E$3:$F$22,2,FALSE),if(EXACT(R14,lower(R14)),$D14- VLOOKUP(R14,'Team Ratings'!$B$3:$D$22,3,FALSE)))))</f>
        <v>0</v>
      </c>
      <c r="S36" s="192">
        <f>if(S14="",10,if(isnumber(find("+",S14)),-10,if(EXACT(S14,upper(S14)),$C14- VLOOKUP(S14,'Team Ratings'!$E$3:$F$22,2,FALSE),if(EXACT(S14,lower(S14)),$D14- VLOOKUP(S14,'Team Ratings'!$B$3:$D$22,3,FALSE)))))</f>
        <v>0</v>
      </c>
      <c r="T36" s="192">
        <f>if(T14="",10,if(isnumber(find("+",T14)),-10,if(EXACT(T14,upper(T14)),$C14- VLOOKUP(T14,'Team Ratings'!$E$3:$F$22,2,FALSE),if(EXACT(T14,lower(T14)),$D14- VLOOKUP(T14,'Team Ratings'!$B$3:$D$22,3,FALSE)))))</f>
        <v>-1</v>
      </c>
      <c r="U36" s="192">
        <f>if(U14="",10,if(isnumber(find("+",U14)),-10,if(EXACT(U14,upper(U14)),$C14- VLOOKUP(U14,'Team Ratings'!$E$3:$F$22,2,FALSE),if(EXACT(U14,lower(U14)),$D14- VLOOKUP(U14,'Team Ratings'!$B$3:$D$22,3,FALSE)))))</f>
        <v>2</v>
      </c>
      <c r="V36" s="192">
        <f>if(V14="",10,if(isnumber(find("+",V14)),-10,if(EXACT(V14,upper(V14)),$C14- VLOOKUP(V14,'Team Ratings'!$E$3:$F$22,2,FALSE),if(EXACT(V14,lower(V14)),$D14- VLOOKUP(V14,'Team Ratings'!$B$3:$D$22,3,FALSE)))))</f>
        <v>-2</v>
      </c>
      <c r="W36" s="192">
        <f>if(W14="",10,if(isnumber(find("+",W14)),-10,if(EXACT(W14,upper(W14)),$C14- VLOOKUP(W14,'Team Ratings'!$E$3:$F$22,2,FALSE),if(EXACT(W14,lower(W14)),$D14- VLOOKUP(W14,'Team Ratings'!$B$3:$D$22,3,FALSE)))))</f>
        <v>-2</v>
      </c>
      <c r="X36" s="192">
        <f>if(X14="",10,if(isnumber(find("+",X14)),-10,if(EXACT(X14,upper(X14)),$C14- VLOOKUP(X14,'Team Ratings'!$E$3:$F$22,2,FALSE),if(EXACT(X14,lower(X14)),$D14- VLOOKUP(X14,'Team Ratings'!$B$3:$D$22,3,FALSE)))))</f>
        <v>-2</v>
      </c>
      <c r="Y36" s="192">
        <f>if(Y14="",10,if(isnumber(find("+",Y14)),-10,if(EXACT(Y14,upper(Y14)),$C14- VLOOKUP(Y14,'Team Ratings'!$E$3:$F$22,2,FALSE),if(EXACT(Y14,lower(Y14)),$D14- VLOOKUP(Y14,'Team Ratings'!$B$3:$D$22,3,FALSE)))))</f>
        <v>2</v>
      </c>
      <c r="Z36" s="192">
        <f>if(Z14="",10,if(isnumber(find("+",Z14)),-10,if(EXACT(Z14,upper(Z14)),$C14- VLOOKUP(Z14,'Team Ratings'!$E$3:$F$22,2,FALSE),if(EXACT(Z14,lower(Z14)),$D14- VLOOKUP(Z14,'Team Ratings'!$B$3:$D$22,3,FALSE)))))</f>
        <v>3</v>
      </c>
      <c r="AA36" s="192">
        <f>if(AA14="",10,if(isnumber(find("+",AA14)),-10,if(EXACT(AA14,upper(AA14)),$C14- VLOOKUP(AA14,'Team Ratings'!$E$3:$F$22,2,FALSE),if(EXACT(AA14,lower(AA14)),$D14- VLOOKUP(AA14,'Team Ratings'!$B$3:$D$22,3,FALSE)))))</f>
        <v>-1</v>
      </c>
      <c r="AB36" s="192">
        <f>if(AB14="",10,if(isnumber(find("+",AB14)),-10,if(EXACT(AB14,upper(AB14)),$C14- VLOOKUP(AB14,'Team Ratings'!$E$3:$F$22,2,FALSE),if(EXACT(AB14,lower(AB14)),$D14- VLOOKUP(AB14,'Team Ratings'!$B$3:$D$22,3,FALSE)))))</f>
        <v>2</v>
      </c>
      <c r="AC36" s="192">
        <f>if(AC14="",10,if(isnumber(find("+",AC14)),-10,if(EXACT(AC14,upper(AC14)),$C14- VLOOKUP(AC14,'Team Ratings'!$E$3:$F$22,2,FALSE),if(EXACT(AC14,lower(AC14)),$D14- VLOOKUP(AC14,'Team Ratings'!$B$3:$D$22,3,FALSE)))))</f>
        <v>0</v>
      </c>
      <c r="AD36" s="192">
        <f>if(AD14="",10,if(isnumber(find("+",AD14)),-10,if(EXACT(AD14,upper(AD14)),$C14- VLOOKUP(AD14,'Team Ratings'!$E$3:$F$22,2,FALSE),if(EXACT(AD14,lower(AD14)),$D14- VLOOKUP(AD14,'Team Ratings'!$B$3:$D$22,3,FALSE)))))</f>
        <v>-1</v>
      </c>
      <c r="AE36" s="192">
        <f>if(AE14="",10,if(isnumber(find("+",AE14)),-10,if(EXACT(AE14,upper(AE14)),$C14- VLOOKUP(AE14,'Team Ratings'!$E$3:$F$22,2,FALSE),if(EXACT(AE14,lower(AE14)),$D14- VLOOKUP(AE14,'Team Ratings'!$B$3:$D$22,3,FALSE)))))</f>
        <v>4</v>
      </c>
      <c r="AF36" s="192">
        <f>if(AF14="",10,if(isnumber(find("+",AF14)),-10,if(EXACT(AF14,upper(AF14)),$C14- VLOOKUP(AF14,'Team Ratings'!$E$3:$F$22,2,FALSE),if(EXACT(AF14,lower(AF14)),$D14- VLOOKUP(AF14,'Team Ratings'!$B$3:$D$22,3,FALSE)))))</f>
        <v>1</v>
      </c>
      <c r="AG36" s="192">
        <f>if(AG14="",10,if(isnumber(find("+",AG14)),-10,if(EXACT(AG14,upper(AG14)),$C14- VLOOKUP(AG14,'Team Ratings'!$E$3:$F$22,2,FALSE),if(EXACT(AG14,lower(AG14)),$D14- VLOOKUP(AG14,'Team Ratings'!$B$3:$D$22,3,FALSE)))))</f>
        <v>4</v>
      </c>
      <c r="AH36" s="192">
        <f>if(AH14="",10,if(isnumber(find("+",AH14)),-10,if(EXACT(AH14,upper(AH14)),$C14- VLOOKUP(AH14,'Team Ratings'!$E$3:$F$22,2,FALSE),if(EXACT(AH14,lower(AH14)),$D14- VLOOKUP(AH14,'Team Ratings'!$B$3:$D$22,3,FALSE)))))</f>
        <v>2</v>
      </c>
      <c r="AI36" s="192">
        <f>if(AI14="",10,if(isnumber(find("+",AI14)),-10,if(EXACT(AI14,upper(AI14)),$C14- VLOOKUP(AI14,'Team Ratings'!$E$3:$F$22,2,FALSE),if(EXACT(AI14,lower(AI14)),$D14- VLOOKUP(AI14,'Team Ratings'!$B$3:$D$22,3,FALSE)))))</f>
        <v>0</v>
      </c>
      <c r="AJ36" s="192">
        <f>if(AJ14="",10,if(isnumber(find("+",AJ14)),-10,if(EXACT(AJ14,upper(AJ14)),$C14- VLOOKUP(AJ14,'Team Ratings'!$E$3:$F$22,2,FALSE),if(EXACT(AJ14,lower(AJ14)),$D14- VLOOKUP(AJ14,'Team Ratings'!$B$3:$D$22,3,FALSE)))))</f>
        <v>-1</v>
      </c>
      <c r="AK36" s="192">
        <f>if(AK14="",10,if(isnumber(find("+",AK14)),-10,if(EXACT(AK14,upper(AK14)),$C14- VLOOKUP(AK14,'Team Ratings'!$E$3:$F$22,2,FALSE),if(EXACT(AK14,lower(AK14)),$D14- VLOOKUP(AK14,'Team Ratings'!$B$3:$D$22,3,FALSE)))))</f>
        <v>-1</v>
      </c>
      <c r="AL36" s="192">
        <f>if(AL14="",10,if(isnumber(find("+",AL14)),-10,if(EXACT(AL14,upper(AL14)),$C14- VLOOKUP(AL14,'Team Ratings'!$E$3:$F$22,2,FALSE),if(EXACT(AL14,lower(AL14)),$D14- VLOOKUP(AL14,'Team Ratings'!$B$3:$D$22,3,FALSE)))))</f>
        <v>-1</v>
      </c>
      <c r="AM36" s="192">
        <f>if(AM14="",10,if(isnumber(find("+",AM14)),-10,if(EXACT(AM14,upper(AM14)),$C14- VLOOKUP(AM14,'Team Ratings'!$E$3:$F$22,2,FALSE),if(EXACT(AM14,lower(AM14)),$D14- VLOOKUP(AM14,'Team Ratings'!$B$3:$D$22,3,FALSE)))))</f>
        <v>0</v>
      </c>
      <c r="AN36" s="192">
        <f>if(AN14="",10,if(isnumber(find("+",AN14)),-10,if(EXACT(AN14,upper(AN14)),$C14- VLOOKUP(AN14,'Team Ratings'!$E$3:$F$22,2,FALSE),if(EXACT(AN14,lower(AN14)),$D14- VLOOKUP(AN14,'Team Ratings'!$B$3:$D$22,3,FALSE)))))</f>
        <v>0</v>
      </c>
      <c r="AO36" s="192">
        <f>if(AO14="",10,if(isnumber(find("+",AO14)),-10,if(EXACT(AO14,upper(AO14)),$C14- VLOOKUP(AO14,'Team Ratings'!$E$3:$F$22,2,FALSE),if(EXACT(AO14,lower(AO14)),$D14- VLOOKUP(AO14,'Team Ratings'!$B$3:$D$22,3,FALSE)))))</f>
        <v>3</v>
      </c>
      <c r="AP36" s="192">
        <f>if(AP14="",10,if(isnumber(find("+",AP14)),-10,if(EXACT(AP14,upper(AP14)),$C14- VLOOKUP(AP14,'Team Ratings'!$E$3:$F$22,2,FALSE),if(EXACT(AP14,lower(AP14)),$D14- VLOOKUP(AP14,'Team Ratings'!$B$3:$D$22,3,FALSE)))))</f>
        <v>-2</v>
      </c>
      <c r="AQ36" s="192">
        <f>if(AQ14="",10,if(isnumber(find("+",AQ14)),-10,if(EXACT(AQ14,upper(AQ14)),$C14- VLOOKUP(AQ14,'Team Ratings'!$E$3:$F$22,2,FALSE),if(EXACT(AQ14,lower(AQ14)),$D14- VLOOKUP(AQ14,'Team Ratings'!$B$3:$D$22,3,FALSE)))))</f>
        <v>-2</v>
      </c>
      <c r="AR36" s="192">
        <f>if(AR14="",10,if(isnumber(find("+",AR14)),-10,if(EXACT(AR14,upper(AR14)),$C14- VLOOKUP(AR14,'Team Ratings'!$E$3:$F$22,2,FALSE),if(EXACT(AR14,lower(AR14)),$D14- VLOOKUP(AR14,'Team Ratings'!$B$3:$D$22,3,FALSE)))))</f>
        <v>-2</v>
      </c>
      <c r="AS36" s="63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</row>
    <row r="37" hidden="1">
      <c r="A37" s="95"/>
      <c r="B37" s="95"/>
      <c r="C37" s="661"/>
      <c r="D37" s="661"/>
      <c r="E37" s="663" t="str">
        <f t="shared" si="2"/>
        <v>NEW</v>
      </c>
      <c r="F37" s="654" t="s">
        <v>56</v>
      </c>
      <c r="G37" s="192">
        <f>if(G15="",10,if(isnumber(find("+",G15)),-10,if(EXACT(G15,upper(G15)),$C15- VLOOKUP(G15,'Team Ratings'!$E$3:$F$22,2,FALSE),if(EXACT(G15,lower(G15)),$D15- VLOOKUP(G15,'Team Ratings'!$B$3:$D$22,3,FALSE)))))</f>
        <v>-3</v>
      </c>
      <c r="H37" s="192">
        <f>if(H15="",10,if(isnumber(find("+",H15)),-10,if(EXACT(H15,upper(H15)),$C15- VLOOKUP(H15,'Team Ratings'!$E$3:$F$22,2,FALSE),if(EXACT(H15,lower(H15)),$D15- VLOOKUP(H15,'Team Ratings'!$B$3:$D$22,3,FALSE)))))</f>
        <v>2</v>
      </c>
      <c r="I37" s="192">
        <f>if(I15="",10,if(isnumber(find("+",I15)),-10,if(EXACT(I15,upper(I15)),$C15- VLOOKUP(I15,'Team Ratings'!$E$3:$F$22,2,FALSE),if(EXACT(I15,lower(I15)),$D15- VLOOKUP(I15,'Team Ratings'!$B$3:$D$22,3,FALSE)))))</f>
        <v>3</v>
      </c>
      <c r="J37" s="192">
        <f>if(J15="",10,if(isnumber(find("+",J15)),-10,if(EXACT(J15,upper(J15)),$C15- VLOOKUP(J15,'Team Ratings'!$E$3:$F$22,2,FALSE),if(EXACT(J15,lower(J15)),$D15- VLOOKUP(J15,'Team Ratings'!$B$3:$D$22,3,FALSE)))))</f>
        <v>1</v>
      </c>
      <c r="K37" s="192">
        <f>if(K15="",10,if(isnumber(find("+",K15)),-10,if(EXACT(K15,upper(K15)),$C15- VLOOKUP(K15,'Team Ratings'!$E$3:$F$22,2,FALSE),if(EXACT(K15,lower(K15)),$D15- VLOOKUP(K15,'Team Ratings'!$B$3:$D$22,3,FALSE)))))</f>
        <v>5</v>
      </c>
      <c r="L37" s="192">
        <f>if(L15="",10,if(isnumber(find("+",L15)),-10,if(EXACT(L15,upper(L15)),$C15- VLOOKUP(L15,'Team Ratings'!$E$3:$F$22,2,FALSE),if(EXACT(L15,lower(L15)),$D15- VLOOKUP(L15,'Team Ratings'!$B$3:$D$22,3,FALSE)))))</f>
        <v>-1</v>
      </c>
      <c r="M37" s="192">
        <f>if(M15="",10,if(isnumber(find("+",M15)),-10,if(EXACT(M15,upper(M15)),$C15- VLOOKUP(M15,'Team Ratings'!$E$3:$F$22,2,FALSE),if(EXACT(M15,lower(M15)),$D15- VLOOKUP(M15,'Team Ratings'!$B$3:$D$22,3,FALSE)))))</f>
        <v>3</v>
      </c>
      <c r="N37" s="192">
        <f>if(N15="",10,if(isnumber(find("+",N15)),-10,if(EXACT(N15,upper(N15)),$C15- VLOOKUP(N15,'Team Ratings'!$E$3:$F$22,2,FALSE),if(EXACT(N15,lower(N15)),$D15- VLOOKUP(N15,'Team Ratings'!$B$3:$D$22,3,FALSE)))))</f>
        <v>-3</v>
      </c>
      <c r="O37" s="192">
        <f>if(O15="",10,if(isnumber(find("+",O15)),-10,if(EXACT(O15,upper(O15)),$C15- VLOOKUP(O15,'Team Ratings'!$E$3:$F$22,2,FALSE),if(EXACT(O15,lower(O15)),$D15- VLOOKUP(O15,'Team Ratings'!$B$3:$D$22,3,FALSE)))))</f>
        <v>-1</v>
      </c>
      <c r="P37" s="192">
        <f>if(P15="",10,if(isnumber(find("+",P15)),-10,if(EXACT(P15,upper(P15)),$C15- VLOOKUP(P15,'Team Ratings'!$E$3:$F$22,2,FALSE),if(EXACT(P15,lower(P15)),$D15- VLOOKUP(P15,'Team Ratings'!$B$3:$D$22,3,FALSE)))))</f>
        <v>-2</v>
      </c>
      <c r="Q37" s="192">
        <f>if(Q15="",10,if(isnumber(find("+",Q15)),-10,if(EXACT(Q15,upper(Q15)),$C15- VLOOKUP(Q15,'Team Ratings'!$E$3:$F$22,2,FALSE),if(EXACT(Q15,lower(Q15)),$D15- VLOOKUP(Q15,'Team Ratings'!$B$3:$D$22,3,FALSE)))))</f>
        <v>3</v>
      </c>
      <c r="R37" s="192">
        <f>if(R15="",10,if(isnumber(find("+",R15)),-10,if(EXACT(R15,upper(R15)),$C15- VLOOKUP(R15,'Team Ratings'!$E$3:$F$22,2,FALSE),if(EXACT(R15,lower(R15)),$D15- VLOOKUP(R15,'Team Ratings'!$B$3:$D$22,3,FALSE)))))</f>
        <v>-2</v>
      </c>
      <c r="S37" s="192">
        <f>if(S15="",10,if(isnumber(find("+",S15)),-10,if(EXACT(S15,upper(S15)),$C15- VLOOKUP(S15,'Team Ratings'!$E$3:$F$22,2,FALSE),if(EXACT(S15,lower(S15)),$D15- VLOOKUP(S15,'Team Ratings'!$B$3:$D$22,3,FALSE)))))</f>
        <v>4</v>
      </c>
      <c r="T37" s="192">
        <f>if(T15="",10,if(isnumber(find("+",T15)),-10,if(EXACT(T15,upper(T15)),$C15- VLOOKUP(T15,'Team Ratings'!$E$3:$F$22,2,FALSE),if(EXACT(T15,lower(T15)),$D15- VLOOKUP(T15,'Team Ratings'!$B$3:$D$22,3,FALSE)))))</f>
        <v>-1</v>
      </c>
      <c r="U37" s="192">
        <f>if(U15="",10,if(isnumber(find("+",U15)),-10,if(EXACT(U15,upper(U15)),$C15- VLOOKUP(U15,'Team Ratings'!$E$3:$F$22,2,FALSE),if(EXACT(U15,lower(U15)),$D15- VLOOKUP(U15,'Team Ratings'!$B$3:$D$22,3,FALSE)))))</f>
        <v>0</v>
      </c>
      <c r="V37" s="192">
        <f>if(V15="",10,if(isnumber(find("+",V15)),-10,if(EXACT(V15,upper(V15)),$C15- VLOOKUP(V15,'Team Ratings'!$E$3:$F$22,2,FALSE),if(EXACT(V15,lower(V15)),$D15- VLOOKUP(V15,'Team Ratings'!$B$3:$D$22,3,FALSE)))))</f>
        <v>2</v>
      </c>
      <c r="W37" s="192">
        <f>if(W15="",10,if(isnumber(find("+",W15)),-10,if(EXACT(W15,upper(W15)),$C15- VLOOKUP(W15,'Team Ratings'!$E$3:$F$22,2,FALSE),if(EXACT(W15,lower(W15)),$D15- VLOOKUP(W15,'Team Ratings'!$B$3:$D$22,3,FALSE)))))</f>
        <v>2</v>
      </c>
      <c r="X37" s="192">
        <f>if(X15="",10,if(isnumber(find("+",X15)),-10,if(EXACT(X15,upper(X15)),$C15- VLOOKUP(X15,'Team Ratings'!$E$3:$F$22,2,FALSE),if(EXACT(X15,lower(X15)),$D15- VLOOKUP(X15,'Team Ratings'!$B$3:$D$22,3,FALSE)))))</f>
        <v>-2</v>
      </c>
      <c r="Y37" s="192">
        <f>if(Y15="",10,if(isnumber(find("+",Y15)),-10,if(EXACT(Y15,upper(Y15)),$C15- VLOOKUP(Y15,'Team Ratings'!$E$3:$F$22,2,FALSE),if(EXACT(Y15,lower(Y15)),$D15- VLOOKUP(Y15,'Team Ratings'!$B$3:$D$22,3,FALSE)))))</f>
        <v>3</v>
      </c>
      <c r="Z37" s="192">
        <f>if(Z15="",10,if(isnumber(find("+",Z15)),-10,if(EXACT(Z15,upper(Z15)),$C15- VLOOKUP(Z15,'Team Ratings'!$E$3:$F$22,2,FALSE),if(EXACT(Z15,lower(Z15)),$D15- VLOOKUP(Z15,'Team Ratings'!$B$3:$D$22,3,FALSE)))))</f>
        <v>-3</v>
      </c>
      <c r="AA37" s="192">
        <f>if(AA15="",10,if(isnumber(find("+",AA15)),-10,if(EXACT(AA15,upper(AA15)),$C15- VLOOKUP(AA15,'Team Ratings'!$E$3:$F$22,2,FALSE),if(EXACT(AA15,lower(AA15)),$D15- VLOOKUP(AA15,'Team Ratings'!$B$3:$D$22,3,FALSE)))))</f>
        <v>1</v>
      </c>
      <c r="AB37" s="192">
        <f>if(AB15="",10,if(isnumber(find("+",AB15)),-10,if(EXACT(AB15,upper(AB15)),$C15- VLOOKUP(AB15,'Team Ratings'!$E$3:$F$22,2,FALSE),if(EXACT(AB15,lower(AB15)),$D15- VLOOKUP(AB15,'Team Ratings'!$B$3:$D$22,3,FALSE)))))</f>
        <v>-1</v>
      </c>
      <c r="AC37" s="192">
        <f>if(AC15="",10,if(isnumber(find("+",AC15)),-10,if(EXACT(AC15,upper(AC15)),$C15- VLOOKUP(AC15,'Team Ratings'!$E$3:$F$22,2,FALSE),if(EXACT(AC15,lower(AC15)),$D15- VLOOKUP(AC15,'Team Ratings'!$B$3:$D$22,3,FALSE)))))</f>
        <v>-1</v>
      </c>
      <c r="AD37" s="192">
        <f>if(AD15="",10,if(isnumber(find("+",AD15)),-10,if(EXACT(AD15,upper(AD15)),$C15- VLOOKUP(AD15,'Team Ratings'!$E$3:$F$22,2,FALSE),if(EXACT(AD15,lower(AD15)),$D15- VLOOKUP(AD15,'Team Ratings'!$B$3:$D$22,3,FALSE)))))</f>
        <v>3</v>
      </c>
      <c r="AE37" s="192">
        <f>if(AE15="",10,if(isnumber(find("+",AE15)),-10,if(EXACT(AE15,upper(AE15)),$C15- VLOOKUP(AE15,'Team Ratings'!$E$3:$F$22,2,FALSE),if(EXACT(AE15,lower(AE15)),$D15- VLOOKUP(AE15,'Team Ratings'!$B$3:$D$22,3,FALSE)))))</f>
        <v>-1</v>
      </c>
      <c r="AF37" s="192">
        <f>if(AF15="",10,if(isnumber(find("+",AF15)),-10,if(EXACT(AF15,upper(AF15)),$C15- VLOOKUP(AF15,'Team Ratings'!$E$3:$F$22,2,FALSE),if(EXACT(AF15,lower(AF15)),$D15- VLOOKUP(AF15,'Team Ratings'!$B$3:$D$22,3,FALSE)))))</f>
        <v>5</v>
      </c>
      <c r="AG37" s="192">
        <f>if(AG15="",10,if(isnumber(find("+",AG15)),-10,if(EXACT(AG15,upper(AG15)),$C15- VLOOKUP(AG15,'Team Ratings'!$E$3:$F$22,2,FALSE),if(EXACT(AG15,lower(AG15)),$D15- VLOOKUP(AG15,'Team Ratings'!$B$3:$D$22,3,FALSE)))))</f>
        <v>-1</v>
      </c>
      <c r="AH37" s="192">
        <f>if(AH15="",10,if(isnumber(find("+",AH15)),-10,if(EXACT(AH15,upper(AH15)),$C15- VLOOKUP(AH15,'Team Ratings'!$E$3:$F$22,2,FALSE),if(EXACT(AH15,lower(AH15)),$D15- VLOOKUP(AH15,'Team Ratings'!$B$3:$D$22,3,FALSE)))))</f>
        <v>-1</v>
      </c>
      <c r="AI37" s="192">
        <f>if(AI15="",10,if(isnumber(find("+",AI15)),-10,if(EXACT(AI15,upper(AI15)),$C15- VLOOKUP(AI15,'Team Ratings'!$E$3:$F$22,2,FALSE),if(EXACT(AI15,lower(AI15)),$D15- VLOOKUP(AI15,'Team Ratings'!$B$3:$D$22,3,FALSE)))))</f>
        <v>1</v>
      </c>
      <c r="AJ37" s="192">
        <f>if(AJ15="",10,if(isnumber(find("+",AJ15)),-10,if(EXACT(AJ15,upper(AJ15)),$C15- VLOOKUP(AJ15,'Team Ratings'!$E$3:$F$22,2,FALSE),if(EXACT(AJ15,lower(AJ15)),$D15- VLOOKUP(AJ15,'Team Ratings'!$B$3:$D$22,3,FALSE)))))</f>
        <v>0</v>
      </c>
      <c r="AK37" s="192">
        <f>if(AK15="",10,if(isnumber(find("+",AK15)),-10,if(EXACT(AK15,upper(AK15)),$C15- VLOOKUP(AK15,'Team Ratings'!$E$3:$F$22,2,FALSE),if(EXACT(AK15,lower(AK15)),$D15- VLOOKUP(AK15,'Team Ratings'!$B$3:$D$22,3,FALSE)))))</f>
        <v>2</v>
      </c>
      <c r="AL37" s="192">
        <f>if(AL15="",10,if(isnumber(find("+",AL15)),-10,if(EXACT(AL15,upper(AL15)),$C15- VLOOKUP(AL15,'Team Ratings'!$E$3:$F$22,2,FALSE),if(EXACT(AL15,lower(AL15)),$D15- VLOOKUP(AL15,'Team Ratings'!$B$3:$D$22,3,FALSE)))))</f>
        <v>1</v>
      </c>
      <c r="AM37" s="192">
        <f>if(AM15="",10,if(isnumber(find("+",AM15)),-10,if(EXACT(AM15,upper(AM15)),$C15- VLOOKUP(AM15,'Team Ratings'!$E$3:$F$22,2,FALSE),if(EXACT(AM15,lower(AM15)),$D15- VLOOKUP(AM15,'Team Ratings'!$B$3:$D$22,3,FALSE)))))</f>
        <v>1</v>
      </c>
      <c r="AN37" s="192">
        <f>if(AN15="",10,if(isnumber(find("+",AN15)),-10,if(EXACT(AN15,upper(AN15)),$C15- VLOOKUP(AN15,'Team Ratings'!$E$3:$F$22,2,FALSE),if(EXACT(AN15,lower(AN15)),$D15- VLOOKUP(AN15,'Team Ratings'!$B$3:$D$22,3,FALSE)))))</f>
        <v>-2</v>
      </c>
      <c r="AO37" s="192">
        <f>if(AO15="",10,if(isnumber(find("+",AO15)),-10,if(EXACT(AO15,upper(AO15)),$C15- VLOOKUP(AO15,'Team Ratings'!$E$3:$F$22,2,FALSE),if(EXACT(AO15,lower(AO15)),$D15- VLOOKUP(AO15,'Team Ratings'!$B$3:$D$22,3,FALSE)))))</f>
        <v>1</v>
      </c>
      <c r="AP37" s="192">
        <f>if(AP15="",10,if(isnumber(find("+",AP15)),-10,if(EXACT(AP15,upper(AP15)),$C15- VLOOKUP(AP15,'Team Ratings'!$E$3:$F$22,2,FALSE),if(EXACT(AP15,lower(AP15)),$D15- VLOOKUP(AP15,'Team Ratings'!$B$3:$D$22,3,FALSE)))))</f>
        <v>0</v>
      </c>
      <c r="AQ37" s="192">
        <f>if(AQ15="",10,if(isnumber(find("+",AQ15)),-10,if(EXACT(AQ15,upper(AQ15)),$C15- VLOOKUP(AQ15,'Team Ratings'!$E$3:$F$22,2,FALSE),if(EXACT(AQ15,lower(AQ15)),$D15- VLOOKUP(AQ15,'Team Ratings'!$B$3:$D$22,3,FALSE)))))</f>
        <v>-1</v>
      </c>
      <c r="AR37" s="192">
        <f>if(AR15="",10,if(isnumber(find("+",AR15)),-10,if(EXACT(AR15,upper(AR15)),$C15- VLOOKUP(AR15,'Team Ratings'!$E$3:$F$22,2,FALSE),if(EXACT(AR15,lower(AR15)),$D15- VLOOKUP(AR15,'Team Ratings'!$B$3:$D$22,3,FALSE)))))</f>
        <v>4</v>
      </c>
      <c r="AS37" s="63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</row>
    <row r="38" hidden="1">
      <c r="A38" s="95"/>
      <c r="B38" s="95"/>
      <c r="C38" s="661"/>
      <c r="D38" s="661"/>
      <c r="E38" s="663" t="str">
        <f t="shared" si="2"/>
        <v>WOL</v>
      </c>
      <c r="F38" s="654" t="s">
        <v>56</v>
      </c>
      <c r="G38" s="192">
        <f>if(G16="",10,if(isnumber(find("+",G16)),-10,if(EXACT(G16,upper(G16)),$C16- VLOOKUP(G16,'Team Ratings'!$E$3:$F$22,2,FALSE),if(EXACT(G16,lower(G16)),$D16- VLOOKUP(G16,'Team Ratings'!$B$3:$D$22,3,FALSE)))))</f>
        <v>-1</v>
      </c>
      <c r="H38" s="192">
        <f>if(H16="",10,if(isnumber(find("+",H16)),-10,if(EXACT(H16,upper(H16)),$C16- VLOOKUP(H16,'Team Ratings'!$E$3:$F$22,2,FALSE),if(EXACT(H16,lower(H16)),$D16- VLOOKUP(H16,'Team Ratings'!$B$3:$D$22,3,FALSE)))))</f>
        <v>-2</v>
      </c>
      <c r="I38" s="192">
        <f>if(I16="",10,if(isnumber(find("+",I16)),-10,if(EXACT(I16,upper(I16)),$C16- VLOOKUP(I16,'Team Ratings'!$E$3:$F$22,2,FALSE),if(EXACT(I16,lower(I16)),$D16- VLOOKUP(I16,'Team Ratings'!$B$3:$D$22,3,FALSE)))))</f>
        <v>3</v>
      </c>
      <c r="J38" s="192">
        <f>if(J16="",10,if(isnumber(find("+",J16)),-10,if(EXACT(J16,upper(J16)),$C16- VLOOKUP(J16,'Team Ratings'!$E$3:$F$22,2,FALSE),if(EXACT(J16,lower(J16)),$D16- VLOOKUP(J16,'Team Ratings'!$B$3:$D$22,3,FALSE)))))</f>
        <v>-1</v>
      </c>
      <c r="K38" s="192">
        <f>if(K16="",10,if(isnumber(find("+",K16)),-10,if(EXACT(K16,upper(K16)),$C16- VLOOKUP(K16,'Team Ratings'!$E$3:$F$22,2,FALSE),if(EXACT(K16,lower(K16)),$D16- VLOOKUP(K16,'Team Ratings'!$B$3:$D$22,3,FALSE)))))</f>
        <v>-2</v>
      </c>
      <c r="L38" s="192">
        <f>if(L16="",10,if(isnumber(find("+",L16)),-10,if(EXACT(L16,upper(L16)),$C16- VLOOKUP(L16,'Team Ratings'!$E$3:$F$22,2,FALSE),if(EXACT(L16,lower(L16)),$D16- VLOOKUP(L16,'Team Ratings'!$B$3:$D$22,3,FALSE)))))</f>
        <v>-1</v>
      </c>
      <c r="M38" s="192">
        <f>if(M16="",10,if(isnumber(find("+",M16)),-10,if(EXACT(M16,upper(M16)),$C16- VLOOKUP(M16,'Team Ratings'!$E$3:$F$22,2,FALSE),if(EXACT(M16,lower(M16)),$D16- VLOOKUP(M16,'Team Ratings'!$B$3:$D$22,3,FALSE)))))</f>
        <v>4</v>
      </c>
      <c r="N38" s="192">
        <f>if(N16="",10,if(isnumber(find("+",N16)),-10,if(EXACT(N16,upper(N16)),$C16- VLOOKUP(N16,'Team Ratings'!$E$3:$F$22,2,FALSE),if(EXACT(N16,lower(N16)),$D16- VLOOKUP(N16,'Team Ratings'!$B$3:$D$22,3,FALSE)))))</f>
        <v>4</v>
      </c>
      <c r="O38" s="192">
        <f>if(O16="",10,if(isnumber(find("+",O16)),-10,if(EXACT(O16,upper(O16)),$C16- VLOOKUP(O16,'Team Ratings'!$E$3:$F$22,2,FALSE),if(EXACT(O16,lower(O16)),$D16- VLOOKUP(O16,'Team Ratings'!$B$3:$D$22,3,FALSE)))))</f>
        <v>2</v>
      </c>
      <c r="P38" s="192">
        <f>if(P16="",10,if(isnumber(find("+",P16)),-10,if(EXACT(P16,upper(P16)),$C16- VLOOKUP(P16,'Team Ratings'!$E$3:$F$22,2,FALSE),if(EXACT(P16,lower(P16)),$D16- VLOOKUP(P16,'Team Ratings'!$B$3:$D$22,3,FALSE)))))</f>
        <v>3</v>
      </c>
      <c r="Q38" s="192">
        <f>if(Q16="",10,if(isnumber(find("+",Q16)),-10,if(EXACT(Q16,upper(Q16)),$C16- VLOOKUP(Q16,'Team Ratings'!$E$3:$F$22,2,FALSE),if(EXACT(Q16,lower(Q16)),$D16- VLOOKUP(Q16,'Team Ratings'!$B$3:$D$22,3,FALSE)))))</f>
        <v>-2</v>
      </c>
      <c r="R38" s="192">
        <f>if(R16="",10,if(isnumber(find("+",R16)),-10,if(EXACT(R16,upper(R16)),$C16- VLOOKUP(R16,'Team Ratings'!$E$3:$F$22,2,FALSE),if(EXACT(R16,lower(R16)),$D16- VLOOKUP(R16,'Team Ratings'!$B$3:$D$22,3,FALSE)))))</f>
        <v>0</v>
      </c>
      <c r="S38" s="192">
        <f>if(S16="",10,if(isnumber(find("+",S16)),-10,if(EXACT(S16,upper(S16)),$C16- VLOOKUP(S16,'Team Ratings'!$E$3:$F$22,2,FALSE),if(EXACT(S16,lower(S16)),$D16- VLOOKUP(S16,'Team Ratings'!$B$3:$D$22,3,FALSE)))))</f>
        <v>0</v>
      </c>
      <c r="T38" s="192">
        <f>if(T16="",10,if(isnumber(find("+",T16)),-10,if(EXACT(T16,upper(T16)),$C16- VLOOKUP(T16,'Team Ratings'!$E$3:$F$22,2,FALSE),if(EXACT(T16,lower(T16)),$D16- VLOOKUP(T16,'Team Ratings'!$B$3:$D$22,3,FALSE)))))</f>
        <v>-1</v>
      </c>
      <c r="U38" s="192">
        <f>if(U16="",10,if(isnumber(find("+",U16)),-10,if(EXACT(U16,upper(U16)),$C16- VLOOKUP(U16,'Team Ratings'!$E$3:$F$22,2,FALSE),if(EXACT(U16,lower(U16)),$D16- VLOOKUP(U16,'Team Ratings'!$B$3:$D$22,3,FALSE)))))</f>
        <v>0</v>
      </c>
      <c r="V38" s="192">
        <f>if(V16="",10,if(isnumber(find("+",V16)),-10,if(EXACT(V16,upper(V16)),$C16- VLOOKUP(V16,'Team Ratings'!$E$3:$F$22,2,FALSE),if(EXACT(V16,lower(V16)),$D16- VLOOKUP(V16,'Team Ratings'!$B$3:$D$22,3,FALSE)))))</f>
        <v>2</v>
      </c>
      <c r="W38" s="192">
        <f>if(W16="",10,if(isnumber(find("+",W16)),-10,if(EXACT(W16,upper(W16)),$C16- VLOOKUP(W16,'Team Ratings'!$E$3:$F$22,2,FALSE),if(EXACT(W16,lower(W16)),$D16- VLOOKUP(W16,'Team Ratings'!$B$3:$D$22,3,FALSE)))))</f>
        <v>0</v>
      </c>
      <c r="X38" s="192">
        <f>if(X16="",10,if(isnumber(find("+",X16)),-10,if(EXACT(X16,upper(X16)),$C16- VLOOKUP(X16,'Team Ratings'!$E$3:$F$22,2,FALSE),if(EXACT(X16,lower(X16)),$D16- VLOOKUP(X16,'Team Ratings'!$B$3:$D$22,3,FALSE)))))</f>
        <v>2</v>
      </c>
      <c r="Y38" s="192">
        <f>if(Y16="",10,if(isnumber(find("+",Y16)),-10,if(EXACT(Y16,upper(Y16)),$C16- VLOOKUP(Y16,'Team Ratings'!$E$3:$F$22,2,FALSE),if(EXACT(Y16,lower(Y16)),$D16- VLOOKUP(Y16,'Team Ratings'!$B$3:$D$22,3,FALSE)))))</f>
        <v>1</v>
      </c>
      <c r="Z38" s="192">
        <f>if(Z16="",10,if(isnumber(find("+",Z16)),-10,if(EXACT(Z16,upper(Z16)),$C16- VLOOKUP(Z16,'Team Ratings'!$E$3:$F$22,2,FALSE),if(EXACT(Z16,lower(Z16)),$D16- VLOOKUP(Z16,'Team Ratings'!$B$3:$D$22,3,FALSE)))))</f>
        <v>0</v>
      </c>
      <c r="AA38" s="192">
        <f>if(AA16="",10,if(isnumber(find("+",AA16)),-10,if(EXACT(AA16,upper(AA16)),$C16- VLOOKUP(AA16,'Team Ratings'!$E$3:$F$22,2,FALSE),if(EXACT(AA16,lower(AA16)),$D16- VLOOKUP(AA16,'Team Ratings'!$B$3:$D$22,3,FALSE)))))</f>
        <v>4</v>
      </c>
      <c r="AB38" s="192">
        <f>if(AB16="",10,if(isnumber(find("+",AB16)),-10,if(EXACT(AB16,upper(AB16)),$C16- VLOOKUP(AB16,'Team Ratings'!$E$3:$F$22,2,FALSE),if(EXACT(AB16,lower(AB16)),$D16- VLOOKUP(AB16,'Team Ratings'!$B$3:$D$22,3,FALSE)))))</f>
        <v>4</v>
      </c>
      <c r="AC38" s="192">
        <f>if(AC16="",10,if(isnumber(find("+",AC16)),-10,if(EXACT(AC16,upper(AC16)),$C16- VLOOKUP(AC16,'Team Ratings'!$E$3:$F$22,2,FALSE),if(EXACT(AC16,lower(AC16)),$D16- VLOOKUP(AC16,'Team Ratings'!$B$3:$D$22,3,FALSE)))))</f>
        <v>-1</v>
      </c>
      <c r="AD38" s="192">
        <f>if(AD16="",10,if(isnumber(find("+",AD16)),-10,if(EXACT(AD16,upper(AD16)),$C16- VLOOKUP(AD16,'Team Ratings'!$E$3:$F$22,2,FALSE),if(EXACT(AD16,lower(AD16)),$D16- VLOOKUP(AD16,'Team Ratings'!$B$3:$D$22,3,FALSE)))))</f>
        <v>-2</v>
      </c>
      <c r="AE38" s="192">
        <f>if(AE16="",10,if(isnumber(find("+",AE16)),-10,if(EXACT(AE16,upper(AE16)),$C16- VLOOKUP(AE16,'Team Ratings'!$E$3:$F$22,2,FALSE),if(EXACT(AE16,lower(AE16)),$D16- VLOOKUP(AE16,'Team Ratings'!$B$3:$D$22,3,FALSE)))))</f>
        <v>-2</v>
      </c>
      <c r="AF38" s="192">
        <f>if(AF16="",10,if(isnumber(find("+",AF16)),-10,if(EXACT(AF16,upper(AF16)),$C16- VLOOKUP(AF16,'Team Ratings'!$E$3:$F$22,2,FALSE),if(EXACT(AF16,lower(AF16)),$D16- VLOOKUP(AF16,'Team Ratings'!$B$3:$D$22,3,FALSE)))))</f>
        <v>2</v>
      </c>
      <c r="AG38" s="192">
        <f>if(AG16="",10,if(isnumber(find("+",AG16)),-10,if(EXACT(AG16,upper(AG16)),$C16- VLOOKUP(AG16,'Team Ratings'!$E$3:$F$22,2,FALSE),if(EXACT(AG16,lower(AG16)),$D16- VLOOKUP(AG16,'Team Ratings'!$B$3:$D$22,3,FALSE)))))</f>
        <v>1</v>
      </c>
      <c r="AH38" s="192">
        <f>if(AH16="",10,if(isnumber(find("+",AH16)),-10,if(EXACT(AH16,upper(AH16)),$C16- VLOOKUP(AH16,'Team Ratings'!$E$3:$F$22,2,FALSE),if(EXACT(AH16,lower(AH16)),$D16- VLOOKUP(AH16,'Team Ratings'!$B$3:$D$22,3,FALSE)))))</f>
        <v>-1</v>
      </c>
      <c r="AI38" s="192">
        <f>if(AI16="",10,if(isnumber(find("+",AI16)),-10,if(EXACT(AI16,upper(AI16)),$C16- VLOOKUP(AI16,'Team Ratings'!$E$3:$F$22,2,FALSE),if(EXACT(AI16,lower(AI16)),$D16- VLOOKUP(AI16,'Team Ratings'!$B$3:$D$22,3,FALSE)))))</f>
        <v>-2</v>
      </c>
      <c r="AJ38" s="192">
        <f>if(AJ16="",10,if(isnumber(find("+",AJ16)),-10,if(EXACT(AJ16,upper(AJ16)),$C16- VLOOKUP(AJ16,'Team Ratings'!$E$3:$F$22,2,FALSE),if(EXACT(AJ16,lower(AJ16)),$D16- VLOOKUP(AJ16,'Team Ratings'!$B$3:$D$22,3,FALSE)))))</f>
        <v>3</v>
      </c>
      <c r="AK38" s="192">
        <f>if(AK16="",10,if(isnumber(find("+",AK16)),-10,if(EXACT(AK16,upper(AK16)),$C16- VLOOKUP(AK16,'Team Ratings'!$E$3:$F$22,2,FALSE),if(EXACT(AK16,lower(AK16)),$D16- VLOOKUP(AK16,'Team Ratings'!$B$3:$D$22,3,FALSE)))))</f>
        <v>-1</v>
      </c>
      <c r="AL38" s="192">
        <f>if(AL16="",10,if(isnumber(find("+",AL16)),-10,if(EXACT(AL16,upper(AL16)),$C16- VLOOKUP(AL16,'Team Ratings'!$E$3:$F$22,2,FALSE),if(EXACT(AL16,lower(AL16)),$D16- VLOOKUP(AL16,'Team Ratings'!$B$3:$D$22,3,FALSE)))))</f>
        <v>1</v>
      </c>
      <c r="AM38" s="192">
        <f>if(AM16="",10,if(isnumber(find("+",AM16)),-10,if(EXACT(AM16,upper(AM16)),$C16- VLOOKUP(AM16,'Team Ratings'!$E$3:$F$22,2,FALSE),if(EXACT(AM16,lower(AM16)),$D16- VLOOKUP(AM16,'Team Ratings'!$B$3:$D$22,3,FALSE)))))</f>
        <v>0</v>
      </c>
      <c r="AN38" s="192">
        <f>if(AN16="",10,if(isnumber(find("+",AN16)),-10,if(EXACT(AN16,upper(AN16)),$C16- VLOOKUP(AN16,'Team Ratings'!$E$3:$F$22,2,FALSE),if(EXACT(AN16,lower(AN16)),$D16- VLOOKUP(AN16,'Team Ratings'!$B$3:$D$22,3,FALSE)))))</f>
        <v>1</v>
      </c>
      <c r="AO38" s="192">
        <f>if(AO16="",10,if(isnumber(find("+",AO16)),-10,if(EXACT(AO16,upper(AO16)),$C16- VLOOKUP(AO16,'Team Ratings'!$E$3:$F$22,2,FALSE),if(EXACT(AO16,lower(AO16)),$D16- VLOOKUP(AO16,'Team Ratings'!$B$3:$D$22,3,FALSE)))))</f>
        <v>0</v>
      </c>
      <c r="AP38" s="192">
        <f>if(AP16="",10,if(isnumber(find("+",AP16)),-10,if(EXACT(AP16,upper(AP16)),$C16- VLOOKUP(AP16,'Team Ratings'!$E$3:$F$22,2,FALSE),if(EXACT(AP16,lower(AP16)),$D16- VLOOKUP(AP16,'Team Ratings'!$B$3:$D$22,3,FALSE)))))</f>
        <v>2</v>
      </c>
      <c r="AQ38" s="192">
        <f>if(AQ16="",10,if(isnumber(find("+",AQ16)),-10,if(EXACT(AQ16,upper(AQ16)),$C16- VLOOKUP(AQ16,'Team Ratings'!$E$3:$F$22,2,FALSE),if(EXACT(AQ16,lower(AQ16)),$D16- VLOOKUP(AQ16,'Team Ratings'!$B$3:$D$22,3,FALSE)))))</f>
        <v>-1</v>
      </c>
      <c r="AR38" s="192">
        <f>if(AR16="",10,if(isnumber(find("+",AR16)),-10,if(EXACT(AR16,upper(AR16)),$C16- VLOOKUP(AR16,'Team Ratings'!$E$3:$F$22,2,FALSE),if(EXACT(AR16,lower(AR16)),$D16- VLOOKUP(AR16,'Team Ratings'!$B$3:$D$22,3,FALSE)))))</f>
        <v>2</v>
      </c>
      <c r="AS38" s="63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</row>
    <row r="39" hidden="1">
      <c r="A39" s="95"/>
      <c r="B39" s="95"/>
      <c r="C39" s="661"/>
      <c r="D39" s="661"/>
      <c r="E39" s="663" t="str">
        <f t="shared" si="2"/>
        <v>EVE</v>
      </c>
      <c r="F39" s="654" t="s">
        <v>56</v>
      </c>
      <c r="G39" s="192">
        <f>if(G17="",10,if(isnumber(find("+",G17)),-10,if(EXACT(G17,upper(G17)),$C17- VLOOKUP(G17,'Team Ratings'!$E$3:$F$22,2,FALSE),if(EXACT(G17,lower(G17)),$D17- VLOOKUP(G17,'Team Ratings'!$B$3:$D$22,3,FALSE)))))</f>
        <v>3</v>
      </c>
      <c r="H39" s="192">
        <f>if(H17="",10,if(isnumber(find("+",H17)),-10,if(EXACT(H17,upper(H17)),$C17- VLOOKUP(H17,'Team Ratings'!$E$3:$F$22,2,FALSE),if(EXACT(H17,lower(H17)),$D17- VLOOKUP(H17,'Team Ratings'!$B$3:$D$22,3,FALSE)))))</f>
        <v>2</v>
      </c>
      <c r="I39" s="192">
        <f>if(I17="",10,if(isnumber(find("+",I17)),-10,if(EXACT(I17,upper(I17)),$C17- VLOOKUP(I17,'Team Ratings'!$E$3:$F$22,2,FALSE),if(EXACT(I17,lower(I17)),$D17- VLOOKUP(I17,'Team Ratings'!$B$3:$D$22,3,FALSE)))))</f>
        <v>-2</v>
      </c>
      <c r="J39" s="192">
        <f>if(J17="",10,if(isnumber(find("+",J17)),-10,if(EXACT(J17,upper(J17)),$C17- VLOOKUP(J17,'Team Ratings'!$E$3:$F$22,2,FALSE),if(EXACT(J17,lower(J17)),$D17- VLOOKUP(J17,'Team Ratings'!$B$3:$D$22,3,FALSE)))))</f>
        <v>0</v>
      </c>
      <c r="K39" s="192">
        <f>if(K17="",10,if(isnumber(find("+",K17)),-10,if(EXACT(K17,upper(K17)),$C17- VLOOKUP(K17,'Team Ratings'!$E$3:$F$22,2,FALSE),if(EXACT(K17,lower(K17)),$D17- VLOOKUP(K17,'Team Ratings'!$B$3:$D$22,3,FALSE)))))</f>
        <v>0</v>
      </c>
      <c r="L39" s="192">
        <f>if(L17="",10,if(isnumber(find("+",L17)),-10,if(EXACT(L17,upper(L17)),$C17- VLOOKUP(L17,'Team Ratings'!$E$3:$F$22,2,FALSE),if(EXACT(L17,lower(L17)),$D17- VLOOKUP(L17,'Team Ratings'!$B$3:$D$22,3,FALSE)))))</f>
        <v>4</v>
      </c>
      <c r="M39" s="192">
        <f>if(M17="",10,if(isnumber(find("+",M17)),-10,if(EXACT(M17,upper(M17)),$C17- VLOOKUP(M17,'Team Ratings'!$E$3:$F$22,2,FALSE),if(EXACT(M17,lower(M17)),$D17- VLOOKUP(M17,'Team Ratings'!$B$3:$D$22,3,FALSE)))))</f>
        <v>3</v>
      </c>
      <c r="N39" s="192">
        <f>if(N17="",10,if(isnumber(find("+",N17)),-10,if(EXACT(N17,upper(N17)),$C17- VLOOKUP(N17,'Team Ratings'!$E$3:$F$22,2,FALSE),if(EXACT(N17,lower(N17)),$D17- VLOOKUP(N17,'Team Ratings'!$B$3:$D$22,3,FALSE)))))</f>
        <v>0</v>
      </c>
      <c r="O39" s="192">
        <f>if(O17="",10,if(isnumber(find("+",O17)),-10,if(EXACT(O17,upper(O17)),$C17- VLOOKUP(O17,'Team Ratings'!$E$3:$F$22,2,FALSE),if(EXACT(O17,lower(O17)),$D17- VLOOKUP(O17,'Team Ratings'!$B$3:$D$22,3,FALSE)))))</f>
        <v>0</v>
      </c>
      <c r="P39" s="192">
        <f>if(P17="",10,if(isnumber(find("+",P17)),-10,if(EXACT(P17,upper(P17)),$C17- VLOOKUP(P17,'Team Ratings'!$E$3:$F$22,2,FALSE),if(EXACT(P17,lower(P17)),$D17- VLOOKUP(P17,'Team Ratings'!$B$3:$D$22,3,FALSE)))))</f>
        <v>2</v>
      </c>
      <c r="Q39" s="192">
        <f>if(Q17="",10,if(isnumber(find("+",Q17)),-10,if(EXACT(Q17,upper(Q17)),$C17- VLOOKUP(Q17,'Team Ratings'!$E$3:$F$22,2,FALSE),if(EXACT(Q17,lower(Q17)),$D17- VLOOKUP(Q17,'Team Ratings'!$B$3:$D$22,3,FALSE)))))</f>
        <v>4</v>
      </c>
      <c r="R39" s="192">
        <f>if(R17="",10,if(isnumber(find("+",R17)),-10,if(EXACT(R17,upper(R17)),$C17- VLOOKUP(R17,'Team Ratings'!$E$3:$F$22,2,FALSE),if(EXACT(R17,lower(R17)),$D17- VLOOKUP(R17,'Team Ratings'!$B$3:$D$22,3,FALSE)))))</f>
        <v>2</v>
      </c>
      <c r="S39" s="192">
        <f>if(S17="",10,if(isnumber(find("+",S17)),-10,if(EXACT(S17,upper(S17)),$C17- VLOOKUP(S17,'Team Ratings'!$E$3:$F$22,2,FALSE),if(EXACT(S17,lower(S17)),$D17- VLOOKUP(S17,'Team Ratings'!$B$3:$D$22,3,FALSE)))))</f>
        <v>0</v>
      </c>
      <c r="T39" s="192">
        <f>if(T17="",10,if(isnumber(find("+",T17)),-10,if(EXACT(T17,upper(T17)),$C17- VLOOKUP(T17,'Team Ratings'!$E$3:$F$22,2,FALSE),if(EXACT(T17,lower(T17)),$D17- VLOOKUP(T17,'Team Ratings'!$B$3:$D$22,3,FALSE)))))</f>
        <v>-1</v>
      </c>
      <c r="U39" s="192">
        <f>if(U17="",10,if(isnumber(find("+",U17)),-10,if(EXACT(U17,upper(U17)),$C17- VLOOKUP(U17,'Team Ratings'!$E$3:$F$22,2,FALSE),if(EXACT(U17,lower(U17)),$D17- VLOOKUP(U17,'Team Ratings'!$B$3:$D$22,3,FALSE)))))</f>
        <v>0</v>
      </c>
      <c r="V39" s="192">
        <f>if(V17="",10,if(isnumber(find("+",V17)),-10,if(EXACT(V17,upper(V17)),$C17- VLOOKUP(V17,'Team Ratings'!$E$3:$F$22,2,FALSE),if(EXACT(V17,lower(V17)),$D17- VLOOKUP(V17,'Team Ratings'!$B$3:$D$22,3,FALSE)))))</f>
        <v>-1</v>
      </c>
      <c r="W39" s="192">
        <f>if(W17="",10,if(isnumber(find("+",W17)),-10,if(EXACT(W17,upper(W17)),$C17- VLOOKUP(W17,'Team Ratings'!$E$3:$F$22,2,FALSE),if(EXACT(W17,lower(W17)),$D17- VLOOKUP(W17,'Team Ratings'!$B$3:$D$22,3,FALSE)))))</f>
        <v>0</v>
      </c>
      <c r="X39" s="192">
        <f>if(X17="",10,if(isnumber(find("+",X17)),-10,if(EXACT(X17,upper(X17)),$C17- VLOOKUP(X17,'Team Ratings'!$E$3:$F$22,2,FALSE),if(EXACT(X17,lower(X17)),$D17- VLOOKUP(X17,'Team Ratings'!$B$3:$D$22,3,FALSE)))))</f>
        <v>5</v>
      </c>
      <c r="Y39" s="192">
        <f>if(Y17="",10,if(isnumber(find("+",Y17)),-10,if(EXACT(Y17,upper(Y17)),$C17- VLOOKUP(Y17,'Team Ratings'!$E$3:$F$22,2,FALSE),if(EXACT(Y17,lower(Y17)),$D17- VLOOKUP(Y17,'Team Ratings'!$B$3:$D$22,3,FALSE)))))</f>
        <v>0</v>
      </c>
      <c r="Z39" s="192">
        <f>if(Z17="",10,if(isnumber(find("+",Z17)),-10,if(EXACT(Z17,upper(Z17)),$C17- VLOOKUP(Z17,'Team Ratings'!$E$3:$F$22,2,FALSE),if(EXACT(Z17,lower(Z17)),$D17- VLOOKUP(Z17,'Team Ratings'!$B$3:$D$22,3,FALSE)))))</f>
        <v>-1</v>
      </c>
      <c r="AA39" s="192">
        <f>if(AA17="",10,if(isnumber(find("+",AA17)),-10,if(EXACT(AA17,upper(AA17)),$C17- VLOOKUP(AA17,'Team Ratings'!$E$3:$F$22,2,FALSE),if(EXACT(AA17,lower(AA17)),$D17- VLOOKUP(AA17,'Team Ratings'!$B$3:$D$22,3,FALSE)))))</f>
        <v>3</v>
      </c>
      <c r="AB39" s="192">
        <f>if(AB17="",10,if(isnumber(find("+",AB17)),-10,if(EXACT(AB17,upper(AB17)),$C17- VLOOKUP(AB17,'Team Ratings'!$E$3:$F$22,2,FALSE),if(EXACT(AB17,lower(AB17)),$D17- VLOOKUP(AB17,'Team Ratings'!$B$3:$D$22,3,FALSE)))))</f>
        <v>2</v>
      </c>
      <c r="AC39" s="192">
        <f>if(AC17="",10,if(isnumber(find("+",AC17)),-10,if(EXACT(AC17,upper(AC17)),$C17- VLOOKUP(AC17,'Team Ratings'!$E$3:$F$22,2,FALSE),if(EXACT(AC17,lower(AC17)),$D17- VLOOKUP(AC17,'Team Ratings'!$B$3:$D$22,3,FALSE)))))</f>
        <v>5</v>
      </c>
      <c r="AD39" s="192">
        <f>if(AD17="",10,if(isnumber(find("+",AD17)),-10,if(EXACT(AD17,upper(AD17)),$C17- VLOOKUP(AD17,'Team Ratings'!$E$3:$F$22,2,FALSE),if(EXACT(AD17,lower(AD17)),$D17- VLOOKUP(AD17,'Team Ratings'!$B$3:$D$22,3,FALSE)))))</f>
        <v>-1</v>
      </c>
      <c r="AE39" s="192">
        <f>if(AE17="",10,if(isnumber(find("+",AE17)),-10,if(EXACT(AE17,upper(AE17)),$C17- VLOOKUP(AE17,'Team Ratings'!$E$3:$F$22,2,FALSE),if(EXACT(AE17,lower(AE17)),$D17- VLOOKUP(AE17,'Team Ratings'!$B$3:$D$22,3,FALSE)))))</f>
        <v>0</v>
      </c>
      <c r="AF39" s="192">
        <f>if(AF17="",10,if(isnumber(find("+",AF17)),-10,if(EXACT(AF17,upper(AF17)),$C17- VLOOKUP(AF17,'Team Ratings'!$E$3:$F$22,2,FALSE),if(EXACT(AF17,lower(AF17)),$D17- VLOOKUP(AF17,'Team Ratings'!$B$3:$D$22,3,FALSE)))))</f>
        <v>-1</v>
      </c>
      <c r="AG39" s="192">
        <f>if(AG17="",10,if(isnumber(find("+",AG17)),-10,if(EXACT(AG17,upper(AG17)),$C17- VLOOKUP(AG17,'Team Ratings'!$E$3:$F$22,2,FALSE),if(EXACT(AG17,lower(AG17)),$D17- VLOOKUP(AG17,'Team Ratings'!$B$3:$D$22,3,FALSE)))))</f>
        <v>-1</v>
      </c>
      <c r="AH39" s="192">
        <f>if(AH17="",10,if(isnumber(find("+",AH17)),-10,if(EXACT(AH17,upper(AH17)),$C17- VLOOKUP(AH17,'Team Ratings'!$E$3:$F$22,2,FALSE),if(EXACT(AH17,lower(AH17)),$D17- VLOOKUP(AH17,'Team Ratings'!$B$3:$D$22,3,FALSE)))))</f>
        <v>4</v>
      </c>
      <c r="AI39" s="192">
        <f>if(AI17="",10,if(isnumber(find("+",AI17)),-10,if(EXACT(AI17,upper(AI17)),$C17- VLOOKUP(AI17,'Team Ratings'!$E$3:$F$22,2,FALSE),if(EXACT(AI17,lower(AI17)),$D17- VLOOKUP(AI17,'Team Ratings'!$B$3:$D$22,3,FALSE)))))</f>
        <v>2</v>
      </c>
      <c r="AJ39" s="192">
        <f>if(AJ17="",10,if(isnumber(find("+",AJ17)),-10,if(EXACT(AJ17,upper(AJ17)),$C17- VLOOKUP(AJ17,'Team Ratings'!$E$3:$F$22,2,FALSE),if(EXACT(AJ17,lower(AJ17)),$D17- VLOOKUP(AJ17,'Team Ratings'!$B$3:$D$22,3,FALSE)))))</f>
        <v>3</v>
      </c>
      <c r="AK39" s="192">
        <f>if(AK17="",10,if(isnumber(find("+",AK17)),-10,if(EXACT(AK17,upper(AK17)),$C17- VLOOKUP(AK17,'Team Ratings'!$E$3:$F$22,2,FALSE),if(EXACT(AK17,lower(AK17)),$D17- VLOOKUP(AK17,'Team Ratings'!$B$3:$D$22,3,FALSE)))))</f>
        <v>-2</v>
      </c>
      <c r="AL39" s="192">
        <f>if(AL17="",10,if(isnumber(find("+",AL17)),-10,if(EXACT(AL17,upper(AL17)),$C17- VLOOKUP(AL17,'Team Ratings'!$E$3:$F$22,2,FALSE),if(EXACT(AL17,lower(AL17)),$D17- VLOOKUP(AL17,'Team Ratings'!$B$3:$D$22,3,FALSE)))))</f>
        <v>1</v>
      </c>
      <c r="AM39" s="192">
        <f>if(AM17="",10,if(isnumber(find("+",AM17)),-10,if(EXACT(AM17,upper(AM17)),$C17- VLOOKUP(AM17,'Team Ratings'!$E$3:$F$22,2,FALSE),if(EXACT(AM17,lower(AM17)),$D17- VLOOKUP(AM17,'Team Ratings'!$B$3:$D$22,3,FALSE)))))</f>
        <v>-1</v>
      </c>
      <c r="AN39" s="192">
        <f>if(AN17="",10,if(isnumber(find("+",AN17)),-10,if(EXACT(AN17,upper(AN17)),$C17- VLOOKUP(AN17,'Team Ratings'!$E$3:$F$22,2,FALSE),if(EXACT(AN17,lower(AN17)),$D17- VLOOKUP(AN17,'Team Ratings'!$B$3:$D$22,3,FALSE)))))</f>
        <v>2</v>
      </c>
      <c r="AO39" s="192">
        <f>if(AO17="",10,if(isnumber(find("+",AO17)),-10,if(EXACT(AO17,upper(AO17)),$C17- VLOOKUP(AO17,'Team Ratings'!$E$3:$F$22,2,FALSE),if(EXACT(AO17,lower(AO17)),$D17- VLOOKUP(AO17,'Team Ratings'!$B$3:$D$22,3,FALSE)))))</f>
        <v>2</v>
      </c>
      <c r="AP39" s="192">
        <f>if(AP17="",10,if(isnumber(find("+",AP17)),-10,if(EXACT(AP17,upper(AP17)),$C17- VLOOKUP(AP17,'Team Ratings'!$E$3:$F$22,2,FALSE),if(EXACT(AP17,lower(AP17)),$D17- VLOOKUP(AP17,'Team Ratings'!$B$3:$D$22,3,FALSE)))))</f>
        <v>4</v>
      </c>
      <c r="AQ39" s="192">
        <f>if(AQ17="",10,if(isnumber(find("+",AQ17)),-10,if(EXACT(AQ17,upper(AQ17)),$C17- VLOOKUP(AQ17,'Team Ratings'!$E$3:$F$22,2,FALSE),if(EXACT(AQ17,lower(AQ17)),$D17- VLOOKUP(AQ17,'Team Ratings'!$B$3:$D$22,3,FALSE)))))</f>
        <v>1</v>
      </c>
      <c r="AR39" s="192">
        <f>if(AR17="",10,if(isnumber(find("+",AR17)),-10,if(EXACT(AR17,upper(AR17)),$C17- VLOOKUP(AR17,'Team Ratings'!$E$3:$F$22,2,FALSE),if(EXACT(AR17,lower(AR17)),$D17- VLOOKUP(AR17,'Team Ratings'!$B$3:$D$22,3,FALSE)))))</f>
        <v>-2</v>
      </c>
      <c r="AS39" s="63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</row>
    <row r="40" hidden="1">
      <c r="A40" s="95"/>
      <c r="B40" s="95"/>
      <c r="C40" s="661"/>
      <c r="D40" s="661"/>
      <c r="E40" s="663" t="str">
        <f t="shared" si="2"/>
        <v>BRE</v>
      </c>
      <c r="F40" s="654" t="s">
        <v>56</v>
      </c>
      <c r="G40" s="192">
        <f>if(G18="",10,if(isnumber(find("+",G18)),-10,if(EXACT(G18,upper(G18)),$C18- VLOOKUP(G18,'Team Ratings'!$E$3:$F$22,2,FALSE),if(EXACT(G18,lower(G18)),$D18- VLOOKUP(G18,'Team Ratings'!$B$3:$D$22,3,FALSE)))))</f>
        <v>2</v>
      </c>
      <c r="H40" s="192">
        <f>if(H18="",10,if(isnumber(find("+",H18)),-10,if(EXACT(H18,upper(H18)),$C18- VLOOKUP(H18,'Team Ratings'!$E$3:$F$22,2,FALSE),if(EXACT(H18,lower(H18)),$D18- VLOOKUP(H18,'Team Ratings'!$B$3:$D$22,3,FALSE)))))</f>
        <v>3</v>
      </c>
      <c r="I40" s="192">
        <f>if(I18="",10,if(isnumber(find("+",I18)),-10,if(EXACT(I18,upper(I18)),$C18- VLOOKUP(I18,'Team Ratings'!$E$3:$F$22,2,FALSE),if(EXACT(I18,lower(I18)),$D18- VLOOKUP(I18,'Team Ratings'!$B$3:$D$22,3,FALSE)))))</f>
        <v>-1</v>
      </c>
      <c r="J40" s="192">
        <f>if(J18="",10,if(isnumber(find("+",J18)),-10,if(EXACT(J18,upper(J18)),$C18- VLOOKUP(J18,'Team Ratings'!$E$3:$F$22,2,FALSE),if(EXACT(J18,lower(J18)),$D18- VLOOKUP(J18,'Team Ratings'!$B$3:$D$22,3,FALSE)))))</f>
        <v>0</v>
      </c>
      <c r="K40" s="192">
        <f>if(K18="",10,if(isnumber(find("+",K18)),-10,if(EXACT(K18,upper(K18)),$C18- VLOOKUP(K18,'Team Ratings'!$E$3:$F$22,2,FALSE),if(EXACT(K18,lower(K18)),$D18- VLOOKUP(K18,'Team Ratings'!$B$3:$D$22,3,FALSE)))))</f>
        <v>1</v>
      </c>
      <c r="L40" s="192">
        <f>if(L18="",10,if(isnumber(find("+",L18)),-10,if(EXACT(L18,upper(L18)),$C18- VLOOKUP(L18,'Team Ratings'!$E$3:$F$22,2,FALSE),if(EXACT(L18,lower(L18)),$D18- VLOOKUP(L18,'Team Ratings'!$B$3:$D$22,3,FALSE)))))</f>
        <v>0</v>
      </c>
      <c r="M40" s="192">
        <f>if(M18="",10,if(isnumber(find("+",M18)),-10,if(EXACT(M18,upper(M18)),$C18- VLOOKUP(M18,'Team Ratings'!$E$3:$F$22,2,FALSE),if(EXACT(M18,lower(M18)),$D18- VLOOKUP(M18,'Team Ratings'!$B$3:$D$22,3,FALSE)))))</f>
        <v>0</v>
      </c>
      <c r="N40" s="192">
        <f>if(N18="",10,if(isnumber(find("+",N18)),-10,if(EXACT(N18,upper(N18)),$C18- VLOOKUP(N18,'Team Ratings'!$E$3:$F$22,2,FALSE),if(EXACT(N18,lower(N18)),$D18- VLOOKUP(N18,'Team Ratings'!$B$3:$D$22,3,FALSE)))))</f>
        <v>3</v>
      </c>
      <c r="O40" s="192">
        <f>if(O18="",10,if(isnumber(find("+",O18)),-10,if(EXACT(O18,upper(O18)),$C18- VLOOKUP(O18,'Team Ratings'!$E$3:$F$22,2,FALSE),if(EXACT(O18,lower(O18)),$D18- VLOOKUP(O18,'Team Ratings'!$B$3:$D$22,3,FALSE)))))</f>
        <v>-1</v>
      </c>
      <c r="P40" s="192">
        <f>if(P18="",10,if(isnumber(find("+",P18)),-10,if(EXACT(P18,upper(P18)),$C18- VLOOKUP(P18,'Team Ratings'!$E$3:$F$22,2,FALSE),if(EXACT(P18,lower(P18)),$D18- VLOOKUP(P18,'Team Ratings'!$B$3:$D$22,3,FALSE)))))</f>
        <v>2</v>
      </c>
      <c r="Q40" s="192">
        <f>if(Q18="",10,if(isnumber(find("+",Q18)),-10,if(EXACT(Q18,upper(Q18)),$C18- VLOOKUP(Q18,'Team Ratings'!$E$3:$F$22,2,FALSE),if(EXACT(Q18,lower(Q18)),$D18- VLOOKUP(Q18,'Team Ratings'!$B$3:$D$22,3,FALSE)))))</f>
        <v>1</v>
      </c>
      <c r="R40" s="192">
        <f>if(R18="",10,if(isnumber(find("+",R18)),-10,if(EXACT(R18,upper(R18)),$C18- VLOOKUP(R18,'Team Ratings'!$E$3:$F$22,2,FALSE),if(EXACT(R18,lower(R18)),$D18- VLOOKUP(R18,'Team Ratings'!$B$3:$D$22,3,FALSE)))))</f>
        <v>4</v>
      </c>
      <c r="S40" s="192">
        <f>if(S18="",10,if(isnumber(find("+",S18)),-10,if(EXACT(S18,upper(S18)),$C18- VLOOKUP(S18,'Team Ratings'!$E$3:$F$22,2,FALSE),if(EXACT(S18,lower(S18)),$D18- VLOOKUP(S18,'Team Ratings'!$B$3:$D$22,3,FALSE)))))</f>
        <v>2</v>
      </c>
      <c r="T40" s="192">
        <f>if(T18="",10,if(isnumber(find("+",T18)),-10,if(EXACT(T18,upper(T18)),$C18- VLOOKUP(T18,'Team Ratings'!$E$3:$F$22,2,FALSE),if(EXACT(T18,lower(T18)),$D18- VLOOKUP(T18,'Team Ratings'!$B$3:$D$22,3,FALSE)))))</f>
        <v>1</v>
      </c>
      <c r="U40" s="192">
        <f>if(U18="",10,if(isnumber(find("+",U18)),-10,if(EXACT(U18,upper(U18)),$C18- VLOOKUP(U18,'Team Ratings'!$E$3:$F$22,2,FALSE),if(EXACT(U18,lower(U18)),$D18- VLOOKUP(U18,'Team Ratings'!$B$3:$D$22,3,FALSE)))))</f>
        <v>-1</v>
      </c>
      <c r="V40" s="192">
        <f>if(V18="",10,if(isnumber(find("+",V18)),-10,if(EXACT(V18,upper(V18)),$C18- VLOOKUP(V18,'Team Ratings'!$E$3:$F$22,2,FALSE),if(EXACT(V18,lower(V18)),$D18- VLOOKUP(V18,'Team Ratings'!$B$3:$D$22,3,FALSE)))))</f>
        <v>5</v>
      </c>
      <c r="W40" s="192">
        <f>if(W18="",10,if(isnumber(find("+",W18)),-10,if(EXACT(W18,upper(W18)),$C18- VLOOKUP(W18,'Team Ratings'!$E$3:$F$22,2,FALSE),if(EXACT(W18,lower(W18)),$D18- VLOOKUP(W18,'Team Ratings'!$B$3:$D$22,3,FALSE)))))</f>
        <v>3</v>
      </c>
      <c r="X40" s="192">
        <f>if(X18="",10,if(isnumber(find("+",X18)),-10,if(EXACT(X18,upper(X18)),$C18- VLOOKUP(X18,'Team Ratings'!$E$3:$F$22,2,FALSE),if(EXACT(X18,lower(X18)),$D18- VLOOKUP(X18,'Team Ratings'!$B$3:$D$22,3,FALSE)))))</f>
        <v>3</v>
      </c>
      <c r="Y40" s="192">
        <f>if(Y18="",10,if(isnumber(find("+",Y18)),-10,if(EXACT(Y18,upper(Y18)),$C18- VLOOKUP(Y18,'Team Ratings'!$E$3:$F$22,2,FALSE),if(EXACT(Y18,lower(Y18)),$D18- VLOOKUP(Y18,'Team Ratings'!$B$3:$D$22,3,FALSE)))))</f>
        <v>5</v>
      </c>
      <c r="Z40" s="192">
        <f>if(Z18="",10,if(isnumber(find("+",Z18)),-10,if(EXACT(Z18,upper(Z18)),$C18- VLOOKUP(Z18,'Team Ratings'!$E$3:$F$22,2,FALSE),if(EXACT(Z18,lower(Z18)),$D18- VLOOKUP(Z18,'Team Ratings'!$B$3:$D$22,3,FALSE)))))</f>
        <v>-1</v>
      </c>
      <c r="AA40" s="192">
        <f>if(AA18="",10,if(isnumber(find("+",AA18)),-10,if(EXACT(AA18,upper(AA18)),$C18- VLOOKUP(AA18,'Team Ratings'!$E$3:$F$22,2,FALSE),if(EXACT(AA18,lower(AA18)),$D18- VLOOKUP(AA18,'Team Ratings'!$B$3:$D$22,3,FALSE)))))</f>
        <v>0</v>
      </c>
      <c r="AB40" s="192">
        <f>if(AB18="",10,if(isnumber(find("+",AB18)),-10,if(EXACT(AB18,upper(AB18)),$C18- VLOOKUP(AB18,'Team Ratings'!$E$3:$F$22,2,FALSE),if(EXACT(AB18,lower(AB18)),$D18- VLOOKUP(AB18,'Team Ratings'!$B$3:$D$22,3,FALSE)))))</f>
        <v>0</v>
      </c>
      <c r="AC40" s="192">
        <f>if(AC18="",10,if(isnumber(find("+",AC18)),-10,if(EXACT(AC18,upper(AC18)),$C18- VLOOKUP(AC18,'Team Ratings'!$E$3:$F$22,2,FALSE),if(EXACT(AC18,lower(AC18)),$D18- VLOOKUP(AC18,'Team Ratings'!$B$3:$D$22,3,FALSE)))))</f>
        <v>3</v>
      </c>
      <c r="AD40" s="192">
        <f>if(AD18="",10,if(isnumber(find("+",AD18)),-10,if(EXACT(AD18,upper(AD18)),$C18- VLOOKUP(AD18,'Team Ratings'!$E$3:$F$22,2,FALSE),if(EXACT(AD18,lower(AD18)),$D18- VLOOKUP(AD18,'Team Ratings'!$B$3:$D$22,3,FALSE)))))</f>
        <v>1</v>
      </c>
      <c r="AE40" s="192">
        <f>if(AE18="",10,if(isnumber(find("+",AE18)),-10,if(EXACT(AE18,upper(AE18)),$C18- VLOOKUP(AE18,'Team Ratings'!$E$3:$F$22,2,FALSE),if(EXACT(AE18,lower(AE18)),$D18- VLOOKUP(AE18,'Team Ratings'!$B$3:$D$22,3,FALSE)))))</f>
        <v>3</v>
      </c>
      <c r="AF40" s="192">
        <f>if(AF18="",10,if(isnumber(find("+",AF18)),-10,if(EXACT(AF18,upper(AF18)),$C18- VLOOKUP(AF18,'Team Ratings'!$E$3:$F$22,2,FALSE),if(EXACT(AF18,lower(AF18)),$D18- VLOOKUP(AF18,'Team Ratings'!$B$3:$D$22,3,FALSE)))))</f>
        <v>-1</v>
      </c>
      <c r="AG40" s="192">
        <f>if(AG18="",10,if(isnumber(find("+",AG18)),-10,if(EXACT(AG18,upper(AG18)),$C18- VLOOKUP(AG18,'Team Ratings'!$E$3:$F$22,2,FALSE),if(EXACT(AG18,lower(AG18)),$D18- VLOOKUP(AG18,'Team Ratings'!$B$3:$D$22,3,FALSE)))))</f>
        <v>1</v>
      </c>
      <c r="AH40" s="192">
        <f>if(AH18="",10,if(isnumber(find("+",AH18)),-10,if(EXACT(AH18,upper(AH18)),$C18- VLOOKUP(AH18,'Team Ratings'!$E$3:$F$22,2,FALSE),if(EXACT(AH18,lower(AH18)),$D18- VLOOKUP(AH18,'Team Ratings'!$B$3:$D$22,3,FALSE)))))</f>
        <v>1</v>
      </c>
      <c r="AI40" s="192">
        <f>if(AI18="",10,if(isnumber(find("+",AI18)),-10,if(EXACT(AI18,upper(AI18)),$C18- VLOOKUP(AI18,'Team Ratings'!$E$3:$F$22,2,FALSE),if(EXACT(AI18,lower(AI18)),$D18- VLOOKUP(AI18,'Team Ratings'!$B$3:$D$22,3,FALSE)))))</f>
        <v>2</v>
      </c>
      <c r="AJ40" s="192">
        <f>if(AJ18="",10,if(isnumber(find("+",AJ18)),-10,if(EXACT(AJ18,upper(AJ18)),$C18- VLOOKUP(AJ18,'Team Ratings'!$E$3:$F$22,2,FALSE),if(EXACT(AJ18,lower(AJ18)),$D18- VLOOKUP(AJ18,'Team Ratings'!$B$3:$D$22,3,FALSE)))))</f>
        <v>0</v>
      </c>
      <c r="AK40" s="192">
        <f>if(AK18="",10,if(isnumber(find("+",AK18)),-10,if(EXACT(AK18,upper(AK18)),$C18- VLOOKUP(AK18,'Team Ratings'!$E$3:$F$22,2,FALSE),if(EXACT(AK18,lower(AK18)),$D18- VLOOKUP(AK18,'Team Ratings'!$B$3:$D$22,3,FALSE)))))</f>
        <v>1</v>
      </c>
      <c r="AL40" s="192">
        <f>if(AL18="",10,if(isnumber(find("+",AL18)),-10,if(EXACT(AL18,upper(AL18)),$C18- VLOOKUP(AL18,'Team Ratings'!$E$3:$F$22,2,FALSE),if(EXACT(AL18,lower(AL18)),$D18- VLOOKUP(AL18,'Team Ratings'!$B$3:$D$22,3,FALSE)))))</f>
        <v>1</v>
      </c>
      <c r="AM40" s="192">
        <f>if(AM18="",10,if(isnumber(find("+",AM18)),-10,if(EXACT(AM18,upper(AM18)),$C18- VLOOKUP(AM18,'Team Ratings'!$E$3:$F$22,2,FALSE),if(EXACT(AM18,lower(AM18)),$D18- VLOOKUP(AM18,'Team Ratings'!$B$3:$D$22,3,FALSE)))))</f>
        <v>4</v>
      </c>
      <c r="AN40" s="192">
        <f>if(AN18="",10,if(isnumber(find("+",AN18)),-10,if(EXACT(AN18,upper(AN18)),$C18- VLOOKUP(AN18,'Team Ratings'!$E$3:$F$22,2,FALSE),if(EXACT(AN18,lower(AN18)),$D18- VLOOKUP(AN18,'Team Ratings'!$B$3:$D$22,3,FALSE)))))</f>
        <v>-1</v>
      </c>
      <c r="AO40" s="192">
        <f>if(AO18="",10,if(isnumber(find("+",AO18)),-10,if(EXACT(AO18,upper(AO18)),$C18- VLOOKUP(AO18,'Team Ratings'!$E$3:$F$22,2,FALSE),if(EXACT(AO18,lower(AO18)),$D18- VLOOKUP(AO18,'Team Ratings'!$B$3:$D$22,3,FALSE)))))</f>
        <v>5</v>
      </c>
      <c r="AP40" s="192">
        <f>if(AP18="",10,if(isnumber(find("+",AP18)),-10,if(EXACT(AP18,upper(AP18)),$C18- VLOOKUP(AP18,'Team Ratings'!$E$3:$F$22,2,FALSE),if(EXACT(AP18,lower(AP18)),$D18- VLOOKUP(AP18,'Team Ratings'!$B$3:$D$22,3,FALSE)))))</f>
        <v>1</v>
      </c>
      <c r="AQ40" s="192">
        <f>if(AQ18="",10,if(isnumber(find("+",AQ18)),-10,if(EXACT(AQ18,upper(AQ18)),$C18- VLOOKUP(AQ18,'Team Ratings'!$E$3:$F$22,2,FALSE),if(EXACT(AQ18,lower(AQ18)),$D18- VLOOKUP(AQ18,'Team Ratings'!$B$3:$D$22,3,FALSE)))))</f>
        <v>4</v>
      </c>
      <c r="AR40" s="192">
        <f>if(AR18="",10,if(isnumber(find("+",AR18)),-10,if(EXACT(AR18,upper(AR18)),$C18- VLOOKUP(AR18,'Team Ratings'!$E$3:$F$22,2,FALSE),if(EXACT(AR18,lower(AR18)),$D18- VLOOKUP(AR18,'Team Ratings'!$B$3:$D$22,3,FALSE)))))</f>
        <v>5</v>
      </c>
      <c r="AS40" s="63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</row>
    <row r="41" hidden="1">
      <c r="A41" s="95"/>
      <c r="B41" s="95"/>
      <c r="C41" s="661"/>
      <c r="D41" s="661"/>
      <c r="E41" s="663" t="str">
        <f t="shared" si="2"/>
        <v>LEE</v>
      </c>
      <c r="F41" s="654" t="s">
        <v>56</v>
      </c>
      <c r="G41" s="192">
        <f>if(G19="",10,if(isnumber(find("+",G19)),-10,if(EXACT(G19,upper(G19)),$C19- VLOOKUP(G19,'Team Ratings'!$E$3:$F$22,2,FALSE),if(EXACT(G19,lower(G19)),$D19- VLOOKUP(G19,'Team Ratings'!$B$3:$D$22,3,FALSE)))))</f>
        <v>1</v>
      </c>
      <c r="H41" s="192">
        <f>if(H19="",10,if(isnumber(find("+",H19)),-10,if(EXACT(H19,upper(H19)),$C19- VLOOKUP(H19,'Team Ratings'!$E$3:$F$22,2,FALSE),if(EXACT(H19,lower(H19)),$D19- VLOOKUP(H19,'Team Ratings'!$B$3:$D$22,3,FALSE)))))</f>
        <v>0</v>
      </c>
      <c r="I41" s="192">
        <f>if(I19="",10,if(isnumber(find("+",I19)),-10,if(EXACT(I19,upper(I19)),$C19- VLOOKUP(I19,'Team Ratings'!$E$3:$F$22,2,FALSE),if(EXACT(I19,lower(I19)),$D19- VLOOKUP(I19,'Team Ratings'!$B$3:$D$22,3,FALSE)))))</f>
        <v>4</v>
      </c>
      <c r="J41" s="192">
        <f>if(J19="",10,if(isnumber(find("+",J19)),-10,if(EXACT(J19,upper(J19)),$C19- VLOOKUP(J19,'Team Ratings'!$E$3:$F$22,2,FALSE),if(EXACT(J19,lower(J19)),$D19- VLOOKUP(J19,'Team Ratings'!$B$3:$D$22,3,FALSE)))))</f>
        <v>2</v>
      </c>
      <c r="K41" s="192">
        <f>if(K19="",10,if(isnumber(find("+",K19)),-10,if(EXACT(K19,upper(K19)),$C19- VLOOKUP(K19,'Team Ratings'!$E$3:$F$22,2,FALSE),if(EXACT(K19,lower(K19)),$D19- VLOOKUP(K19,'Team Ratings'!$B$3:$D$22,3,FALSE)))))</f>
        <v>0</v>
      </c>
      <c r="L41" s="192">
        <f>if(L19="",10,if(isnumber(find("+",L19)),-10,if(EXACT(L19,upper(L19)),$C19- VLOOKUP(L19,'Team Ratings'!$E$3:$F$22,2,FALSE),if(EXACT(L19,lower(L19)),$D19- VLOOKUP(L19,'Team Ratings'!$B$3:$D$22,3,FALSE)))))</f>
        <v>0</v>
      </c>
      <c r="M41" s="192">
        <f>if(M19="",10,if(isnumber(find("+",M19)),-10,if(EXACT(M19,upper(M19)),$C19- VLOOKUP(M19,'Team Ratings'!$E$3:$F$22,2,FALSE),if(EXACT(M19,lower(M19)),$D19- VLOOKUP(M19,'Team Ratings'!$B$3:$D$22,3,FALSE)))))</f>
        <v>-1</v>
      </c>
      <c r="N41" s="192">
        <f>if(N19="",10,if(isnumber(find("+",N19)),-10,if(EXACT(N19,upper(N19)),$C19- VLOOKUP(N19,'Team Ratings'!$E$3:$F$22,2,FALSE),if(EXACT(N19,lower(N19)),$D19- VLOOKUP(N19,'Team Ratings'!$B$3:$D$22,3,FALSE)))))</f>
        <v>3</v>
      </c>
      <c r="O41" s="192">
        <f>if(O19="",10,if(isnumber(find("+",O19)),-10,if(EXACT(O19,upper(O19)),$C19- VLOOKUP(O19,'Team Ratings'!$E$3:$F$22,2,FALSE),if(EXACT(O19,lower(O19)),$D19- VLOOKUP(O19,'Team Ratings'!$B$3:$D$22,3,FALSE)))))</f>
        <v>1</v>
      </c>
      <c r="P41" s="192">
        <f>if(P19="",10,if(isnumber(find("+",P19)),-10,if(EXACT(P19,upper(P19)),$C19- VLOOKUP(P19,'Team Ratings'!$E$3:$F$22,2,FALSE),if(EXACT(P19,lower(P19)),$D19- VLOOKUP(P19,'Team Ratings'!$B$3:$D$22,3,FALSE)))))</f>
        <v>1</v>
      </c>
      <c r="Q41" s="192">
        <f>if(Q19="",10,if(isnumber(find("+",Q19)),-10,if(EXACT(Q19,upper(Q19)),$C19- VLOOKUP(Q19,'Team Ratings'!$E$3:$F$22,2,FALSE),if(EXACT(Q19,lower(Q19)),$D19- VLOOKUP(Q19,'Team Ratings'!$B$3:$D$22,3,FALSE)))))</f>
        <v>3</v>
      </c>
      <c r="R41" s="192">
        <f>if(R19="",10,if(isnumber(find("+",R19)),-10,if(EXACT(R19,upper(R19)),$C19- VLOOKUP(R19,'Team Ratings'!$E$3:$F$22,2,FALSE),if(EXACT(R19,lower(R19)),$D19- VLOOKUP(R19,'Team Ratings'!$B$3:$D$22,3,FALSE)))))</f>
        <v>2</v>
      </c>
      <c r="S41" s="192">
        <f>if(S19="",10,if(isnumber(find("+",S19)),-10,if(EXACT(S19,upper(S19)),$C19- VLOOKUP(S19,'Team Ratings'!$E$3:$F$22,2,FALSE),if(EXACT(S19,lower(S19)),$D19- VLOOKUP(S19,'Team Ratings'!$B$3:$D$22,3,FALSE)))))</f>
        <v>-1</v>
      </c>
      <c r="T41" s="192">
        <f>if(T19="",10,if(isnumber(find("+",T19)),-10,if(EXACT(T19,upper(T19)),$C19- VLOOKUP(T19,'Team Ratings'!$E$3:$F$22,2,FALSE),if(EXACT(T19,lower(T19)),$D19- VLOOKUP(T19,'Team Ratings'!$B$3:$D$22,3,FALSE)))))</f>
        <v>5</v>
      </c>
      <c r="U41" s="192">
        <f>if(U19="",10,if(isnumber(find("+",U19)),-10,if(EXACT(U19,upper(U19)),$C19- VLOOKUP(U19,'Team Ratings'!$E$3:$F$22,2,FALSE),if(EXACT(U19,lower(U19)),$D19- VLOOKUP(U19,'Team Ratings'!$B$3:$D$22,3,FALSE)))))</f>
        <v>-1</v>
      </c>
      <c r="V41" s="192">
        <f>if(V19="",10,if(isnumber(find("+",V19)),-10,if(EXACT(V19,upper(V19)),$C19- VLOOKUP(V19,'Team Ratings'!$E$3:$F$22,2,FALSE),if(EXACT(V19,lower(V19)),$D19- VLOOKUP(V19,'Team Ratings'!$B$3:$D$22,3,FALSE)))))</f>
        <v>4</v>
      </c>
      <c r="W41" s="192">
        <f>if(W19="",10,if(isnumber(find("+",W19)),-10,if(EXACT(W19,upper(W19)),$C19- VLOOKUP(W19,'Team Ratings'!$E$3:$F$22,2,FALSE),if(EXACT(W19,lower(W19)),$D19- VLOOKUP(W19,'Team Ratings'!$B$3:$D$22,3,FALSE)))))</f>
        <v>5</v>
      </c>
      <c r="X41" s="192">
        <f>if(X19="",10,if(isnumber(find("+",X19)),-10,if(EXACT(X19,upper(X19)),$C19- VLOOKUP(X19,'Team Ratings'!$E$3:$F$22,2,FALSE),if(EXACT(X19,lower(X19)),$D19- VLOOKUP(X19,'Team Ratings'!$B$3:$D$22,3,FALSE)))))</f>
        <v>2</v>
      </c>
      <c r="Y41" s="192">
        <f>if(Y19="",10,if(isnumber(find("+",Y19)),-10,if(EXACT(Y19,upper(Y19)),$C19- VLOOKUP(Y19,'Team Ratings'!$E$3:$F$22,2,FALSE),if(EXACT(Y19,lower(Y19)),$D19- VLOOKUP(Y19,'Team Ratings'!$B$3:$D$22,3,FALSE)))))</f>
        <v>1</v>
      </c>
      <c r="Z41" s="192">
        <f>if(Z19="",10,if(isnumber(find("+",Z19)),-10,if(EXACT(Z19,upper(Z19)),$C19- VLOOKUP(Z19,'Team Ratings'!$E$3:$F$22,2,FALSE),if(EXACT(Z19,lower(Z19)),$D19- VLOOKUP(Z19,'Team Ratings'!$B$3:$D$22,3,FALSE)))))</f>
        <v>2</v>
      </c>
      <c r="AA41" s="192">
        <f>if(AA19="",10,if(isnumber(find("+",AA19)),-10,if(EXACT(AA19,upper(AA19)),$C19- VLOOKUP(AA19,'Team Ratings'!$E$3:$F$22,2,FALSE),if(EXACT(AA19,lower(AA19)),$D19- VLOOKUP(AA19,'Team Ratings'!$B$3:$D$22,3,FALSE)))))</f>
        <v>0</v>
      </c>
      <c r="AB41" s="192">
        <f>if(AB19="",10,if(isnumber(find("+",AB19)),-10,if(EXACT(AB19,upper(AB19)),$C19- VLOOKUP(AB19,'Team Ratings'!$E$3:$F$22,2,FALSE),if(EXACT(AB19,lower(AB19)),$D19- VLOOKUP(AB19,'Team Ratings'!$B$3:$D$22,3,FALSE)))))</f>
        <v>-1</v>
      </c>
      <c r="AC41" s="192">
        <f>if(AC19="",10,if(isnumber(find("+",AC19)),-10,if(EXACT(AC19,upper(AC19)),$C19- VLOOKUP(AC19,'Team Ratings'!$E$3:$F$22,2,FALSE),if(EXACT(AC19,lower(AC19)),$D19- VLOOKUP(AC19,'Team Ratings'!$B$3:$D$22,3,FALSE)))))</f>
        <v>3</v>
      </c>
      <c r="AD41" s="192">
        <f>if(AD19="",10,if(isnumber(find("+",AD19)),-10,if(EXACT(AD19,upper(AD19)),$C19- VLOOKUP(AD19,'Team Ratings'!$E$3:$F$22,2,FALSE),if(EXACT(AD19,lower(AD19)),$D19- VLOOKUP(AD19,'Team Ratings'!$B$3:$D$22,3,FALSE)))))</f>
        <v>1</v>
      </c>
      <c r="AE41" s="192">
        <f>if(AE19="",10,if(isnumber(find("+",AE19)),-10,if(EXACT(AE19,upper(AE19)),$C19- VLOOKUP(AE19,'Team Ratings'!$E$3:$F$22,2,FALSE),if(EXACT(AE19,lower(AE19)),$D19- VLOOKUP(AE19,'Team Ratings'!$B$3:$D$22,3,FALSE)))))</f>
        <v>0</v>
      </c>
      <c r="AF41" s="192">
        <f>if(AF19="",10,if(isnumber(find("+",AF19)),-10,if(EXACT(AF19,upper(AF19)),$C19- VLOOKUP(AF19,'Team Ratings'!$E$3:$F$22,2,FALSE),if(EXACT(AF19,lower(AF19)),$D19- VLOOKUP(AF19,'Team Ratings'!$B$3:$D$22,3,FALSE)))))</f>
        <v>4</v>
      </c>
      <c r="AG41" s="192">
        <f>if(AG19="",10,if(isnumber(find("+",AG19)),-10,if(EXACT(AG19,upper(AG19)),$C19- VLOOKUP(AG19,'Team Ratings'!$E$3:$F$22,2,FALSE),if(EXACT(AG19,lower(AG19)),$D19- VLOOKUP(AG19,'Team Ratings'!$B$3:$D$22,3,FALSE)))))</f>
        <v>1</v>
      </c>
      <c r="AH41" s="192">
        <f>if(AH19="",10,if(isnumber(find("+",AH19)),-10,if(EXACT(AH19,upper(AH19)),$C19- VLOOKUP(AH19,'Team Ratings'!$E$3:$F$22,2,FALSE),if(EXACT(AH19,lower(AH19)),$D19- VLOOKUP(AH19,'Team Ratings'!$B$3:$D$22,3,FALSE)))))</f>
        <v>1</v>
      </c>
      <c r="AI41" s="192">
        <f>if(AI19="",10,if(isnumber(find("+",AI19)),-10,if(EXACT(AI19,upper(AI19)),$C19- VLOOKUP(AI19,'Team Ratings'!$E$3:$F$22,2,FALSE),if(EXACT(AI19,lower(AI19)),$D19- VLOOKUP(AI19,'Team Ratings'!$B$3:$D$22,3,FALSE)))))</f>
        <v>3</v>
      </c>
      <c r="AJ41" s="192">
        <f>if(AJ19="",10,if(isnumber(find("+",AJ19)),-10,if(EXACT(AJ19,upper(AJ19)),$C19- VLOOKUP(AJ19,'Team Ratings'!$E$3:$F$22,2,FALSE),if(EXACT(AJ19,lower(AJ19)),$D19- VLOOKUP(AJ19,'Team Ratings'!$B$3:$D$22,3,FALSE)))))</f>
        <v>1</v>
      </c>
      <c r="AK41" s="192">
        <f>if(AK19="",10,if(isnumber(find("+",AK19)),-10,if(EXACT(AK19,upper(AK19)),$C19- VLOOKUP(AK19,'Team Ratings'!$E$3:$F$22,2,FALSE),if(EXACT(AK19,lower(AK19)),$D19- VLOOKUP(AK19,'Team Ratings'!$B$3:$D$22,3,FALSE)))))</f>
        <v>5</v>
      </c>
      <c r="AL41" s="192">
        <f>if(AL19="",10,if(isnumber(find("+",AL19)),-10,if(EXACT(AL19,upper(AL19)),$C19- VLOOKUP(AL19,'Team Ratings'!$E$3:$F$22,2,FALSE),if(EXACT(AL19,lower(AL19)),$D19- VLOOKUP(AL19,'Team Ratings'!$B$3:$D$22,3,FALSE)))))</f>
        <v>-1</v>
      </c>
      <c r="AM41" s="192">
        <f>if(AM19="",10,if(isnumber(find("+",AM19)),-10,if(EXACT(AM19,upper(AM19)),$C19- VLOOKUP(AM19,'Team Ratings'!$E$3:$F$22,2,FALSE),if(EXACT(AM19,lower(AM19)),$D19- VLOOKUP(AM19,'Team Ratings'!$B$3:$D$22,3,FALSE)))))</f>
        <v>1</v>
      </c>
      <c r="AN41" s="192">
        <f>if(AN19="",10,if(isnumber(find("+",AN19)),-10,if(EXACT(AN19,upper(AN19)),$C19- VLOOKUP(AN19,'Team Ratings'!$E$3:$F$22,2,FALSE),if(EXACT(AN19,lower(AN19)),$D19- VLOOKUP(AN19,'Team Ratings'!$B$3:$D$22,3,FALSE)))))</f>
        <v>-1</v>
      </c>
      <c r="AO41" s="192">
        <f>if(AO19="",10,if(isnumber(find("+",AO19)),-10,if(EXACT(AO19,upper(AO19)),$C19- VLOOKUP(AO19,'Team Ratings'!$E$3:$F$22,2,FALSE),if(EXACT(AO19,lower(AO19)),$D19- VLOOKUP(AO19,'Team Ratings'!$B$3:$D$22,3,FALSE)))))</f>
        <v>5</v>
      </c>
      <c r="AP41" s="192">
        <f>if(AP19="",10,if(isnumber(find("+",AP19)),-10,if(EXACT(AP19,upper(AP19)),$C19- VLOOKUP(AP19,'Team Ratings'!$E$3:$F$22,2,FALSE),if(EXACT(AP19,lower(AP19)),$D19- VLOOKUP(AP19,'Team Ratings'!$B$3:$D$22,3,FALSE)))))</f>
        <v>0</v>
      </c>
      <c r="AQ41" s="192">
        <f>if(AQ19="",10,if(isnumber(find("+",AQ19)),-10,if(EXACT(AQ19,upper(AQ19)),$C19- VLOOKUP(AQ19,'Team Ratings'!$E$3:$F$22,2,FALSE),if(EXACT(AQ19,lower(AQ19)),$D19- VLOOKUP(AQ19,'Team Ratings'!$B$3:$D$22,3,FALSE)))))</f>
        <v>3</v>
      </c>
      <c r="AR41" s="192">
        <f>if(AR19="",10,if(isnumber(find("+",AR19)),-10,if(EXACT(AR19,upper(AR19)),$C19- VLOOKUP(AR19,'Team Ratings'!$E$3:$F$22,2,FALSE),if(EXACT(AR19,lower(AR19)),$D19- VLOOKUP(AR19,'Team Ratings'!$B$3:$D$22,3,FALSE)))))</f>
        <v>3</v>
      </c>
      <c r="AS41" s="63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</row>
    <row r="42" hidden="1">
      <c r="A42" s="95"/>
      <c r="B42" s="95"/>
      <c r="C42" s="661"/>
      <c r="D42" s="661"/>
      <c r="E42" s="663" t="str">
        <f t="shared" si="2"/>
        <v>SOU</v>
      </c>
      <c r="F42" s="654" t="s">
        <v>56</v>
      </c>
      <c r="G42" s="192">
        <f>if(G20="",10,if(isnumber(find("+",G20)),-10,if(EXACT(G20,upper(G20)),$C20- VLOOKUP(G20,'Team Ratings'!$E$3:$F$22,2,FALSE),if(EXACT(G20,lower(G20)),$D20- VLOOKUP(G20,'Team Ratings'!$B$3:$D$22,3,FALSE)))))</f>
        <v>4</v>
      </c>
      <c r="H42" s="192">
        <f>if(H20="",10,if(isnumber(find("+",H20)),-10,if(EXACT(H20,upper(H20)),$C20- VLOOKUP(H20,'Team Ratings'!$E$3:$F$22,2,FALSE),if(EXACT(H20,lower(H20)),$D20- VLOOKUP(H20,'Team Ratings'!$B$3:$D$22,3,FALSE)))))</f>
        <v>0</v>
      </c>
      <c r="I42" s="192">
        <f>if(I20="",10,if(isnumber(find("+",I20)),-10,if(EXACT(I20,upper(I20)),$C20- VLOOKUP(I20,'Team Ratings'!$E$3:$F$22,2,FALSE),if(EXACT(I20,lower(I20)),$D20- VLOOKUP(I20,'Team Ratings'!$B$3:$D$22,3,FALSE)))))</f>
        <v>2</v>
      </c>
      <c r="J42" s="192">
        <f>if(J20="",10,if(isnumber(find("+",J20)),-10,if(EXACT(J20,upper(J20)),$C20- VLOOKUP(J20,'Team Ratings'!$E$3:$F$22,2,FALSE),if(EXACT(J20,lower(J20)),$D20- VLOOKUP(J20,'Team Ratings'!$B$3:$D$22,3,FALSE)))))</f>
        <v>3</v>
      </c>
      <c r="K42" s="192">
        <f>if(K20="",10,if(isnumber(find("+",K20)),-10,if(EXACT(K20,upper(K20)),$C20- VLOOKUP(K20,'Team Ratings'!$E$3:$F$22,2,FALSE),if(EXACT(K20,lower(K20)),$D20- VLOOKUP(K20,'Team Ratings'!$B$3:$D$22,3,FALSE)))))</f>
        <v>4</v>
      </c>
      <c r="L42" s="192">
        <f>if(L20="",10,if(isnumber(find("+",L20)),-10,if(EXACT(L20,upper(L20)),$C20- VLOOKUP(L20,'Team Ratings'!$E$3:$F$22,2,FALSE),if(EXACT(L20,lower(L20)),$D20- VLOOKUP(L20,'Team Ratings'!$B$3:$D$22,3,FALSE)))))</f>
        <v>1</v>
      </c>
      <c r="M42" s="192">
        <f>if(M20="",10,if(isnumber(find("+",M20)),-10,if(EXACT(M20,upper(M20)),$C20- VLOOKUP(M20,'Team Ratings'!$E$3:$F$22,2,FALSE),if(EXACT(M20,lower(M20)),$D20- VLOOKUP(M20,'Team Ratings'!$B$3:$D$22,3,FALSE)))))</f>
        <v>0</v>
      </c>
      <c r="N42" s="192">
        <f>if(N20="",10,if(isnumber(find("+",N20)),-10,if(EXACT(N20,upper(N20)),$C20- VLOOKUP(N20,'Team Ratings'!$E$3:$F$22,2,FALSE),if(EXACT(N20,lower(N20)),$D20- VLOOKUP(N20,'Team Ratings'!$B$3:$D$22,3,FALSE)))))</f>
        <v>2</v>
      </c>
      <c r="O42" s="192">
        <f>if(O20="",10,if(isnumber(find("+",O20)),-10,if(EXACT(O20,upper(O20)),$C20- VLOOKUP(O20,'Team Ratings'!$E$3:$F$22,2,FALSE),if(EXACT(O20,lower(O20)),$D20- VLOOKUP(O20,'Team Ratings'!$B$3:$D$22,3,FALSE)))))</f>
        <v>0</v>
      </c>
      <c r="P42" s="192">
        <f>if(P20="",10,if(isnumber(find("+",P20)),-10,if(EXACT(P20,upper(P20)),$C20- VLOOKUP(P20,'Team Ratings'!$E$3:$F$22,2,FALSE),if(EXACT(P20,lower(P20)),$D20- VLOOKUP(P20,'Team Ratings'!$B$3:$D$22,3,FALSE)))))</f>
        <v>5</v>
      </c>
      <c r="Q42" s="192">
        <f>if(Q20="",10,if(isnumber(find("+",Q20)),-10,if(EXACT(Q20,upper(Q20)),$C20- VLOOKUP(Q20,'Team Ratings'!$E$3:$F$22,2,FALSE),if(EXACT(Q20,lower(Q20)),$D20- VLOOKUP(Q20,'Team Ratings'!$B$3:$D$22,3,FALSE)))))</f>
        <v>1</v>
      </c>
      <c r="R42" s="192">
        <f>if(R20="",10,if(isnumber(find("+",R20)),-10,if(EXACT(R20,upper(R20)),$C20- VLOOKUP(R20,'Team Ratings'!$E$3:$F$22,2,FALSE),if(EXACT(R20,lower(R20)),$D20- VLOOKUP(R20,'Team Ratings'!$B$3:$D$22,3,FALSE)))))</f>
        <v>-1</v>
      </c>
      <c r="S42" s="192">
        <f>if(S20="",10,if(isnumber(find("+",S20)),-10,if(EXACT(S20,upper(S20)),$C20- VLOOKUP(S20,'Team Ratings'!$E$3:$F$22,2,FALSE),if(EXACT(S20,lower(S20)),$D20- VLOOKUP(S20,'Team Ratings'!$B$3:$D$22,3,FALSE)))))</f>
        <v>3</v>
      </c>
      <c r="T42" s="192">
        <f>if(T20="",10,if(isnumber(find("+",T20)),-10,if(EXACT(T20,upper(T20)),$C20- VLOOKUP(T20,'Team Ratings'!$E$3:$F$22,2,FALSE),if(EXACT(T20,lower(T20)),$D20- VLOOKUP(T20,'Team Ratings'!$B$3:$D$22,3,FALSE)))))</f>
        <v>1</v>
      </c>
      <c r="U42" s="192">
        <f>if(U20="",10,if(isnumber(find("+",U20)),-10,if(EXACT(U20,upper(U20)),$C20- VLOOKUP(U20,'Team Ratings'!$E$3:$F$22,2,FALSE),if(EXACT(U20,lower(U20)),$D20- VLOOKUP(U20,'Team Ratings'!$B$3:$D$22,3,FALSE)))))</f>
        <v>0</v>
      </c>
      <c r="V42" s="192">
        <f>if(V20="",10,if(isnumber(find("+",V20)),-10,if(EXACT(V20,upper(V20)),$C20- VLOOKUP(V20,'Team Ratings'!$E$3:$F$22,2,FALSE),if(EXACT(V20,lower(V20)),$D20- VLOOKUP(V20,'Team Ratings'!$B$3:$D$22,3,FALSE)))))</f>
        <v>5</v>
      </c>
      <c r="W42" s="192">
        <f>if(W20="",10,if(isnumber(find("+",W20)),-10,if(EXACT(W20,upper(W20)),$C20- VLOOKUP(W20,'Team Ratings'!$E$3:$F$22,2,FALSE),if(EXACT(W20,lower(W20)),$D20- VLOOKUP(W20,'Team Ratings'!$B$3:$D$22,3,FALSE)))))</f>
        <v>1</v>
      </c>
      <c r="X42" s="192">
        <f>if(X20="",10,if(isnumber(find("+",X20)),-10,if(EXACT(X20,upper(X20)),$C20- VLOOKUP(X20,'Team Ratings'!$E$3:$F$22,2,FALSE),if(EXACT(X20,lower(X20)),$D20- VLOOKUP(X20,'Team Ratings'!$B$3:$D$22,3,FALSE)))))</f>
        <v>-1</v>
      </c>
      <c r="Y42" s="192">
        <f>if(Y20="",10,if(isnumber(find("+",Y20)),-10,if(EXACT(Y20,upper(Y20)),$C20- VLOOKUP(Y20,'Team Ratings'!$E$3:$F$22,2,FALSE),if(EXACT(Y20,lower(Y20)),$D20- VLOOKUP(Y20,'Team Ratings'!$B$3:$D$22,3,FALSE)))))</f>
        <v>-1</v>
      </c>
      <c r="Z42" s="192">
        <f>if(Z20="",10,if(isnumber(find("+",Z20)),-10,if(EXACT(Z20,upper(Z20)),$C20- VLOOKUP(Z20,'Team Ratings'!$E$3:$F$22,2,FALSE),if(EXACT(Z20,lower(Z20)),$D20- VLOOKUP(Z20,'Team Ratings'!$B$3:$D$22,3,FALSE)))))</f>
        <v>1</v>
      </c>
      <c r="AA42" s="192">
        <f>if(AA20="",10,if(isnumber(find("+",AA20)),-10,if(EXACT(AA20,upper(AA20)),$C20- VLOOKUP(AA20,'Team Ratings'!$E$3:$F$22,2,FALSE),if(EXACT(AA20,lower(AA20)),$D20- VLOOKUP(AA20,'Team Ratings'!$B$3:$D$22,3,FALSE)))))</f>
        <v>1</v>
      </c>
      <c r="AB42" s="192">
        <f>if(AB20="",10,if(isnumber(find("+",AB20)),-10,if(EXACT(AB20,upper(AB20)),$C20- VLOOKUP(AB20,'Team Ratings'!$E$3:$F$22,2,FALSE),if(EXACT(AB20,lower(AB20)),$D20- VLOOKUP(AB20,'Team Ratings'!$B$3:$D$22,3,FALSE)))))</f>
        <v>0</v>
      </c>
      <c r="AC42" s="192">
        <f>if(AC20="",10,if(isnumber(find("+",AC20)),-10,if(EXACT(AC20,upper(AC20)),$C20- VLOOKUP(AC20,'Team Ratings'!$E$3:$F$22,2,FALSE),if(EXACT(AC20,lower(AC20)),$D20- VLOOKUP(AC20,'Team Ratings'!$B$3:$D$22,3,FALSE)))))</f>
        <v>1</v>
      </c>
      <c r="AD42" s="192">
        <f>if(AD20="",10,if(isnumber(find("+",AD20)),-10,if(EXACT(AD20,upper(AD20)),$C20- VLOOKUP(AD20,'Team Ratings'!$E$3:$F$22,2,FALSE),if(EXACT(AD20,lower(AD20)),$D20- VLOOKUP(AD20,'Team Ratings'!$B$3:$D$22,3,FALSE)))))</f>
        <v>4</v>
      </c>
      <c r="AE42" s="192">
        <f>if(AE20="",10,if(isnumber(find("+",AE20)),-10,if(EXACT(AE20,upper(AE20)),$C20- VLOOKUP(AE20,'Team Ratings'!$E$3:$F$22,2,FALSE),if(EXACT(AE20,lower(AE20)),$D20- VLOOKUP(AE20,'Team Ratings'!$B$3:$D$22,3,FALSE)))))</f>
        <v>0</v>
      </c>
      <c r="AF42" s="192">
        <f>if(AF20="",10,if(isnumber(find("+",AF20)),-10,if(EXACT(AF20,upper(AF20)),$C20- VLOOKUP(AF20,'Team Ratings'!$E$3:$F$22,2,FALSE),if(EXACT(AF20,lower(AF20)),$D20- VLOOKUP(AF20,'Team Ratings'!$B$3:$D$22,3,FALSE)))))</f>
        <v>1</v>
      </c>
      <c r="AG42" s="192">
        <f>if(AG20="",10,if(isnumber(find("+",AG20)),-10,if(EXACT(AG20,upper(AG20)),$C20- VLOOKUP(AG20,'Team Ratings'!$E$3:$F$22,2,FALSE),if(EXACT(AG20,lower(AG20)),$D20- VLOOKUP(AG20,'Team Ratings'!$B$3:$D$22,3,FALSE)))))</f>
        <v>3</v>
      </c>
      <c r="AH42" s="192">
        <f>if(AH20="",10,if(isnumber(find("+",AH20)),-10,if(EXACT(AH20,upper(AH20)),$C20- VLOOKUP(AH20,'Team Ratings'!$E$3:$F$22,2,FALSE),if(EXACT(AH20,lower(AH20)),$D20- VLOOKUP(AH20,'Team Ratings'!$B$3:$D$22,3,FALSE)))))</f>
        <v>3</v>
      </c>
      <c r="AI42" s="192">
        <f>if(AI20="",10,if(isnumber(find("+",AI20)),-10,if(EXACT(AI20,upper(AI20)),$C20- VLOOKUP(AI20,'Team Ratings'!$E$3:$F$22,2,FALSE),if(EXACT(AI20,lower(AI20)),$D20- VLOOKUP(AI20,'Team Ratings'!$B$3:$D$22,3,FALSE)))))</f>
        <v>3</v>
      </c>
      <c r="AJ42" s="192">
        <f>if(AJ20="",10,if(isnumber(find("+",AJ20)),-10,if(EXACT(AJ20,upper(AJ20)),$C20- VLOOKUP(AJ20,'Team Ratings'!$E$3:$F$22,2,FALSE),if(EXACT(AJ20,lower(AJ20)),$D20- VLOOKUP(AJ20,'Team Ratings'!$B$3:$D$22,3,FALSE)))))</f>
        <v>5</v>
      </c>
      <c r="AK42" s="192">
        <f>if(AK20="",10,if(isnumber(find("+",AK20)),-10,if(EXACT(AK20,upper(AK20)),$C20- VLOOKUP(AK20,'Team Ratings'!$E$3:$F$22,2,FALSE),if(EXACT(AK20,lower(AK20)),$D20- VLOOKUP(AK20,'Team Ratings'!$B$3:$D$22,3,FALSE)))))</f>
        <v>1</v>
      </c>
      <c r="AL42" s="192">
        <f>if(AL20="",10,if(isnumber(find("+",AL20)),-10,if(EXACT(AL20,upper(AL20)),$C20- VLOOKUP(AL20,'Team Ratings'!$E$3:$F$22,2,FALSE),if(EXACT(AL20,lower(AL20)),$D20- VLOOKUP(AL20,'Team Ratings'!$B$3:$D$22,3,FALSE)))))</f>
        <v>3</v>
      </c>
      <c r="AM42" s="192">
        <f>if(AM20="",10,if(isnumber(find("+",AM20)),-10,if(EXACT(AM20,upper(AM20)),$C20- VLOOKUP(AM20,'Team Ratings'!$E$3:$F$22,2,FALSE),if(EXACT(AM20,lower(AM20)),$D20- VLOOKUP(AM20,'Team Ratings'!$B$3:$D$22,3,FALSE)))))</f>
        <v>-1</v>
      </c>
      <c r="AN42" s="192">
        <f>if(AN20="",10,if(isnumber(find("+",AN20)),-10,if(EXACT(AN20,upper(AN20)),$C20- VLOOKUP(AN20,'Team Ratings'!$E$3:$F$22,2,FALSE),if(EXACT(AN20,lower(AN20)),$D20- VLOOKUP(AN20,'Team Ratings'!$B$3:$D$22,3,FALSE)))))</f>
        <v>2</v>
      </c>
      <c r="AO42" s="192">
        <f>if(AO20="",10,if(isnumber(find("+",AO20)),-10,if(EXACT(AO20,upper(AO20)),$C20- VLOOKUP(AO20,'Team Ratings'!$E$3:$F$22,2,FALSE),if(EXACT(AO20,lower(AO20)),$D20- VLOOKUP(AO20,'Team Ratings'!$B$3:$D$22,3,FALSE)))))</f>
        <v>-1</v>
      </c>
      <c r="AP42" s="192">
        <f>if(AP20="",10,if(isnumber(find("+",AP20)),-10,if(EXACT(AP20,upper(AP20)),$C20- VLOOKUP(AP20,'Team Ratings'!$E$3:$F$22,2,FALSE),if(EXACT(AP20,lower(AP20)),$D20- VLOOKUP(AP20,'Team Ratings'!$B$3:$D$22,3,FALSE)))))</f>
        <v>-1</v>
      </c>
      <c r="AQ42" s="192">
        <f>if(AQ20="",10,if(isnumber(find("+",AQ20)),-10,if(EXACT(AQ20,upper(AQ20)),$C20- VLOOKUP(AQ20,'Team Ratings'!$E$3:$F$22,2,FALSE),if(EXACT(AQ20,lower(AQ20)),$D20- VLOOKUP(AQ20,'Team Ratings'!$B$3:$D$22,3,FALSE)))))</f>
        <v>2</v>
      </c>
      <c r="AR42" s="192">
        <f>if(AR20="",10,if(isnumber(find("+",AR20)),-10,if(EXACT(AR20,upper(AR20)),$C20- VLOOKUP(AR20,'Team Ratings'!$E$3:$F$22,2,FALSE),if(EXACT(AR20,lower(AR20)),$D20- VLOOKUP(AR20,'Team Ratings'!$B$3:$D$22,3,FALSE)))))</f>
        <v>5</v>
      </c>
      <c r="AS42" s="63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  <c r="BT42" s="8"/>
      <c r="BU42" s="8"/>
      <c r="BV42" s="8"/>
      <c r="BW42" s="8"/>
      <c r="BX42" s="8"/>
      <c r="BY42" s="8"/>
      <c r="BZ42" s="8"/>
      <c r="CA42" s="8"/>
      <c r="CB42" s="8"/>
      <c r="CC42" s="8"/>
      <c r="CD42" s="8"/>
    </row>
    <row r="43" hidden="1">
      <c r="A43" s="95"/>
      <c r="B43" s="95"/>
      <c r="C43" s="661"/>
      <c r="D43" s="661"/>
      <c r="E43" s="663" t="str">
        <f t="shared" si="2"/>
        <v>BOU</v>
      </c>
      <c r="F43" s="654" t="s">
        <v>56</v>
      </c>
      <c r="G43" s="192">
        <f>if(G21="",10,if(isnumber(find("+",G21)),-10,if(EXACT(G21,upper(G21)),$C21- VLOOKUP(G21,'Team Ratings'!$E$3:$F$22,2,FALSE),if(EXACT(G21,lower(G21)),$D21- VLOOKUP(G21,'Team Ratings'!$B$3:$D$22,3,FALSE)))))</f>
        <v>2</v>
      </c>
      <c r="H43" s="192">
        <f>if(H21="",10,if(isnumber(find("+",H21)),-10,if(EXACT(H21,upper(H21)),$C21- VLOOKUP(H21,'Team Ratings'!$E$3:$F$22,2,FALSE),if(EXACT(H21,lower(H21)),$D21- VLOOKUP(H21,'Team Ratings'!$B$3:$D$22,3,FALSE)))))</f>
        <v>6</v>
      </c>
      <c r="I43" s="192">
        <f>if(I21="",10,if(isnumber(find("+",I21)),-10,if(EXACT(I21,upper(I21)),$C21- VLOOKUP(I21,'Team Ratings'!$E$3:$F$22,2,FALSE),if(EXACT(I21,lower(I21)),$D21- VLOOKUP(I21,'Team Ratings'!$B$3:$D$22,3,FALSE)))))</f>
        <v>4</v>
      </c>
      <c r="J43" s="192">
        <f>if(J21="",10,if(isnumber(find("+",J21)),-10,if(EXACT(J21,upper(J21)),$C21- VLOOKUP(J21,'Team Ratings'!$E$3:$F$22,2,FALSE),if(EXACT(J21,lower(J21)),$D21- VLOOKUP(J21,'Team Ratings'!$B$3:$D$22,3,FALSE)))))</f>
        <v>6</v>
      </c>
      <c r="K43" s="192">
        <f>if(K21="",10,if(isnumber(find("+",K21)),-10,if(EXACT(K21,upper(K21)),$C21- VLOOKUP(K21,'Team Ratings'!$E$3:$F$22,2,FALSE),if(EXACT(K21,lower(K21)),$D21- VLOOKUP(K21,'Team Ratings'!$B$3:$D$22,3,FALSE)))))</f>
        <v>2</v>
      </c>
      <c r="L43" s="192">
        <f>if(L21="",10,if(isnumber(find("+",L21)),-10,if(EXACT(L21,upper(L21)),$C21- VLOOKUP(L21,'Team Ratings'!$E$3:$F$22,2,FALSE),if(EXACT(L21,lower(L21)),$D21- VLOOKUP(L21,'Team Ratings'!$B$3:$D$22,3,FALSE)))))</f>
        <v>0</v>
      </c>
      <c r="M43" s="192">
        <f>if(M21="",10,if(isnumber(find("+",M21)),-10,if(EXACT(M21,upper(M21)),$C21- VLOOKUP(M21,'Team Ratings'!$E$3:$F$22,2,FALSE),if(EXACT(M21,lower(M21)),$D21- VLOOKUP(M21,'Team Ratings'!$B$3:$D$22,3,FALSE)))))</f>
        <v>2</v>
      </c>
      <c r="N43" s="192">
        <f>if(N21="",10,if(isnumber(find("+",N21)),-10,if(EXACT(N21,upper(N21)),$C21- VLOOKUP(N21,'Team Ratings'!$E$3:$F$22,2,FALSE),if(EXACT(N21,lower(N21)),$D21- VLOOKUP(N21,'Team Ratings'!$B$3:$D$22,3,FALSE)))))</f>
        <v>3</v>
      </c>
      <c r="O43" s="192">
        <f>if(O21="",10,if(isnumber(find("+",O21)),-10,if(EXACT(O21,upper(O21)),$C21- VLOOKUP(O21,'Team Ratings'!$E$3:$F$22,2,FALSE),if(EXACT(O21,lower(O21)),$D21- VLOOKUP(O21,'Team Ratings'!$B$3:$D$22,3,FALSE)))))</f>
        <v>1</v>
      </c>
      <c r="P43" s="192">
        <f>if(P21="",10,if(isnumber(find("+",P21)),-10,if(EXACT(P21,upper(P21)),$C21- VLOOKUP(P21,'Team Ratings'!$E$3:$F$22,2,FALSE),if(EXACT(P21,lower(P21)),$D21- VLOOKUP(P21,'Team Ratings'!$B$3:$D$22,3,FALSE)))))</f>
        <v>2</v>
      </c>
      <c r="Q43" s="192">
        <f>if(Q21="",10,if(isnumber(find("+",Q21)),-10,if(EXACT(Q21,upper(Q21)),$C21- VLOOKUP(Q21,'Team Ratings'!$E$3:$F$22,2,FALSE),if(EXACT(Q21,lower(Q21)),$D21- VLOOKUP(Q21,'Team Ratings'!$B$3:$D$22,3,FALSE)))))</f>
        <v>0</v>
      </c>
      <c r="R43" s="192">
        <f>if(R21="",10,if(isnumber(find("+",R21)),-10,if(EXACT(R21,upper(R21)),$C21- VLOOKUP(R21,'Team Ratings'!$E$3:$F$22,2,FALSE),if(EXACT(R21,lower(R21)),$D21- VLOOKUP(R21,'Team Ratings'!$B$3:$D$22,3,FALSE)))))</f>
        <v>1</v>
      </c>
      <c r="S43" s="192">
        <f>if(S21="",10,if(isnumber(find("+",S21)),-10,if(EXACT(S21,upper(S21)),$C21- VLOOKUP(S21,'Team Ratings'!$E$3:$F$22,2,FALSE),if(EXACT(S21,lower(S21)),$D21- VLOOKUP(S21,'Team Ratings'!$B$3:$D$22,3,FALSE)))))</f>
        <v>4</v>
      </c>
      <c r="T43" s="192">
        <f>if(T21="",10,if(isnumber(find("+",T21)),-10,if(EXACT(T21,upper(T21)),$C21- VLOOKUP(T21,'Team Ratings'!$E$3:$F$22,2,FALSE),if(EXACT(T21,lower(T21)),$D21- VLOOKUP(T21,'Team Ratings'!$B$3:$D$22,3,FALSE)))))</f>
        <v>4</v>
      </c>
      <c r="U43" s="192">
        <f>if(U21="",10,if(isnumber(find("+",U21)),-10,if(EXACT(U21,upper(U21)),$C21- VLOOKUP(U21,'Team Ratings'!$E$3:$F$22,2,FALSE),if(EXACT(U21,lower(U21)),$D21- VLOOKUP(U21,'Team Ratings'!$B$3:$D$22,3,FALSE)))))</f>
        <v>1</v>
      </c>
      <c r="V43" s="192">
        <f>if(V21="",10,if(isnumber(find("+",V21)),-10,if(EXACT(V21,upper(V21)),$C21- VLOOKUP(V21,'Team Ratings'!$E$3:$F$22,2,FALSE),if(EXACT(V21,lower(V21)),$D21- VLOOKUP(V21,'Team Ratings'!$B$3:$D$22,3,FALSE)))))</f>
        <v>1</v>
      </c>
      <c r="W43" s="192">
        <f>if(W21="",10,if(isnumber(find("+",W21)),-10,if(EXACT(W21,upper(W21)),$C21- VLOOKUP(W21,'Team Ratings'!$E$3:$F$22,2,FALSE),if(EXACT(W21,lower(W21)),$D21- VLOOKUP(W21,'Team Ratings'!$B$3:$D$22,3,FALSE)))))</f>
        <v>5</v>
      </c>
      <c r="X43" s="192">
        <f>if(X21="",10,if(isnumber(find("+",X21)),-10,if(EXACT(X21,upper(X21)),$C21- VLOOKUP(X21,'Team Ratings'!$E$3:$F$22,2,FALSE),if(EXACT(X21,lower(X21)),$D21- VLOOKUP(X21,'Team Ratings'!$B$3:$D$22,3,FALSE)))))</f>
        <v>2</v>
      </c>
      <c r="Y43" s="192">
        <f>if(Y21="",10,if(isnumber(find("+",Y21)),-10,if(EXACT(Y21,upper(Y21)),$C21- VLOOKUP(Y21,'Team Ratings'!$E$3:$F$22,2,FALSE),if(EXACT(Y21,lower(Y21)),$D21- VLOOKUP(Y21,'Team Ratings'!$B$3:$D$22,3,FALSE)))))</f>
        <v>4</v>
      </c>
      <c r="Z43" s="192">
        <f>if(Z21="",10,if(isnumber(find("+",Z21)),-10,if(EXACT(Z21,upper(Z21)),$C21- VLOOKUP(Z21,'Team Ratings'!$E$3:$F$22,2,FALSE),if(EXACT(Z21,lower(Z21)),$D21- VLOOKUP(Z21,'Team Ratings'!$B$3:$D$22,3,FALSE)))))</f>
        <v>1</v>
      </c>
      <c r="AA43" s="192">
        <f>if(AA21="",10,if(isnumber(find("+",AA21)),-10,if(EXACT(AA21,upper(AA21)),$C21- VLOOKUP(AA21,'Team Ratings'!$E$3:$F$22,2,FALSE),if(EXACT(AA21,lower(AA21)),$D21- VLOOKUP(AA21,'Team Ratings'!$B$3:$D$22,3,FALSE)))))</f>
        <v>0</v>
      </c>
      <c r="AB43" s="192">
        <f>if(AB21="",10,if(isnumber(find("+",AB21)),-10,if(EXACT(AB21,upper(AB21)),$C21- VLOOKUP(AB21,'Team Ratings'!$E$3:$F$22,2,FALSE),if(EXACT(AB21,lower(AB21)),$D21- VLOOKUP(AB21,'Team Ratings'!$B$3:$D$22,3,FALSE)))))</f>
        <v>3</v>
      </c>
      <c r="AC43" s="192">
        <f>if(AC21="",10,if(isnumber(find("+",AC21)),-10,if(EXACT(AC21,upper(AC21)),$C21- VLOOKUP(AC21,'Team Ratings'!$E$3:$F$22,2,FALSE),if(EXACT(AC21,lower(AC21)),$D21- VLOOKUP(AC21,'Team Ratings'!$B$3:$D$22,3,FALSE)))))</f>
        <v>1</v>
      </c>
      <c r="AD43" s="192">
        <f>if(AD21="",10,if(isnumber(find("+",AD21)),-10,if(EXACT(AD21,upper(AD21)),$C21- VLOOKUP(AD21,'Team Ratings'!$E$3:$F$22,2,FALSE),if(EXACT(AD21,lower(AD21)),$D21- VLOOKUP(AD21,'Team Ratings'!$B$3:$D$22,3,FALSE)))))</f>
        <v>2</v>
      </c>
      <c r="AE43" s="192">
        <f>if(AE21="",10,if(isnumber(find("+",AE21)),-10,if(EXACT(AE21,upper(AE21)),$C21- VLOOKUP(AE21,'Team Ratings'!$E$3:$F$22,2,FALSE),if(EXACT(AE21,lower(AE21)),$D21- VLOOKUP(AE21,'Team Ratings'!$B$3:$D$22,3,FALSE)))))</f>
        <v>6</v>
      </c>
      <c r="AF43" s="192">
        <f>if(AF21="",10,if(isnumber(find("+",AF21)),-10,if(EXACT(AF21,upper(AF21)),$C21- VLOOKUP(AF21,'Team Ratings'!$E$3:$F$22,2,FALSE),if(EXACT(AF21,lower(AF21)),$D21- VLOOKUP(AF21,'Team Ratings'!$B$3:$D$22,3,FALSE)))))</f>
        <v>4</v>
      </c>
      <c r="AG43" s="192">
        <f>if(AG21="",10,if(isnumber(find("+",AG21)),-10,if(EXACT(AG21,upper(AG21)),$C21- VLOOKUP(AG21,'Team Ratings'!$E$3:$F$22,2,FALSE),if(EXACT(AG21,lower(AG21)),$D21- VLOOKUP(AG21,'Team Ratings'!$B$3:$D$22,3,FALSE)))))</f>
        <v>6</v>
      </c>
      <c r="AH43" s="192">
        <f>if(AH21="",10,if(isnumber(find("+",AH21)),-10,if(EXACT(AH21,upper(AH21)),$C21- VLOOKUP(AH21,'Team Ratings'!$E$3:$F$22,2,FALSE),if(EXACT(AH21,lower(AH21)),$D21- VLOOKUP(AH21,'Team Ratings'!$B$3:$D$22,3,FALSE)))))</f>
        <v>3</v>
      </c>
      <c r="AI43" s="192">
        <f>if(AI21="",10,if(isnumber(find("+",AI21)),-10,if(EXACT(AI21,upper(AI21)),$C21- VLOOKUP(AI21,'Team Ratings'!$E$3:$F$22,2,FALSE),if(EXACT(AI21,lower(AI21)),$D21- VLOOKUP(AI21,'Team Ratings'!$B$3:$D$22,3,FALSE)))))</f>
        <v>0</v>
      </c>
      <c r="AJ43" s="192">
        <f>if(AJ21="",10,if(isnumber(find("+",AJ21)),-10,if(EXACT(AJ21,upper(AJ21)),$C21- VLOOKUP(AJ21,'Team Ratings'!$E$3:$F$22,2,FALSE),if(EXACT(AJ21,lower(AJ21)),$D21- VLOOKUP(AJ21,'Team Ratings'!$B$3:$D$22,3,FALSE)))))</f>
        <v>3</v>
      </c>
      <c r="AK43" s="192">
        <f>if(AK21="",10,if(isnumber(find("+",AK21)),-10,if(EXACT(AK21,upper(AK21)),$C21- VLOOKUP(AK21,'Team Ratings'!$E$3:$F$22,2,FALSE),if(EXACT(AK21,lower(AK21)),$D21- VLOOKUP(AK21,'Team Ratings'!$B$3:$D$22,3,FALSE)))))</f>
        <v>5</v>
      </c>
      <c r="AL43" s="192">
        <f>if(AL21="",10,if(isnumber(find("+",AL21)),-10,if(EXACT(AL21,upper(AL21)),$C21- VLOOKUP(AL21,'Team Ratings'!$E$3:$F$22,2,FALSE),if(EXACT(AL21,lower(AL21)),$D21- VLOOKUP(AL21,'Team Ratings'!$B$3:$D$22,3,FALSE)))))</f>
        <v>2</v>
      </c>
      <c r="AM43" s="192">
        <f>if(AM21="",10,if(isnumber(find("+",AM21)),-10,if(EXACT(AM21,upper(AM21)),$C21- VLOOKUP(AM21,'Team Ratings'!$E$3:$F$22,2,FALSE),if(EXACT(AM21,lower(AM21)),$D21- VLOOKUP(AM21,'Team Ratings'!$B$3:$D$22,3,FALSE)))))</f>
        <v>1</v>
      </c>
      <c r="AN43" s="192">
        <f>if(AN21="",10,if(isnumber(find("+",AN21)),-10,if(EXACT(AN21,upper(AN21)),$C21- VLOOKUP(AN21,'Team Ratings'!$E$3:$F$22,2,FALSE),if(EXACT(AN21,lower(AN21)),$D21- VLOOKUP(AN21,'Team Ratings'!$B$3:$D$22,3,FALSE)))))</f>
        <v>1</v>
      </c>
      <c r="AO43" s="192">
        <f>if(AO21="",10,if(isnumber(find("+",AO21)),-10,if(EXACT(AO21,upper(AO21)),$C21- VLOOKUP(AO21,'Team Ratings'!$E$3:$F$22,2,FALSE),if(EXACT(AO21,lower(AO21)),$D21- VLOOKUP(AO21,'Team Ratings'!$B$3:$D$22,3,FALSE)))))</f>
        <v>5</v>
      </c>
      <c r="AP43" s="192">
        <f>if(AP21="",10,if(isnumber(find("+",AP21)),-10,if(EXACT(AP21,upper(AP21)),$C21- VLOOKUP(AP21,'Team Ratings'!$E$3:$F$22,2,FALSE),if(EXACT(AP21,lower(AP21)),$D21- VLOOKUP(AP21,'Team Ratings'!$B$3:$D$22,3,FALSE)))))</f>
        <v>2</v>
      </c>
      <c r="AQ43" s="192">
        <f>if(AQ21="",10,if(isnumber(find("+",AQ21)),-10,if(EXACT(AQ21,upper(AQ21)),$C21- VLOOKUP(AQ21,'Team Ratings'!$E$3:$F$22,2,FALSE),if(EXACT(AQ21,lower(AQ21)),$D21- VLOOKUP(AQ21,'Team Ratings'!$B$3:$D$22,3,FALSE)))))</f>
        <v>4</v>
      </c>
      <c r="AR43" s="192">
        <f>if(AR21="",10,if(isnumber(find("+",AR21)),-10,if(EXACT(AR21,upper(AR21)),$C21- VLOOKUP(AR21,'Team Ratings'!$E$3:$F$22,2,FALSE),if(EXACT(AR21,lower(AR21)),$D21- VLOOKUP(AR21,'Team Ratings'!$B$3:$D$22,3,FALSE)))))</f>
        <v>2</v>
      </c>
      <c r="AS43" s="63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  <c r="BT43" s="8"/>
      <c r="BU43" s="8"/>
      <c r="BV43" s="8"/>
      <c r="BW43" s="8"/>
      <c r="BX43" s="8"/>
      <c r="BY43" s="8"/>
      <c r="BZ43" s="8"/>
      <c r="CA43" s="8"/>
      <c r="CB43" s="8"/>
      <c r="CC43" s="8"/>
      <c r="CD43" s="8"/>
    </row>
    <row r="44" hidden="1">
      <c r="A44" s="95"/>
      <c r="B44" s="95"/>
      <c r="C44" s="661"/>
      <c r="D44" s="661"/>
      <c r="E44" s="663" t="str">
        <f t="shared" si="2"/>
        <v>FUL</v>
      </c>
      <c r="F44" s="654" t="s">
        <v>56</v>
      </c>
      <c r="G44" s="192">
        <f>if(G22="",10,if(isnumber(find("+",G22)),-10,if(EXACT(G22,upper(G22)),$C22- VLOOKUP(G22,'Team Ratings'!$E$3:$F$22,2,FALSE),if(EXACT(G22,lower(G22)),$D22- VLOOKUP(G22,'Team Ratings'!$B$3:$D$22,3,FALSE)))))</f>
        <v>6</v>
      </c>
      <c r="H44" s="192">
        <f>if(H22="",10,if(isnumber(find("+",H22)),-10,if(EXACT(H22,upper(H22)),$C22- VLOOKUP(H22,'Team Ratings'!$E$3:$F$22,2,FALSE),if(EXACT(H22,lower(H22)),$D22- VLOOKUP(H22,'Team Ratings'!$B$3:$D$22,3,FALSE)))))</f>
        <v>2</v>
      </c>
      <c r="I44" s="192">
        <f>if(I22="",10,if(isnumber(find("+",I22)),-10,if(EXACT(I22,upper(I22)),$C22- VLOOKUP(I22,'Team Ratings'!$E$3:$F$22,2,FALSE),if(EXACT(I22,lower(I22)),$D22- VLOOKUP(I22,'Team Ratings'!$B$3:$D$22,3,FALSE)))))</f>
        <v>1</v>
      </c>
      <c r="J44" s="192">
        <f>if(J22="",10,if(isnumber(find("+",J22)),-10,if(EXACT(J22,upper(J22)),$C22- VLOOKUP(J22,'Team Ratings'!$E$3:$F$22,2,FALSE),if(EXACT(J22,lower(J22)),$D22- VLOOKUP(J22,'Team Ratings'!$B$3:$D$22,3,FALSE)))))</f>
        <v>4</v>
      </c>
      <c r="K44" s="192">
        <f>if(K22="",10,if(isnumber(find("+",K22)),-10,if(EXACT(K22,upper(K22)),$C22- VLOOKUP(K22,'Team Ratings'!$E$3:$F$22,2,FALSE),if(EXACT(K22,lower(K22)),$D22- VLOOKUP(K22,'Team Ratings'!$B$3:$D$22,3,FALSE)))))</f>
        <v>2</v>
      </c>
      <c r="L44" s="192">
        <f>if(L22="",10,if(isnumber(find("+",L22)),-10,if(EXACT(L22,upper(L22)),$C22- VLOOKUP(L22,'Team Ratings'!$E$3:$F$22,2,FALSE),if(EXACT(L22,lower(L22)),$D22- VLOOKUP(L22,'Team Ratings'!$B$3:$D$22,3,FALSE)))))</f>
        <v>5</v>
      </c>
      <c r="M44" s="192">
        <f>if(M22="",10,if(isnumber(find("+",M22)),-10,if(EXACT(M22,upper(M22)),$C22- VLOOKUP(M22,'Team Ratings'!$E$3:$F$22,2,FALSE),if(EXACT(M22,lower(M22)),$D22- VLOOKUP(M22,'Team Ratings'!$B$3:$D$22,3,FALSE)))))</f>
        <v>5</v>
      </c>
      <c r="N44" s="192">
        <f>if(N22="",10,if(isnumber(find("+",N22)),-10,if(EXACT(N22,upper(N22)),$C22- VLOOKUP(N22,'Team Ratings'!$E$3:$F$22,2,FALSE),if(EXACT(N22,lower(N22)),$D22- VLOOKUP(N22,'Team Ratings'!$B$3:$D$22,3,FALSE)))))</f>
        <v>0</v>
      </c>
      <c r="O44" s="192">
        <f>if(O22="",10,if(isnumber(find("+",O22)),-10,if(EXACT(O22,upper(O22)),$C22- VLOOKUP(O22,'Team Ratings'!$E$3:$F$22,2,FALSE),if(EXACT(O22,lower(O22)),$D22- VLOOKUP(O22,'Team Ratings'!$B$3:$D$22,3,FALSE)))))</f>
        <v>1</v>
      </c>
      <c r="P44" s="192">
        <f>if(P22="",10,if(isnumber(find("+",P22)),-10,if(EXACT(P22,upper(P22)),$C22- VLOOKUP(P22,'Team Ratings'!$E$3:$F$22,2,FALSE),if(EXACT(P22,lower(P22)),$D22- VLOOKUP(P22,'Team Ratings'!$B$3:$D$22,3,FALSE)))))</f>
        <v>4</v>
      </c>
      <c r="Q44" s="192">
        <f>if(Q22="",10,if(isnumber(find("+",Q22)),-10,if(EXACT(Q22,upper(Q22)),$C22- VLOOKUP(Q22,'Team Ratings'!$E$3:$F$22,2,FALSE),if(EXACT(Q22,lower(Q22)),$D22- VLOOKUP(Q22,'Team Ratings'!$B$3:$D$22,3,FALSE)))))</f>
        <v>0</v>
      </c>
      <c r="R44" s="192">
        <f>if(R22="",10,if(isnumber(find("+",R22)),-10,if(EXACT(R22,upper(R22)),$C22- VLOOKUP(R22,'Team Ratings'!$E$3:$F$22,2,FALSE),if(EXACT(R22,lower(R22)),$D22- VLOOKUP(R22,'Team Ratings'!$B$3:$D$22,3,FALSE)))))</f>
        <v>2</v>
      </c>
      <c r="S44" s="192">
        <f>if(S22="",10,if(isnumber(find("+",S22)),-10,if(EXACT(S22,upper(S22)),$C22- VLOOKUP(S22,'Team Ratings'!$E$3:$F$22,2,FALSE),if(EXACT(S22,lower(S22)),$D22- VLOOKUP(S22,'Team Ratings'!$B$3:$D$22,3,FALSE)))))</f>
        <v>1</v>
      </c>
      <c r="T44" s="192">
        <f>if(T22="",10,if(isnumber(find("+",T22)),-10,if(EXACT(T22,upper(T22)),$C22- VLOOKUP(T22,'Team Ratings'!$E$3:$F$22,2,FALSE),if(EXACT(T22,lower(T22)),$D22- VLOOKUP(T22,'Team Ratings'!$B$3:$D$22,3,FALSE)))))</f>
        <v>1</v>
      </c>
      <c r="U44" s="192">
        <f>if(U22="",10,if(isnumber(find("+",U22)),-10,if(EXACT(U22,upper(U22)),$C22- VLOOKUP(U22,'Team Ratings'!$E$3:$F$22,2,FALSE),if(EXACT(U22,lower(U22)),$D22- VLOOKUP(U22,'Team Ratings'!$B$3:$D$22,3,FALSE)))))</f>
        <v>6</v>
      </c>
      <c r="V44" s="192">
        <f>if(V22="",10,if(isnumber(find("+",V22)),-10,if(EXACT(V22,upper(V22)),$C22- VLOOKUP(V22,'Team Ratings'!$E$3:$F$22,2,FALSE),if(EXACT(V22,lower(V22)),$D22- VLOOKUP(V22,'Team Ratings'!$B$3:$D$22,3,FALSE)))))</f>
        <v>4</v>
      </c>
      <c r="W44" s="192">
        <f>if(W22="",10,if(isnumber(find("+",W22)),-10,if(EXACT(W22,upper(W22)),$C22- VLOOKUP(W22,'Team Ratings'!$E$3:$F$22,2,FALSE),if(EXACT(W22,lower(W22)),$D22- VLOOKUP(W22,'Team Ratings'!$B$3:$D$22,3,FALSE)))))</f>
        <v>2</v>
      </c>
      <c r="X44" s="192">
        <f>if(X22="",10,if(isnumber(find("+",X22)),-10,if(EXACT(X22,upper(X22)),$C22- VLOOKUP(X22,'Team Ratings'!$E$3:$F$22,2,FALSE),if(EXACT(X22,lower(X22)),$D22- VLOOKUP(X22,'Team Ratings'!$B$3:$D$22,3,FALSE)))))</f>
        <v>1</v>
      </c>
      <c r="Y44" s="192">
        <f>if(Y22="",10,if(isnumber(find("+",Y22)),-10,if(EXACT(Y22,upper(Y22)),$C22- VLOOKUP(Y22,'Team Ratings'!$E$3:$F$22,2,FALSE),if(EXACT(Y22,lower(Y22)),$D22- VLOOKUP(Y22,'Team Ratings'!$B$3:$D$22,3,FALSE)))))</f>
        <v>3</v>
      </c>
      <c r="Z44" s="192">
        <f>if(Z22="",10,if(isnumber(find("+",Z22)),-10,if(EXACT(Z22,upper(Z22)),$C22- VLOOKUP(Z22,'Team Ratings'!$E$3:$F$22,2,FALSE),if(EXACT(Z22,lower(Z22)),$D22- VLOOKUP(Z22,'Team Ratings'!$B$3:$D$22,3,FALSE)))))</f>
        <v>3</v>
      </c>
      <c r="AA44" s="192">
        <f>if(AA22="",10,if(isnumber(find("+",AA22)),-10,if(EXACT(AA22,upper(AA22)),$C22- VLOOKUP(AA22,'Team Ratings'!$E$3:$F$22,2,FALSE),if(EXACT(AA22,lower(AA22)),$D22- VLOOKUP(AA22,'Team Ratings'!$B$3:$D$22,3,FALSE)))))</f>
        <v>4</v>
      </c>
      <c r="AB44" s="192">
        <f>if(AB22="",10,if(isnumber(find("+",AB22)),-10,if(EXACT(AB22,upper(AB22)),$C22- VLOOKUP(AB22,'Team Ratings'!$E$3:$F$22,2,FALSE),if(EXACT(AB22,lower(AB22)),$D22- VLOOKUP(AB22,'Team Ratings'!$B$3:$D$22,3,FALSE)))))</f>
        <v>5</v>
      </c>
      <c r="AC44" s="192">
        <f>if(AC22="",10,if(isnumber(find("+",AC22)),-10,if(EXACT(AC22,upper(AC22)),$C22- VLOOKUP(AC22,'Team Ratings'!$E$3:$F$22,2,FALSE),if(EXACT(AC22,lower(AC22)),$D22- VLOOKUP(AC22,'Team Ratings'!$B$3:$D$22,3,FALSE)))))</f>
        <v>0</v>
      </c>
      <c r="AD44" s="192">
        <f>if(AD22="",10,if(isnumber(find("+",AD22)),-10,if(EXACT(AD22,upper(AD22)),$C22- VLOOKUP(AD22,'Team Ratings'!$E$3:$F$22,2,FALSE),if(EXACT(AD22,lower(AD22)),$D22- VLOOKUP(AD22,'Team Ratings'!$B$3:$D$22,3,FALSE)))))</f>
        <v>3</v>
      </c>
      <c r="AE44" s="192">
        <f>if(AE22="",10,if(isnumber(find("+",AE22)),-10,if(EXACT(AE22,upper(AE22)),$C22- VLOOKUP(AE22,'Team Ratings'!$E$3:$F$22,2,FALSE),if(EXACT(AE22,lower(AE22)),$D22- VLOOKUP(AE22,'Team Ratings'!$B$3:$D$22,3,FALSE)))))</f>
        <v>2</v>
      </c>
      <c r="AF44" s="192">
        <f>if(AF22="",10,if(isnumber(find("+",AF22)),-10,if(EXACT(AF22,upper(AF22)),$C22- VLOOKUP(AF22,'Team Ratings'!$E$3:$F$22,2,FALSE),if(EXACT(AF22,lower(AF22)),$D22- VLOOKUP(AF22,'Team Ratings'!$B$3:$D$22,3,FALSE)))))</f>
        <v>1</v>
      </c>
      <c r="AG44" s="192">
        <f>if(AG22="",10,if(isnumber(find("+",AG22)),-10,if(EXACT(AG22,upper(AG22)),$C22- VLOOKUP(AG22,'Team Ratings'!$E$3:$F$22,2,FALSE),if(EXACT(AG22,lower(AG22)),$D22- VLOOKUP(AG22,'Team Ratings'!$B$3:$D$22,3,FALSE)))))</f>
        <v>4</v>
      </c>
      <c r="AH44" s="192">
        <f>if(AH22="",10,if(isnumber(find("+",AH22)),-10,if(EXACT(AH22,upper(AH22)),$C22- VLOOKUP(AH22,'Team Ratings'!$E$3:$F$22,2,FALSE),if(EXACT(AH22,lower(AH22)),$D22- VLOOKUP(AH22,'Team Ratings'!$B$3:$D$22,3,FALSE)))))</f>
        <v>6</v>
      </c>
      <c r="AI44" s="192">
        <f>if(AI22="",10,if(isnumber(find("+",AI22)),-10,if(EXACT(AI22,upper(AI22)),$C22- VLOOKUP(AI22,'Team Ratings'!$E$3:$F$22,2,FALSE),if(EXACT(AI22,lower(AI22)),$D22- VLOOKUP(AI22,'Team Ratings'!$B$3:$D$22,3,FALSE)))))</f>
        <v>0</v>
      </c>
      <c r="AJ44" s="192">
        <f>if(AJ22="",10,if(isnumber(find("+",AJ22)),-10,if(EXACT(AJ22,upper(AJ22)),$C22- VLOOKUP(AJ22,'Team Ratings'!$E$3:$F$22,2,FALSE),if(EXACT(AJ22,lower(AJ22)),$D22- VLOOKUP(AJ22,'Team Ratings'!$B$3:$D$22,3,FALSE)))))</f>
        <v>2</v>
      </c>
      <c r="AK44" s="192">
        <f>if(AK22="",10,if(isnumber(find("+",AK22)),-10,if(EXACT(AK22,upper(AK22)),$C22- VLOOKUP(AK22,'Team Ratings'!$E$3:$F$22,2,FALSE),if(EXACT(AK22,lower(AK22)),$D22- VLOOKUP(AK22,'Team Ratings'!$B$3:$D$22,3,FALSE)))))</f>
        <v>2</v>
      </c>
      <c r="AL44" s="192">
        <f>if(AL22="",10,if(isnumber(find("+",AL22)),-10,if(EXACT(AL22,upper(AL22)),$C22- VLOOKUP(AL22,'Team Ratings'!$E$3:$F$22,2,FALSE),if(EXACT(AL22,lower(AL22)),$D22- VLOOKUP(AL22,'Team Ratings'!$B$3:$D$22,3,FALSE)))))</f>
        <v>1</v>
      </c>
      <c r="AM44" s="192">
        <f>if(AM22="",10,if(isnumber(find("+",AM22)),-10,if(EXACT(AM22,upper(AM22)),$C22- VLOOKUP(AM22,'Team Ratings'!$E$3:$F$22,2,FALSE),if(EXACT(AM22,lower(AM22)),$D22- VLOOKUP(AM22,'Team Ratings'!$B$3:$D$22,3,FALSE)))))</f>
        <v>3</v>
      </c>
      <c r="AN44" s="192">
        <f>if(AN22="",10,if(isnumber(find("+",AN22)),-10,if(EXACT(AN22,upper(AN22)),$C22- VLOOKUP(AN22,'Team Ratings'!$E$3:$F$22,2,FALSE),if(EXACT(AN22,lower(AN22)),$D22- VLOOKUP(AN22,'Team Ratings'!$B$3:$D$22,3,FALSE)))))</f>
        <v>6</v>
      </c>
      <c r="AO44" s="192">
        <f>if(AO22="",10,if(isnumber(find("+",AO22)),-10,if(EXACT(AO22,upper(AO22)),$C22- VLOOKUP(AO22,'Team Ratings'!$E$3:$F$22,2,FALSE),if(EXACT(AO22,lower(AO22)),$D22- VLOOKUP(AO22,'Team Ratings'!$B$3:$D$22,3,FALSE)))))</f>
        <v>2</v>
      </c>
      <c r="AP44" s="192">
        <f>if(AP22="",10,if(isnumber(find("+",AP22)),-10,if(EXACT(AP22,upper(AP22)),$C22- VLOOKUP(AP22,'Team Ratings'!$E$3:$F$22,2,FALSE),if(EXACT(AP22,lower(AP22)),$D22- VLOOKUP(AP22,'Team Ratings'!$B$3:$D$22,3,FALSE)))))</f>
        <v>1</v>
      </c>
      <c r="AQ44" s="192">
        <f>if(AQ22="",10,if(isnumber(find("+",AQ22)),-10,if(EXACT(AQ22,upper(AQ22)),$C22- VLOOKUP(AQ22,'Team Ratings'!$E$3:$F$22,2,FALSE),if(EXACT(AQ22,lower(AQ22)),$D22- VLOOKUP(AQ22,'Team Ratings'!$B$3:$D$22,3,FALSE)))))</f>
        <v>2</v>
      </c>
      <c r="AR44" s="192">
        <f>if(AR22="",10,if(isnumber(find("+",AR22)),-10,if(EXACT(AR22,upper(AR22)),$C22- VLOOKUP(AR22,'Team Ratings'!$E$3:$F$22,2,FALSE),if(EXACT(AR22,lower(AR22)),$D22- VLOOKUP(AR22,'Team Ratings'!$B$3:$D$22,3,FALSE)))))</f>
        <v>4</v>
      </c>
      <c r="AS44" s="63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  <c r="BT44" s="8"/>
      <c r="BU44" s="8"/>
      <c r="BV44" s="8"/>
      <c r="BW44" s="8"/>
      <c r="BX44" s="8"/>
      <c r="BY44" s="8"/>
      <c r="BZ44" s="8"/>
      <c r="CA44" s="8"/>
      <c r="CB44" s="8"/>
      <c r="CC44" s="8"/>
      <c r="CD44" s="8"/>
    </row>
    <row r="45" hidden="1">
      <c r="A45" s="95"/>
      <c r="B45" s="95"/>
      <c r="C45" s="661"/>
      <c r="D45" s="661"/>
      <c r="E45" s="664" t="str">
        <f t="shared" si="2"/>
        <v>NFO</v>
      </c>
      <c r="F45" s="654" t="s">
        <v>56</v>
      </c>
      <c r="G45" s="192">
        <f>if(G23="",10,if(isnumber(find("+",G23)),-10,if(EXACT(G23,upper(G23)),$C23- VLOOKUP(G23,'Team Ratings'!$E$3:$F$22,2,FALSE),if(EXACT(G23,lower(G23)),$D23- VLOOKUP(G23,'Team Ratings'!$B$3:$D$22,3,FALSE)))))</f>
        <v>3</v>
      </c>
      <c r="H45" s="192">
        <f>if(H23="",10,if(isnumber(find("+",H23)),-10,if(EXACT(H23,upper(H23)),$C23- VLOOKUP(H23,'Team Ratings'!$E$3:$F$22,2,FALSE),if(EXACT(H23,lower(H23)),$D23- VLOOKUP(H23,'Team Ratings'!$B$3:$D$22,3,FALSE)))))</f>
        <v>2</v>
      </c>
      <c r="I45" s="192">
        <f>if(I23="",10,if(isnumber(find("+",I23)),-10,if(EXACT(I23,upper(I23)),$C23- VLOOKUP(I23,'Team Ratings'!$E$3:$F$22,2,FALSE),if(EXACT(I23,lower(I23)),$D23- VLOOKUP(I23,'Team Ratings'!$B$3:$D$22,3,FALSE)))))</f>
        <v>2</v>
      </c>
      <c r="J45" s="192">
        <f>if(J23="",10,if(isnumber(find("+",J23)),-10,if(EXACT(J23,upper(J23)),$C23- VLOOKUP(J23,'Team Ratings'!$E$3:$F$22,2,FALSE),if(EXACT(J23,lower(J23)),$D23- VLOOKUP(J23,'Team Ratings'!$B$3:$D$22,3,FALSE)))))</f>
        <v>4</v>
      </c>
      <c r="K45" s="192">
        <f>if(K23="",10,if(isnumber(find("+",K23)),-10,if(EXACT(K23,upper(K23)),$C23- VLOOKUP(K23,'Team Ratings'!$E$3:$F$22,2,FALSE),if(EXACT(K23,lower(K23)),$D23- VLOOKUP(K23,'Team Ratings'!$B$3:$D$22,3,FALSE)))))</f>
        <v>6</v>
      </c>
      <c r="L45" s="192">
        <f>if(L23="",10,if(isnumber(find("+",L23)),-10,if(EXACT(L23,upper(L23)),$C23- VLOOKUP(L23,'Team Ratings'!$E$3:$F$22,2,FALSE),if(EXACT(L23,lower(L23)),$D23- VLOOKUP(L23,'Team Ratings'!$B$3:$D$22,3,FALSE)))))</f>
        <v>0</v>
      </c>
      <c r="M45" s="192">
        <f>if(M23="",10,if(isnumber(find("+",M23)),-10,if(EXACT(M23,upper(M23)),$C23- VLOOKUP(M23,'Team Ratings'!$E$3:$F$22,2,FALSE),if(EXACT(M23,lower(M23)),$D23- VLOOKUP(M23,'Team Ratings'!$B$3:$D$22,3,FALSE)))))</f>
        <v>1</v>
      </c>
      <c r="N45" s="192">
        <f>if(N23="",10,if(isnumber(find("+",N23)),-10,if(EXACT(N23,upper(N23)),$C23- VLOOKUP(N23,'Team Ratings'!$E$3:$F$22,2,FALSE),if(EXACT(N23,lower(N23)),$D23- VLOOKUP(N23,'Team Ratings'!$B$3:$D$22,3,FALSE)))))</f>
        <v>0</v>
      </c>
      <c r="O45" s="192">
        <f>if(O23="",10,if(isnumber(find("+",O23)),-10,if(EXACT(O23,upper(O23)),$C23- VLOOKUP(O23,'Team Ratings'!$E$3:$F$22,2,FALSE),if(EXACT(O23,lower(O23)),$D23- VLOOKUP(O23,'Team Ratings'!$B$3:$D$22,3,FALSE)))))</f>
        <v>3</v>
      </c>
      <c r="P45" s="192">
        <f>if(P23="",10,if(isnumber(find("+",P23)),-10,if(EXACT(P23,upper(P23)),$C23- VLOOKUP(P23,'Team Ratings'!$E$3:$F$22,2,FALSE),if(EXACT(P23,lower(P23)),$D23- VLOOKUP(P23,'Team Ratings'!$B$3:$D$22,3,FALSE)))))</f>
        <v>2</v>
      </c>
      <c r="Q45" s="192">
        <f>if(Q23="",10,if(isnumber(find("+",Q23)),-10,if(EXACT(Q23,upper(Q23)),$C23- VLOOKUP(Q23,'Team Ratings'!$E$3:$F$22,2,FALSE),if(EXACT(Q23,lower(Q23)),$D23- VLOOKUP(Q23,'Team Ratings'!$B$3:$D$22,3,FALSE)))))</f>
        <v>2</v>
      </c>
      <c r="R45" s="192">
        <f>if(R23="",10,if(isnumber(find("+",R23)),-10,if(EXACT(R23,upper(R23)),$C23- VLOOKUP(R23,'Team Ratings'!$E$3:$F$22,2,FALSE),if(EXACT(R23,lower(R23)),$D23- VLOOKUP(R23,'Team Ratings'!$B$3:$D$22,3,FALSE)))))</f>
        <v>3</v>
      </c>
      <c r="S45" s="192">
        <f>if(S23="",10,if(isnumber(find("+",S23)),-10,if(EXACT(S23,upper(S23)),$C23- VLOOKUP(S23,'Team Ratings'!$E$3:$F$22,2,FALSE),if(EXACT(S23,lower(S23)),$D23- VLOOKUP(S23,'Team Ratings'!$B$3:$D$22,3,FALSE)))))</f>
        <v>6</v>
      </c>
      <c r="T45" s="192">
        <f>if(T23="",10,if(isnumber(find("+",T23)),-10,if(EXACT(T23,upper(T23)),$C23- VLOOKUP(T23,'Team Ratings'!$E$3:$F$22,2,FALSE),if(EXACT(T23,lower(T23)),$D23- VLOOKUP(T23,'Team Ratings'!$B$3:$D$22,3,FALSE)))))</f>
        <v>4</v>
      </c>
      <c r="U45" s="192">
        <f>if(U23="",10,if(isnumber(find("+",U23)),-10,if(EXACT(U23,upper(U23)),$C23- VLOOKUP(U23,'Team Ratings'!$E$3:$F$22,2,FALSE),if(EXACT(U23,lower(U23)),$D23- VLOOKUP(U23,'Team Ratings'!$B$3:$D$22,3,FALSE)))))</f>
        <v>1</v>
      </c>
      <c r="V45" s="192">
        <f>if(V23="",10,if(isnumber(find("+",V23)),-10,if(EXACT(V23,upper(V23)),$C23- VLOOKUP(V23,'Team Ratings'!$E$3:$F$22,2,FALSE),if(EXACT(V23,lower(V23)),$D23- VLOOKUP(V23,'Team Ratings'!$B$3:$D$22,3,FALSE)))))</f>
        <v>2</v>
      </c>
      <c r="W45" s="192">
        <f>if(W23="",10,if(isnumber(find("+",W23)),-10,if(EXACT(W23,upper(W23)),$C23- VLOOKUP(W23,'Team Ratings'!$E$3:$F$22,2,FALSE),if(EXACT(W23,lower(W23)),$D23- VLOOKUP(W23,'Team Ratings'!$B$3:$D$22,3,FALSE)))))</f>
        <v>4</v>
      </c>
      <c r="X45" s="192">
        <f>if(X23="",10,if(isnumber(find("+",X23)),-10,if(EXACT(X23,upper(X23)),$C23- VLOOKUP(X23,'Team Ratings'!$E$3:$F$22,2,FALSE),if(EXACT(X23,lower(X23)),$D23- VLOOKUP(X23,'Team Ratings'!$B$3:$D$22,3,FALSE)))))</f>
        <v>5</v>
      </c>
      <c r="Y45" s="192">
        <f>if(Y23="",10,if(isnumber(find("+",Y23)),-10,if(EXACT(Y23,upper(Y23)),$C23- VLOOKUP(Y23,'Team Ratings'!$E$3:$F$22,2,FALSE),if(EXACT(Y23,lower(Y23)),$D23- VLOOKUP(Y23,'Team Ratings'!$B$3:$D$22,3,FALSE)))))</f>
        <v>1</v>
      </c>
      <c r="Z45" s="192">
        <f>if(Z23="",10,if(isnumber(find("+",Z23)),-10,if(EXACT(Z23,upper(Z23)),$C23- VLOOKUP(Z23,'Team Ratings'!$E$3:$F$22,2,FALSE),if(EXACT(Z23,lower(Z23)),$D23- VLOOKUP(Z23,'Team Ratings'!$B$3:$D$22,3,FALSE)))))</f>
        <v>2</v>
      </c>
      <c r="AA45" s="192">
        <f>if(AA23="",10,if(isnumber(find("+",AA23)),-10,if(EXACT(AA23,upper(AA23)),$C23- VLOOKUP(AA23,'Team Ratings'!$E$3:$F$22,2,FALSE),if(EXACT(AA23,lower(AA23)),$D23- VLOOKUP(AA23,'Team Ratings'!$B$3:$D$22,3,FALSE)))))</f>
        <v>0</v>
      </c>
      <c r="AB45" s="192">
        <f>if(AB23="",10,if(isnumber(find("+",AB23)),-10,if(EXACT(AB23,upper(AB23)),$C23- VLOOKUP(AB23,'Team Ratings'!$E$3:$F$22,2,FALSE),if(EXACT(AB23,lower(AB23)),$D23- VLOOKUP(AB23,'Team Ratings'!$B$3:$D$22,3,FALSE)))))</f>
        <v>1</v>
      </c>
      <c r="AC45" s="192">
        <f>if(AC23="",10,if(isnumber(find("+",AC23)),-10,if(EXACT(AC23,upper(AC23)),$C23- VLOOKUP(AC23,'Team Ratings'!$E$3:$F$22,2,FALSE),if(EXACT(AC23,lower(AC23)),$D23- VLOOKUP(AC23,'Team Ratings'!$B$3:$D$22,3,FALSE)))))</f>
        <v>0</v>
      </c>
      <c r="AD45" s="192">
        <f>if(AD23="",10,if(isnumber(find("+",AD23)),-10,if(EXACT(AD23,upper(AD23)),$C23- VLOOKUP(AD23,'Team Ratings'!$E$3:$F$22,2,FALSE),if(EXACT(AD23,lower(AD23)),$D23- VLOOKUP(AD23,'Team Ratings'!$B$3:$D$22,3,FALSE)))))</f>
        <v>6</v>
      </c>
      <c r="AE45" s="192">
        <f>if(AE23="",10,if(isnumber(find("+",AE23)),-10,if(EXACT(AE23,upper(AE23)),$C23- VLOOKUP(AE23,'Team Ratings'!$E$3:$F$22,2,FALSE),if(EXACT(AE23,lower(AE23)),$D23- VLOOKUP(AE23,'Team Ratings'!$B$3:$D$22,3,FALSE)))))</f>
        <v>4</v>
      </c>
      <c r="AF45" s="192">
        <f>if(AF23="",10,if(isnumber(find("+",AF23)),-10,if(EXACT(AF23,upper(AF23)),$C23- VLOOKUP(AF23,'Team Ratings'!$E$3:$F$22,2,FALSE),if(EXACT(AF23,lower(AF23)),$D23- VLOOKUP(AF23,'Team Ratings'!$B$3:$D$22,3,FALSE)))))</f>
        <v>1</v>
      </c>
      <c r="AG45" s="192">
        <f>if(AG23="",10,if(isnumber(find("+",AG23)),-10,if(EXACT(AG23,upper(AG23)),$C23- VLOOKUP(AG23,'Team Ratings'!$E$3:$F$22,2,FALSE),if(EXACT(AG23,lower(AG23)),$D23- VLOOKUP(AG23,'Team Ratings'!$B$3:$D$22,3,FALSE)))))</f>
        <v>5</v>
      </c>
      <c r="AH45" s="192">
        <f>if(AH23="",10,if(isnumber(find("+",AH23)),-10,if(EXACT(AH23,upper(AH23)),$C23- VLOOKUP(AH23,'Team Ratings'!$E$3:$F$22,2,FALSE),if(EXACT(AH23,lower(AH23)),$D23- VLOOKUP(AH23,'Team Ratings'!$B$3:$D$22,3,FALSE)))))</f>
        <v>1</v>
      </c>
      <c r="AI45" s="192">
        <f>if(AI23="",10,if(isnumber(find("+",AI23)),-10,if(EXACT(AI23,upper(AI23)),$C23- VLOOKUP(AI23,'Team Ratings'!$E$3:$F$22,2,FALSE),if(EXACT(AI23,lower(AI23)),$D23- VLOOKUP(AI23,'Team Ratings'!$B$3:$D$22,3,FALSE)))))</f>
        <v>2</v>
      </c>
      <c r="AJ45" s="192">
        <f>if(AJ23="",10,if(isnumber(find("+",AJ23)),-10,if(EXACT(AJ23,upper(AJ23)),$C23- VLOOKUP(AJ23,'Team Ratings'!$E$3:$F$22,2,FALSE),if(EXACT(AJ23,lower(AJ23)),$D23- VLOOKUP(AJ23,'Team Ratings'!$B$3:$D$22,3,FALSE)))))</f>
        <v>3</v>
      </c>
      <c r="AK45" s="192">
        <f>if(AK23="",10,if(isnumber(find("+",AK23)),-10,if(EXACT(AK23,upper(AK23)),$C23- VLOOKUP(AK23,'Team Ratings'!$E$3:$F$22,2,FALSE),if(EXACT(AK23,lower(AK23)),$D23- VLOOKUP(AK23,'Team Ratings'!$B$3:$D$22,3,FALSE)))))</f>
        <v>4</v>
      </c>
      <c r="AL45" s="192">
        <f>if(AL23="",10,if(isnumber(find("+",AL23)),-10,if(EXACT(AL23,upper(AL23)),$C23- VLOOKUP(AL23,'Team Ratings'!$E$3:$F$22,2,FALSE),if(EXACT(AL23,lower(AL23)),$D23- VLOOKUP(AL23,'Team Ratings'!$B$3:$D$22,3,FALSE)))))</f>
        <v>6</v>
      </c>
      <c r="AM45" s="192">
        <f>if(AM23="",10,if(isnumber(find("+",AM23)),-10,if(EXACT(AM23,upper(AM23)),$C23- VLOOKUP(AM23,'Team Ratings'!$E$3:$F$22,2,FALSE),if(EXACT(AM23,lower(AM23)),$D23- VLOOKUP(AM23,'Team Ratings'!$B$3:$D$22,3,FALSE)))))</f>
        <v>2</v>
      </c>
      <c r="AN45" s="192">
        <f>if(AN23="",10,if(isnumber(find("+",AN23)),-10,if(EXACT(AN23,upper(AN23)),$C23- VLOOKUP(AN23,'Team Ratings'!$E$3:$F$22,2,FALSE),if(EXACT(AN23,lower(AN23)),$D23- VLOOKUP(AN23,'Team Ratings'!$B$3:$D$22,3,FALSE)))))</f>
        <v>1</v>
      </c>
      <c r="AO45" s="192">
        <f>if(AO23="",10,if(isnumber(find("+",AO23)),-10,if(EXACT(AO23,upper(AO23)),$C23- VLOOKUP(AO23,'Team Ratings'!$E$3:$F$22,2,FALSE),if(EXACT(AO23,lower(AO23)),$D23- VLOOKUP(AO23,'Team Ratings'!$B$3:$D$22,3,FALSE)))))</f>
        <v>1</v>
      </c>
      <c r="AP45" s="192">
        <f>if(AP23="",10,if(isnumber(find("+",AP23)),-10,if(EXACT(AP23,upper(AP23)),$C23- VLOOKUP(AP23,'Team Ratings'!$E$3:$F$22,2,FALSE),if(EXACT(AP23,lower(AP23)),$D23- VLOOKUP(AP23,'Team Ratings'!$B$3:$D$22,3,FALSE)))))</f>
        <v>5</v>
      </c>
      <c r="AQ45" s="192">
        <f>if(AQ23="",10,if(isnumber(find("+",AQ23)),-10,if(EXACT(AQ23,upper(AQ23)),$C23- VLOOKUP(AQ23,'Team Ratings'!$E$3:$F$22,2,FALSE),if(EXACT(AQ23,lower(AQ23)),$D23- VLOOKUP(AQ23,'Team Ratings'!$B$3:$D$22,3,FALSE)))))</f>
        <v>4</v>
      </c>
      <c r="AR45" s="192">
        <f>if(AR23="",10,if(isnumber(find("+",AR23)),-10,if(EXACT(AR23,upper(AR23)),$C23- VLOOKUP(AR23,'Team Ratings'!$E$3:$F$22,2,FALSE),if(EXACT(AR23,lower(AR23)),$D23- VLOOKUP(AR23,'Team Ratings'!$B$3:$D$22,3,FALSE)))))</f>
        <v>2</v>
      </c>
      <c r="AS45" s="63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  <c r="BT45" s="8"/>
      <c r="BU45" s="8"/>
      <c r="BV45" s="8"/>
      <c r="BW45" s="8"/>
      <c r="BX45" s="8"/>
      <c r="BY45" s="8"/>
      <c r="BZ45" s="8"/>
      <c r="CA45" s="8"/>
      <c r="CB45" s="8"/>
      <c r="CC45" s="8"/>
      <c r="CD45" s="8"/>
    </row>
    <row r="46">
      <c r="A46" s="665"/>
      <c r="B46" s="666"/>
      <c r="C46" s="667"/>
      <c r="D46" s="667"/>
      <c r="E46" s="269"/>
      <c r="F46" s="269"/>
      <c r="G46" s="269"/>
      <c r="H46" s="269"/>
      <c r="I46" s="269"/>
      <c r="J46" s="269"/>
      <c r="K46" s="269"/>
      <c r="L46" s="269"/>
      <c r="M46" s="269"/>
      <c r="N46" s="269"/>
      <c r="O46" s="269"/>
      <c r="P46" s="269"/>
      <c r="Q46" s="269"/>
      <c r="R46" s="269"/>
      <c r="S46" s="269"/>
      <c r="T46" s="269"/>
      <c r="U46" s="269"/>
      <c r="V46" s="269"/>
      <c r="W46" s="269"/>
      <c r="X46" s="269"/>
      <c r="Y46" s="269"/>
      <c r="Z46" s="269"/>
      <c r="AA46" s="269"/>
      <c r="AB46" s="269"/>
      <c r="AC46" s="269"/>
      <c r="AD46" s="269"/>
      <c r="AE46" s="269"/>
      <c r="AF46" s="269"/>
      <c r="AG46" s="269"/>
      <c r="AH46" s="269"/>
      <c r="AI46" s="269"/>
      <c r="AJ46" s="269"/>
      <c r="AK46" s="269"/>
      <c r="AL46" s="269"/>
      <c r="AM46" s="269"/>
      <c r="AN46" s="269"/>
      <c r="AO46" s="269"/>
      <c r="AP46" s="269"/>
      <c r="AQ46" s="269"/>
      <c r="AR46" s="269"/>
      <c r="AS46" s="642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  <c r="BT46" s="8"/>
      <c r="BU46" s="8"/>
      <c r="BV46" s="8"/>
      <c r="BW46" s="8"/>
      <c r="BX46" s="8"/>
      <c r="BY46" s="8"/>
      <c r="BZ46" s="8"/>
      <c r="CA46" s="8"/>
      <c r="CB46" s="8"/>
      <c r="CC46" s="8"/>
      <c r="CD46" s="8"/>
    </row>
  </sheetData>
  <mergeCells count="7">
    <mergeCell ref="G2:H2"/>
    <mergeCell ref="I2:N2"/>
    <mergeCell ref="O2:U2"/>
    <mergeCell ref="V2:AB2"/>
    <mergeCell ref="AE2:AM2"/>
    <mergeCell ref="E3:F3"/>
    <mergeCell ref="E25:F25"/>
  </mergeCells>
  <conditionalFormatting sqref="G4:AR23">
    <cfRule type="expression" dxfId="20" priority="1">
      <formula>G26=-6</formula>
    </cfRule>
  </conditionalFormatting>
  <conditionalFormatting sqref="G4:AR23">
    <cfRule type="expression" dxfId="21" priority="2">
      <formula>G26=-5</formula>
    </cfRule>
  </conditionalFormatting>
  <conditionalFormatting sqref="G4:AR23">
    <cfRule type="expression" dxfId="11" priority="3">
      <formula>G26=-4</formula>
    </cfRule>
  </conditionalFormatting>
  <conditionalFormatting sqref="G4:AR23">
    <cfRule type="expression" dxfId="12" priority="4">
      <formula>G26=-3</formula>
    </cfRule>
  </conditionalFormatting>
  <conditionalFormatting sqref="G4:AR23">
    <cfRule type="expression" dxfId="13" priority="5">
      <formula>G26=-2</formula>
    </cfRule>
  </conditionalFormatting>
  <conditionalFormatting sqref="G4:AR23">
    <cfRule type="expression" dxfId="22" priority="6">
      <formula>G26=-1</formula>
    </cfRule>
  </conditionalFormatting>
  <conditionalFormatting sqref="G4:AR23">
    <cfRule type="expression" dxfId="14" priority="7">
      <formula>G26=0</formula>
    </cfRule>
  </conditionalFormatting>
  <conditionalFormatting sqref="G4:AR23">
    <cfRule type="expression" dxfId="23" priority="8">
      <formula>G26=1</formula>
    </cfRule>
  </conditionalFormatting>
  <conditionalFormatting sqref="G4:AR23">
    <cfRule type="expression" dxfId="15" priority="9">
      <formula>G26=2</formula>
    </cfRule>
  </conditionalFormatting>
  <conditionalFormatting sqref="G4:AR23">
    <cfRule type="expression" dxfId="16" priority="10">
      <formula>G26=3</formula>
    </cfRule>
  </conditionalFormatting>
  <conditionalFormatting sqref="G4:AR23">
    <cfRule type="expression" dxfId="17" priority="11">
      <formula>G26=4</formula>
    </cfRule>
  </conditionalFormatting>
  <conditionalFormatting sqref="G4:AR23">
    <cfRule type="expression" dxfId="24" priority="12">
      <formula>G26=5</formula>
    </cfRule>
  </conditionalFormatting>
  <conditionalFormatting sqref="G4:AR23">
    <cfRule type="expression" dxfId="25" priority="13">
      <formula>G26=6</formula>
    </cfRule>
  </conditionalFormatting>
  <conditionalFormatting sqref="G4:AR23">
    <cfRule type="expression" dxfId="4" priority="14">
      <formula>G26=-10</formula>
    </cfRule>
  </conditionalFormatting>
  <conditionalFormatting sqref="G4:AR23">
    <cfRule type="expression" dxfId="26" priority="15">
      <formula>G26=10</formula>
    </cfRule>
  </conditionalFormatting>
  <conditionalFormatting sqref="G4:AR23">
    <cfRule type="containsText" dxfId="1" priority="16" operator="containsText" text="?">
      <formula>NOT(ISERROR(SEARCH(("?"),(G4))))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hidden="1" min="2" max="4" width="3.25"/>
    <col customWidth="1" min="5" max="5" width="5.0"/>
    <col customWidth="1" min="6" max="6" width="7.63"/>
    <col customWidth="1" min="7" max="7" width="3.25"/>
    <col customWidth="1" hidden="1" min="8" max="16" width="5.75"/>
    <col customWidth="1" hidden="1" min="17" max="17" width="2.0"/>
    <col customWidth="1" hidden="1" min="18" max="24" width="5.75"/>
    <col customWidth="1" hidden="1" min="25" max="25" width="2.0"/>
    <col customWidth="1" hidden="1" min="26" max="32" width="5.75"/>
    <col customWidth="1" hidden="1" min="33" max="34" width="6.38"/>
    <col customWidth="1" min="35" max="44" width="6.38"/>
    <col customWidth="1" min="45" max="45" width="2.0"/>
    <col customWidth="1" min="46" max="58" width="6.38"/>
    <col customWidth="1" min="59" max="59" width="2.0"/>
    <col customWidth="1" min="60" max="74" width="6.38"/>
    <col customWidth="1" min="75" max="75" width="3.25"/>
    <col customWidth="1" min="76" max="111" width="6.38"/>
  </cols>
  <sheetData>
    <row r="1" ht="7.5" customHeight="1">
      <c r="A1" s="1"/>
      <c r="B1" s="658"/>
      <c r="C1" s="659"/>
      <c r="D1" s="659"/>
      <c r="E1" s="2"/>
      <c r="F1" s="2"/>
      <c r="G1" s="2"/>
      <c r="H1" s="673"/>
      <c r="I1" s="673"/>
      <c r="J1" s="673"/>
      <c r="K1" s="673"/>
      <c r="L1" s="673"/>
      <c r="M1" s="673"/>
      <c r="N1" s="673"/>
      <c r="O1" s="673"/>
      <c r="P1" s="673"/>
      <c r="Q1" s="673"/>
      <c r="R1" s="673"/>
      <c r="S1" s="673"/>
      <c r="T1" s="673"/>
      <c r="U1" s="673"/>
      <c r="V1" s="673"/>
      <c r="W1" s="673"/>
      <c r="X1" s="673"/>
      <c r="Y1" s="673"/>
      <c r="Z1" s="673"/>
      <c r="AA1" s="2"/>
      <c r="AB1" s="2"/>
      <c r="AC1" s="2"/>
      <c r="AD1" s="2"/>
      <c r="AE1" s="2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3"/>
      <c r="BN1" s="43"/>
      <c r="BO1" s="43"/>
      <c r="BP1" s="43"/>
      <c r="BQ1" s="43"/>
      <c r="BR1" s="43"/>
      <c r="BS1" s="43"/>
      <c r="BT1" s="43"/>
      <c r="BU1" s="43"/>
      <c r="BV1" s="43"/>
      <c r="BW1" s="40"/>
      <c r="BX1" s="674"/>
      <c r="BY1" s="674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8"/>
      <c r="CL1" s="8"/>
      <c r="CM1" s="8"/>
      <c r="CN1" s="8"/>
      <c r="CO1" s="8"/>
      <c r="CP1" s="8"/>
      <c r="CQ1" s="8"/>
      <c r="CR1" s="8"/>
      <c r="CS1" s="8"/>
      <c r="CT1" s="8"/>
      <c r="CU1" s="8"/>
      <c r="CV1" s="8"/>
      <c r="CW1" s="8"/>
      <c r="CX1" s="8"/>
      <c r="CY1" s="8"/>
      <c r="CZ1" s="8"/>
      <c r="DA1" s="8"/>
      <c r="DB1" s="8"/>
      <c r="DC1" s="8"/>
      <c r="DD1" s="8"/>
      <c r="DE1" s="8"/>
      <c r="DF1" s="8"/>
      <c r="DG1" s="8"/>
    </row>
    <row r="2">
      <c r="A2" s="10"/>
      <c r="B2" s="10"/>
      <c r="C2" s="43"/>
      <c r="D2" s="43"/>
      <c r="E2" s="11" t="s">
        <v>0</v>
      </c>
      <c r="F2" s="12"/>
      <c r="G2" s="312"/>
      <c r="H2" s="675"/>
      <c r="I2" s="676"/>
      <c r="J2" s="676"/>
      <c r="K2" s="676"/>
      <c r="L2" s="676"/>
      <c r="M2" s="676"/>
      <c r="AI2" s="677" t="s">
        <v>1</v>
      </c>
      <c r="AJ2" s="15"/>
      <c r="AK2" s="678" t="s">
        <v>6</v>
      </c>
      <c r="AL2" s="20"/>
      <c r="AM2" s="679" t="s">
        <v>3</v>
      </c>
      <c r="AN2" s="20"/>
      <c r="AO2" s="680" t="s">
        <v>325</v>
      </c>
      <c r="AP2" s="20"/>
      <c r="AQ2" s="681" t="s">
        <v>388</v>
      </c>
      <c r="AR2" s="15"/>
      <c r="AS2" s="15"/>
      <c r="AT2" s="15"/>
      <c r="AU2" s="682" t="s">
        <v>5</v>
      </c>
      <c r="AV2" s="15"/>
      <c r="AW2" s="20"/>
      <c r="AX2" s="683" t="s">
        <v>389</v>
      </c>
      <c r="AY2" s="15"/>
      <c r="AZ2" s="15"/>
      <c r="BA2" s="15"/>
      <c r="BB2" s="43"/>
      <c r="BF2" s="43"/>
      <c r="BG2" s="43"/>
      <c r="BH2" s="43"/>
      <c r="BI2" s="684" t="s">
        <v>390</v>
      </c>
      <c r="BJ2" s="12"/>
      <c r="BK2" s="12"/>
      <c r="BL2" s="43"/>
      <c r="BU2" s="43"/>
      <c r="BV2" s="43"/>
      <c r="BW2" s="40"/>
      <c r="BX2" s="8"/>
      <c r="BY2" s="8"/>
      <c r="BZ2" s="8"/>
      <c r="CA2" s="8"/>
      <c r="CB2" s="8"/>
      <c r="CC2" s="8"/>
      <c r="CD2" s="8"/>
      <c r="CE2" s="8"/>
      <c r="CF2" s="8"/>
      <c r="CG2" s="8"/>
      <c r="CH2" s="8"/>
      <c r="CI2" s="8"/>
      <c r="CJ2" s="8"/>
      <c r="CK2" s="8"/>
      <c r="CL2" s="8"/>
      <c r="CM2" s="8"/>
      <c r="CN2" s="8"/>
      <c r="CO2" s="8"/>
      <c r="CP2" s="8"/>
      <c r="CQ2" s="8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</row>
    <row r="3">
      <c r="A3" s="10"/>
      <c r="B3" s="10"/>
      <c r="C3" s="43"/>
      <c r="D3" s="43"/>
      <c r="E3" s="22"/>
      <c r="G3" s="316"/>
      <c r="H3" s="56"/>
      <c r="I3" s="47"/>
      <c r="J3" s="47"/>
      <c r="K3" s="47"/>
      <c r="L3" s="47"/>
      <c r="M3" s="47"/>
      <c r="AI3" s="685" t="s">
        <v>391</v>
      </c>
      <c r="AJ3" s="15"/>
      <c r="AK3" s="15"/>
      <c r="AL3" s="15"/>
      <c r="AM3" s="686" t="s">
        <v>8</v>
      </c>
      <c r="AN3" s="20"/>
      <c r="AO3" s="687" t="s">
        <v>9</v>
      </c>
      <c r="AP3" s="20"/>
      <c r="AQ3" s="688" t="s">
        <v>392</v>
      </c>
      <c r="AR3" s="15"/>
      <c r="AS3" s="15"/>
      <c r="AT3" s="15"/>
      <c r="AU3" s="689" t="s">
        <v>10</v>
      </c>
      <c r="AV3" s="15"/>
      <c r="AW3" s="20"/>
      <c r="AX3" s="690" t="s">
        <v>393</v>
      </c>
      <c r="AY3" s="15"/>
      <c r="AZ3" s="15"/>
      <c r="BA3" s="15"/>
      <c r="BB3" s="15"/>
      <c r="BF3" s="43"/>
      <c r="BG3" s="43"/>
      <c r="BH3" s="43"/>
      <c r="BI3" s="22"/>
      <c r="BL3" s="43"/>
      <c r="BU3" s="43"/>
      <c r="BV3" s="43"/>
      <c r="BW3" s="40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</row>
    <row r="4">
      <c r="A4" s="10"/>
      <c r="B4" s="10"/>
      <c r="C4" s="43"/>
      <c r="D4" s="43"/>
      <c r="E4" s="323"/>
      <c r="F4" s="165"/>
      <c r="G4" s="164"/>
      <c r="H4" s="43"/>
      <c r="I4" s="43"/>
      <c r="J4" s="43"/>
      <c r="K4" s="43"/>
      <c r="L4" s="47"/>
      <c r="M4" s="43"/>
      <c r="AI4" s="691" t="s">
        <v>394</v>
      </c>
      <c r="AJ4" s="15"/>
      <c r="AK4" s="15"/>
      <c r="AL4" s="15"/>
      <c r="AM4" s="692" t="s">
        <v>4</v>
      </c>
      <c r="AN4" s="20"/>
      <c r="AO4" s="693" t="s">
        <v>395</v>
      </c>
      <c r="AP4" s="15"/>
      <c r="AQ4" s="15"/>
      <c r="AR4" s="694" t="s">
        <v>396</v>
      </c>
      <c r="AS4" s="15"/>
      <c r="AT4" s="20"/>
      <c r="AU4" s="695" t="s">
        <v>397</v>
      </c>
      <c r="AV4" s="12"/>
      <c r="AW4" s="12"/>
      <c r="AX4" s="12"/>
      <c r="AY4" s="12"/>
      <c r="AZ4" s="12"/>
      <c r="BA4" s="12"/>
      <c r="BB4" s="12"/>
      <c r="BF4" s="43"/>
      <c r="BG4" s="43"/>
      <c r="BH4" s="43"/>
      <c r="BI4" s="22"/>
      <c r="BL4" s="43"/>
      <c r="BU4" s="43"/>
      <c r="BV4" s="43"/>
      <c r="BW4" s="40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</row>
    <row r="5" ht="9.0" customHeight="1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F5" s="43"/>
      <c r="BG5" s="43"/>
      <c r="BH5" s="43"/>
      <c r="BI5" s="22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0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  <c r="CU5" s="8"/>
      <c r="CV5" s="8"/>
      <c r="CW5" s="8"/>
      <c r="CX5" s="8"/>
      <c r="CY5" s="8"/>
      <c r="CZ5" s="8"/>
      <c r="DA5" s="8"/>
      <c r="DB5" s="8"/>
      <c r="DC5" s="8"/>
      <c r="DD5" s="8"/>
      <c r="DE5" s="8"/>
      <c r="DF5" s="8"/>
      <c r="DG5" s="8"/>
    </row>
    <row r="6">
      <c r="A6" s="10"/>
      <c r="B6" s="10"/>
      <c r="C6" s="43"/>
      <c r="D6" s="43"/>
      <c r="E6" s="696" t="s">
        <v>398</v>
      </c>
      <c r="F6" s="12"/>
      <c r="G6" s="12"/>
      <c r="H6" s="43"/>
      <c r="I6" s="43"/>
      <c r="J6" s="43"/>
      <c r="K6" s="43"/>
      <c r="L6" s="47"/>
      <c r="M6" s="43"/>
      <c r="AI6" s="48" t="s">
        <v>399</v>
      </c>
      <c r="AJ6" s="20"/>
      <c r="AK6" s="48" t="s">
        <v>400</v>
      </c>
      <c r="AL6" s="20"/>
      <c r="AM6" s="48" t="s">
        <v>401</v>
      </c>
      <c r="AN6" s="20"/>
      <c r="AO6" s="48" t="s">
        <v>402</v>
      </c>
      <c r="AP6" s="20"/>
      <c r="AQ6" s="48" t="s">
        <v>403</v>
      </c>
      <c r="AR6" s="20"/>
      <c r="AS6" s="48" t="s">
        <v>15</v>
      </c>
      <c r="AT6" s="15"/>
      <c r="AU6" s="20"/>
      <c r="AV6" s="697" t="s">
        <v>404</v>
      </c>
      <c r="AW6" s="698"/>
      <c r="AX6" s="698"/>
      <c r="AY6" s="698"/>
      <c r="AZ6" s="698"/>
      <c r="BA6" s="699"/>
      <c r="BB6" s="43"/>
      <c r="BF6" s="43"/>
      <c r="BG6" s="43"/>
      <c r="BH6" s="43"/>
      <c r="BI6" s="700" t="s">
        <v>66</v>
      </c>
      <c r="BJ6" s="700" t="s">
        <v>85</v>
      </c>
      <c r="BK6" s="700" t="s">
        <v>88</v>
      </c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0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  <c r="CU6" s="8"/>
      <c r="CV6" s="8"/>
      <c r="CW6" s="8"/>
      <c r="CX6" s="8"/>
      <c r="CY6" s="8"/>
      <c r="CZ6" s="8"/>
      <c r="DA6" s="8"/>
      <c r="DB6" s="8"/>
      <c r="DC6" s="8"/>
      <c r="DD6" s="8"/>
      <c r="DE6" s="8"/>
      <c r="DF6" s="8"/>
      <c r="DG6" s="8"/>
    </row>
    <row r="7">
      <c r="A7" s="10"/>
      <c r="B7" s="10"/>
      <c r="C7" s="43"/>
      <c r="D7" s="43"/>
      <c r="E7" s="323"/>
      <c r="F7" s="165"/>
      <c r="G7" s="165"/>
      <c r="H7" s="43"/>
      <c r="I7" s="43"/>
      <c r="J7" s="43"/>
      <c r="K7" s="43"/>
      <c r="L7" s="47"/>
      <c r="M7" s="43"/>
      <c r="AI7" s="48" t="s">
        <v>405</v>
      </c>
      <c r="AJ7" s="20"/>
      <c r="AK7" s="48" t="s">
        <v>406</v>
      </c>
      <c r="AL7" s="20"/>
      <c r="AM7" s="48" t="s">
        <v>407</v>
      </c>
      <c r="AN7" s="20"/>
      <c r="AO7" s="48" t="s">
        <v>408</v>
      </c>
      <c r="AP7" s="20"/>
      <c r="AQ7" s="48" t="s">
        <v>11</v>
      </c>
      <c r="AR7" s="20"/>
      <c r="AS7" s="701" t="s">
        <v>409</v>
      </c>
      <c r="AT7" s="15"/>
      <c r="AU7" s="20"/>
      <c r="AV7" s="701" t="s">
        <v>410</v>
      </c>
      <c r="AW7" s="20"/>
      <c r="AX7" s="43"/>
      <c r="AY7" s="702"/>
      <c r="AZ7" s="703"/>
      <c r="BA7" s="704"/>
      <c r="BB7" s="43"/>
      <c r="BF7" s="43"/>
      <c r="BG7" s="43"/>
      <c r="BH7" s="43"/>
      <c r="BI7" s="700" t="s">
        <v>94</v>
      </c>
      <c r="BJ7" s="700" t="s">
        <v>60</v>
      </c>
      <c r="BK7" s="700" t="s">
        <v>69</v>
      </c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0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  <c r="CU7" s="8"/>
      <c r="CV7" s="8"/>
      <c r="CW7" s="8"/>
      <c r="CX7" s="8"/>
      <c r="CY7" s="8"/>
      <c r="CZ7" s="8"/>
      <c r="DA7" s="8"/>
      <c r="DB7" s="8"/>
      <c r="DC7" s="8"/>
      <c r="DD7" s="8"/>
      <c r="DE7" s="8"/>
      <c r="DF7" s="8"/>
      <c r="DG7" s="8"/>
    </row>
    <row r="8">
      <c r="A8" s="10"/>
      <c r="B8" s="10"/>
      <c r="C8" s="43"/>
      <c r="D8" s="43"/>
      <c r="E8" s="43"/>
      <c r="F8" s="43"/>
      <c r="G8" s="43"/>
      <c r="H8" s="43"/>
      <c r="I8" s="43"/>
      <c r="J8" s="43"/>
      <c r="K8" s="43"/>
      <c r="L8" s="47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0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  <c r="CU8" s="8"/>
      <c r="CV8" s="8"/>
      <c r="CW8" s="8"/>
      <c r="CX8" s="8"/>
      <c r="CY8" s="8"/>
      <c r="CZ8" s="8"/>
      <c r="DA8" s="8"/>
      <c r="DB8" s="8"/>
      <c r="DC8" s="8"/>
      <c r="DD8" s="8"/>
      <c r="DE8" s="8"/>
      <c r="DF8" s="8"/>
      <c r="DG8" s="8"/>
    </row>
    <row r="9">
      <c r="A9" s="54"/>
      <c r="B9" s="10"/>
      <c r="C9" s="43"/>
      <c r="D9" s="43"/>
      <c r="E9" s="705" t="s">
        <v>18</v>
      </c>
      <c r="F9" s="12"/>
      <c r="G9" s="312"/>
      <c r="H9" s="56"/>
      <c r="I9" s="47"/>
      <c r="J9" s="47"/>
      <c r="K9" s="47"/>
      <c r="L9" s="47"/>
      <c r="M9" s="706">
        <v>44460.0</v>
      </c>
      <c r="N9" s="707">
        <f t="shared" ref="N9:P9" si="1">N11</f>
        <v>44464</v>
      </c>
      <c r="O9" s="706">
        <f t="shared" si="1"/>
        <v>44467</v>
      </c>
      <c r="P9" s="707">
        <f t="shared" si="1"/>
        <v>44471</v>
      </c>
      <c r="Q9" s="59"/>
      <c r="R9" s="707">
        <f t="shared" ref="R9:X9" si="2">R11</f>
        <v>44485</v>
      </c>
      <c r="S9" s="706">
        <f t="shared" si="2"/>
        <v>44488</v>
      </c>
      <c r="T9" s="707">
        <f t="shared" si="2"/>
        <v>44491</v>
      </c>
      <c r="U9" s="706">
        <f t="shared" si="2"/>
        <v>44495</v>
      </c>
      <c r="V9" s="707">
        <f t="shared" si="2"/>
        <v>44499</v>
      </c>
      <c r="W9" s="706">
        <f t="shared" si="2"/>
        <v>44502</v>
      </c>
      <c r="X9" s="707">
        <f t="shared" si="2"/>
        <v>44505</v>
      </c>
      <c r="Y9" s="60"/>
      <c r="Z9" s="707">
        <f t="shared" ref="Z9:BV9" si="3">Z11</f>
        <v>44520</v>
      </c>
      <c r="AA9" s="706">
        <f t="shared" si="3"/>
        <v>44523</v>
      </c>
      <c r="AB9" s="707">
        <f t="shared" si="3"/>
        <v>44527</v>
      </c>
      <c r="AC9" s="706">
        <f t="shared" si="3"/>
        <v>44530</v>
      </c>
      <c r="AD9" s="707">
        <f t="shared" si="3"/>
        <v>44534</v>
      </c>
      <c r="AE9" s="706">
        <f t="shared" si="3"/>
        <v>44537</v>
      </c>
      <c r="AF9" s="707">
        <f t="shared" si="3"/>
        <v>44540</v>
      </c>
      <c r="AG9" s="706">
        <f t="shared" si="3"/>
        <v>44544</v>
      </c>
      <c r="AH9" s="707">
        <f t="shared" si="3"/>
        <v>44548</v>
      </c>
      <c r="AI9" s="706">
        <f t="shared" si="3"/>
        <v>44551</v>
      </c>
      <c r="AJ9" s="707">
        <f t="shared" si="3"/>
        <v>44556</v>
      </c>
      <c r="AK9" s="706">
        <f t="shared" si="3"/>
        <v>44558</v>
      </c>
      <c r="AL9" s="707">
        <f t="shared" si="3"/>
        <v>44562</v>
      </c>
      <c r="AM9" s="706">
        <f t="shared" si="3"/>
        <v>44565</v>
      </c>
      <c r="AN9" s="707">
        <f t="shared" si="3"/>
        <v>44569</v>
      </c>
      <c r="AO9" s="706">
        <f t="shared" si="3"/>
        <v>44572</v>
      </c>
      <c r="AP9" s="707">
        <f t="shared" si="3"/>
        <v>44575</v>
      </c>
      <c r="AQ9" s="706">
        <f t="shared" si="3"/>
        <v>44579</v>
      </c>
      <c r="AR9" s="707">
        <f t="shared" si="3"/>
        <v>44582</v>
      </c>
      <c r="AS9" s="60" t="str">
        <f t="shared" si="3"/>
        <v/>
      </c>
      <c r="AT9" s="707">
        <f t="shared" si="3"/>
        <v>44597</v>
      </c>
      <c r="AU9" s="706">
        <f t="shared" si="3"/>
        <v>44600</v>
      </c>
      <c r="AV9" s="707">
        <f t="shared" si="3"/>
        <v>44604</v>
      </c>
      <c r="AW9" s="706">
        <f t="shared" si="3"/>
        <v>44607</v>
      </c>
      <c r="AX9" s="707">
        <f t="shared" si="3"/>
        <v>44611</v>
      </c>
      <c r="AY9" s="706">
        <f t="shared" si="3"/>
        <v>44614</v>
      </c>
      <c r="AZ9" s="707">
        <f t="shared" si="3"/>
        <v>44618</v>
      </c>
      <c r="BA9" s="706">
        <f t="shared" si="3"/>
        <v>44621</v>
      </c>
      <c r="BB9" s="707">
        <f t="shared" si="3"/>
        <v>44625</v>
      </c>
      <c r="BC9" s="706">
        <f t="shared" si="3"/>
        <v>44628</v>
      </c>
      <c r="BD9" s="707">
        <f t="shared" si="3"/>
        <v>44632</v>
      </c>
      <c r="BE9" s="706">
        <f t="shared" si="3"/>
        <v>44635</v>
      </c>
      <c r="BF9" s="707">
        <f t="shared" si="3"/>
        <v>44639</v>
      </c>
      <c r="BG9" s="59" t="str">
        <f t="shared" si="3"/>
        <v/>
      </c>
      <c r="BH9" s="707">
        <f t="shared" si="3"/>
        <v>44653</v>
      </c>
      <c r="BI9" s="706">
        <f t="shared" si="3"/>
        <v>44656</v>
      </c>
      <c r="BJ9" s="707">
        <f t="shared" si="3"/>
        <v>44660</v>
      </c>
      <c r="BK9" s="706">
        <f t="shared" si="3"/>
        <v>44663</v>
      </c>
      <c r="BL9" s="707">
        <f t="shared" si="3"/>
        <v>44667</v>
      </c>
      <c r="BM9" s="706">
        <f t="shared" si="3"/>
        <v>44670</v>
      </c>
      <c r="BN9" s="707">
        <f t="shared" si="3"/>
        <v>44674</v>
      </c>
      <c r="BO9" s="706">
        <f t="shared" si="3"/>
        <v>44677</v>
      </c>
      <c r="BP9" s="707">
        <f t="shared" si="3"/>
        <v>44681</v>
      </c>
      <c r="BQ9" s="706">
        <f t="shared" si="3"/>
        <v>44684</v>
      </c>
      <c r="BR9" s="707">
        <f t="shared" si="3"/>
        <v>44688</v>
      </c>
      <c r="BS9" s="706">
        <f t="shared" si="3"/>
        <v>44691</v>
      </c>
      <c r="BT9" s="707">
        <f t="shared" si="3"/>
        <v>44695</v>
      </c>
      <c r="BU9" s="706">
        <f t="shared" si="3"/>
        <v>44698</v>
      </c>
      <c r="BV9" s="707">
        <f t="shared" si="3"/>
        <v>44703</v>
      </c>
      <c r="BW9" s="40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  <c r="CU9" s="8"/>
      <c r="CV9" s="8"/>
      <c r="CW9" s="8"/>
      <c r="CX9" s="8"/>
      <c r="CY9" s="8"/>
      <c r="CZ9" s="8"/>
      <c r="DA9" s="8"/>
      <c r="DB9" s="8"/>
      <c r="DC9" s="8"/>
      <c r="DD9" s="8"/>
      <c r="DE9" s="8"/>
      <c r="DF9" s="8"/>
      <c r="DG9" s="8"/>
    </row>
    <row r="10">
      <c r="A10" s="68"/>
      <c r="B10" s="708"/>
      <c r="C10" s="709"/>
      <c r="D10" s="709"/>
      <c r="E10" s="22"/>
      <c r="G10" s="316"/>
      <c r="H10" s="69"/>
      <c r="I10" s="70"/>
      <c r="J10" s="70"/>
      <c r="K10" s="70"/>
      <c r="L10" s="47"/>
      <c r="M10" s="710">
        <v>44460.0</v>
      </c>
      <c r="N10" s="711">
        <f t="shared" ref="N10:P10" si="4">N11</f>
        <v>44464</v>
      </c>
      <c r="O10" s="710">
        <f t="shared" si="4"/>
        <v>44467</v>
      </c>
      <c r="P10" s="711">
        <f t="shared" si="4"/>
        <v>44471</v>
      </c>
      <c r="Q10" s="73"/>
      <c r="R10" s="711">
        <f t="shared" ref="R10:X10" si="5">R11</f>
        <v>44485</v>
      </c>
      <c r="S10" s="710">
        <f t="shared" si="5"/>
        <v>44488</v>
      </c>
      <c r="T10" s="711">
        <f t="shared" si="5"/>
        <v>44491</v>
      </c>
      <c r="U10" s="710">
        <f t="shared" si="5"/>
        <v>44495</v>
      </c>
      <c r="V10" s="711">
        <f t="shared" si="5"/>
        <v>44499</v>
      </c>
      <c r="W10" s="710">
        <f t="shared" si="5"/>
        <v>44502</v>
      </c>
      <c r="X10" s="711">
        <f t="shared" si="5"/>
        <v>44505</v>
      </c>
      <c r="Y10" s="60"/>
      <c r="Z10" s="711">
        <f t="shared" ref="Z10:BV10" si="6">Z11</f>
        <v>44520</v>
      </c>
      <c r="AA10" s="710">
        <f t="shared" si="6"/>
        <v>44523</v>
      </c>
      <c r="AB10" s="711">
        <f t="shared" si="6"/>
        <v>44527</v>
      </c>
      <c r="AC10" s="710">
        <f t="shared" si="6"/>
        <v>44530</v>
      </c>
      <c r="AD10" s="711">
        <f t="shared" si="6"/>
        <v>44534</v>
      </c>
      <c r="AE10" s="710">
        <f t="shared" si="6"/>
        <v>44537</v>
      </c>
      <c r="AF10" s="711">
        <f t="shared" si="6"/>
        <v>44540</v>
      </c>
      <c r="AG10" s="710">
        <f t="shared" si="6"/>
        <v>44544</v>
      </c>
      <c r="AH10" s="711">
        <f t="shared" si="6"/>
        <v>44548</v>
      </c>
      <c r="AI10" s="710">
        <f t="shared" si="6"/>
        <v>44551</v>
      </c>
      <c r="AJ10" s="711">
        <f t="shared" si="6"/>
        <v>44556</v>
      </c>
      <c r="AK10" s="710">
        <f t="shared" si="6"/>
        <v>44558</v>
      </c>
      <c r="AL10" s="711">
        <f t="shared" si="6"/>
        <v>44562</v>
      </c>
      <c r="AM10" s="712">
        <f t="shared" si="6"/>
        <v>44565</v>
      </c>
      <c r="AN10" s="711">
        <f t="shared" si="6"/>
        <v>44569</v>
      </c>
      <c r="AO10" s="712">
        <f t="shared" si="6"/>
        <v>44572</v>
      </c>
      <c r="AP10" s="711">
        <f t="shared" si="6"/>
        <v>44575</v>
      </c>
      <c r="AQ10" s="713">
        <f t="shared" si="6"/>
        <v>44579</v>
      </c>
      <c r="AR10" s="711">
        <f t="shared" si="6"/>
        <v>44582</v>
      </c>
      <c r="AS10" s="60" t="str">
        <f t="shared" si="6"/>
        <v/>
      </c>
      <c r="AT10" s="713">
        <f t="shared" si="6"/>
        <v>44597</v>
      </c>
      <c r="AU10" s="710">
        <f t="shared" si="6"/>
        <v>44600</v>
      </c>
      <c r="AV10" s="711">
        <f t="shared" si="6"/>
        <v>44604</v>
      </c>
      <c r="AW10" s="713">
        <f t="shared" si="6"/>
        <v>44607</v>
      </c>
      <c r="AX10" s="711">
        <f t="shared" si="6"/>
        <v>44611</v>
      </c>
      <c r="AY10" s="713">
        <f t="shared" si="6"/>
        <v>44614</v>
      </c>
      <c r="AZ10" s="711">
        <f t="shared" si="6"/>
        <v>44618</v>
      </c>
      <c r="BA10" s="713">
        <f t="shared" si="6"/>
        <v>44621</v>
      </c>
      <c r="BB10" s="711">
        <f t="shared" si="6"/>
        <v>44625</v>
      </c>
      <c r="BC10" s="713">
        <f t="shared" si="6"/>
        <v>44628</v>
      </c>
      <c r="BD10" s="711">
        <f t="shared" si="6"/>
        <v>44632</v>
      </c>
      <c r="BE10" s="713">
        <f t="shared" si="6"/>
        <v>44635</v>
      </c>
      <c r="BF10" s="711">
        <f t="shared" si="6"/>
        <v>44639</v>
      </c>
      <c r="BG10" s="73" t="str">
        <f t="shared" si="6"/>
        <v/>
      </c>
      <c r="BH10" s="711">
        <f t="shared" si="6"/>
        <v>44653</v>
      </c>
      <c r="BI10" s="710">
        <f t="shared" si="6"/>
        <v>44656</v>
      </c>
      <c r="BJ10" s="711">
        <f t="shared" si="6"/>
        <v>44660</v>
      </c>
      <c r="BK10" s="710">
        <f t="shared" si="6"/>
        <v>44663</v>
      </c>
      <c r="BL10" s="711">
        <f t="shared" si="6"/>
        <v>44667</v>
      </c>
      <c r="BM10" s="710">
        <f t="shared" si="6"/>
        <v>44670</v>
      </c>
      <c r="BN10" s="711">
        <f t="shared" si="6"/>
        <v>44674</v>
      </c>
      <c r="BO10" s="710">
        <f t="shared" si="6"/>
        <v>44677</v>
      </c>
      <c r="BP10" s="711">
        <f t="shared" si="6"/>
        <v>44681</v>
      </c>
      <c r="BQ10" s="710">
        <f t="shared" si="6"/>
        <v>44684</v>
      </c>
      <c r="BR10" s="711">
        <f t="shared" si="6"/>
        <v>44688</v>
      </c>
      <c r="BS10" s="710">
        <f t="shared" si="6"/>
        <v>44691</v>
      </c>
      <c r="BT10" s="711">
        <f t="shared" si="6"/>
        <v>44695</v>
      </c>
      <c r="BU10" s="710">
        <f t="shared" si="6"/>
        <v>44698</v>
      </c>
      <c r="BV10" s="711">
        <f t="shared" si="6"/>
        <v>44703</v>
      </c>
      <c r="BW10" s="40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  <c r="CU10" s="8"/>
      <c r="CV10" s="8"/>
      <c r="CW10" s="8"/>
      <c r="CX10" s="8"/>
      <c r="CY10" s="8"/>
      <c r="CZ10" s="8"/>
      <c r="DA10" s="8"/>
      <c r="DB10" s="8"/>
      <c r="DC10" s="8"/>
      <c r="DD10" s="8"/>
      <c r="DE10" s="8"/>
      <c r="DF10" s="8"/>
      <c r="DG10" s="8"/>
    </row>
    <row r="11">
      <c r="A11" s="85"/>
      <c r="B11" s="1"/>
      <c r="C11" s="714"/>
      <c r="D11" s="714"/>
      <c r="E11" s="323"/>
      <c r="F11" s="165"/>
      <c r="G11" s="164"/>
      <c r="H11" s="88"/>
      <c r="I11" s="89"/>
      <c r="J11" s="89"/>
      <c r="K11" s="89"/>
      <c r="L11" s="47"/>
      <c r="M11" s="715">
        <v>44460.0</v>
      </c>
      <c r="N11" s="716">
        <v>44464.0</v>
      </c>
      <c r="O11" s="715">
        <f>M11+7</f>
        <v>44467</v>
      </c>
      <c r="P11" s="716">
        <v>44471.0</v>
      </c>
      <c r="Q11" s="91"/>
      <c r="R11" s="716">
        <v>44485.0</v>
      </c>
      <c r="S11" s="715">
        <v>44488.0</v>
      </c>
      <c r="T11" s="716">
        <v>44491.0</v>
      </c>
      <c r="U11" s="715">
        <v>44495.0</v>
      </c>
      <c r="V11" s="716">
        <v>44499.0</v>
      </c>
      <c r="W11" s="715">
        <v>44502.0</v>
      </c>
      <c r="X11" s="716">
        <v>44505.0</v>
      </c>
      <c r="Y11" s="60"/>
      <c r="Z11" s="716">
        <v>44520.0</v>
      </c>
      <c r="AA11" s="715">
        <v>44523.0</v>
      </c>
      <c r="AB11" s="716">
        <v>44527.0</v>
      </c>
      <c r="AC11" s="715">
        <v>44530.0</v>
      </c>
      <c r="AD11" s="716">
        <v>44534.0</v>
      </c>
      <c r="AE11" s="715">
        <v>44537.0</v>
      </c>
      <c r="AF11" s="716">
        <v>44540.0</v>
      </c>
      <c r="AG11" s="715">
        <v>44544.0</v>
      </c>
      <c r="AH11" s="716">
        <v>44548.0</v>
      </c>
      <c r="AI11" s="715">
        <v>44551.0</v>
      </c>
      <c r="AJ11" s="716">
        <v>44556.0</v>
      </c>
      <c r="AK11" s="715">
        <v>44558.0</v>
      </c>
      <c r="AL11" s="716">
        <v>44562.0</v>
      </c>
      <c r="AM11" s="717">
        <v>44565.0</v>
      </c>
      <c r="AN11" s="716">
        <v>44569.0</v>
      </c>
      <c r="AO11" s="717">
        <v>44572.0</v>
      </c>
      <c r="AP11" s="716">
        <v>44575.0</v>
      </c>
      <c r="AQ11" s="718">
        <v>44579.0</v>
      </c>
      <c r="AR11" s="716">
        <v>44582.0</v>
      </c>
      <c r="AS11" s="60"/>
      <c r="AT11" s="718">
        <v>44597.0</v>
      </c>
      <c r="AU11" s="715">
        <v>44600.0</v>
      </c>
      <c r="AV11" s="716">
        <v>44604.0</v>
      </c>
      <c r="AW11" s="718">
        <v>44607.0</v>
      </c>
      <c r="AX11" s="716">
        <v>44611.0</v>
      </c>
      <c r="AY11" s="718">
        <v>44614.0</v>
      </c>
      <c r="AZ11" s="716">
        <v>44618.0</v>
      </c>
      <c r="BA11" s="718">
        <v>44621.0</v>
      </c>
      <c r="BB11" s="716">
        <v>44625.0</v>
      </c>
      <c r="BC11" s="718">
        <v>44628.0</v>
      </c>
      <c r="BD11" s="716">
        <v>44632.0</v>
      </c>
      <c r="BE11" s="718">
        <v>44635.0</v>
      </c>
      <c r="BF11" s="716">
        <v>44639.0</v>
      </c>
      <c r="BG11" s="91"/>
      <c r="BH11" s="716">
        <v>44653.0</v>
      </c>
      <c r="BI11" s="715">
        <v>44656.0</v>
      </c>
      <c r="BJ11" s="716">
        <v>44660.0</v>
      </c>
      <c r="BK11" s="715">
        <v>44663.0</v>
      </c>
      <c r="BL11" s="716">
        <v>44667.0</v>
      </c>
      <c r="BM11" s="715">
        <v>44670.0</v>
      </c>
      <c r="BN11" s="716">
        <v>44674.0</v>
      </c>
      <c r="BO11" s="715">
        <v>44677.0</v>
      </c>
      <c r="BP11" s="716">
        <v>44681.0</v>
      </c>
      <c r="BQ11" s="715">
        <v>44684.0</v>
      </c>
      <c r="BR11" s="716">
        <v>44688.0</v>
      </c>
      <c r="BS11" s="715">
        <v>44691.0</v>
      </c>
      <c r="BT11" s="716">
        <v>44695.0</v>
      </c>
      <c r="BU11" s="715">
        <v>44698.0</v>
      </c>
      <c r="BV11" s="716">
        <v>44703.0</v>
      </c>
      <c r="BW11" s="40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</row>
    <row r="12" hidden="1">
      <c r="A12" s="95"/>
      <c r="B12" s="95"/>
      <c r="C12" s="95"/>
      <c r="D12" s="95"/>
      <c r="E12" s="648" t="s">
        <v>358</v>
      </c>
      <c r="F12" s="15"/>
      <c r="G12" s="20"/>
      <c r="H12" s="98">
        <v>1.0</v>
      </c>
      <c r="I12" s="98">
        <v>2.0</v>
      </c>
      <c r="J12" s="98">
        <v>3.0</v>
      </c>
      <c r="K12" s="98">
        <v>4.0</v>
      </c>
      <c r="L12" s="98">
        <v>5.0</v>
      </c>
      <c r="M12" s="99"/>
      <c r="N12" s="98">
        <v>6.0</v>
      </c>
      <c r="O12" s="99"/>
      <c r="P12" s="98">
        <v>7.0</v>
      </c>
      <c r="Q12" s="100"/>
      <c r="R12" s="98">
        <v>8.0</v>
      </c>
      <c r="S12" s="99"/>
      <c r="T12" s="98">
        <v>9.0</v>
      </c>
      <c r="U12" s="99"/>
      <c r="V12" s="98">
        <v>10.0</v>
      </c>
      <c r="W12" s="99"/>
      <c r="X12" s="98">
        <v>11.0</v>
      </c>
      <c r="Y12" s="100"/>
      <c r="Z12" s="98">
        <v>12.0</v>
      </c>
      <c r="AA12" s="99"/>
      <c r="AB12" s="98">
        <v>13.0</v>
      </c>
      <c r="AC12" s="98">
        <v>14.0</v>
      </c>
      <c r="AD12" s="98">
        <v>15.0</v>
      </c>
      <c r="AE12" s="99"/>
      <c r="AF12" s="98">
        <v>16.0</v>
      </c>
      <c r="AG12" s="98">
        <v>17.0</v>
      </c>
      <c r="AH12" s="98">
        <v>18.0</v>
      </c>
      <c r="AI12" s="99"/>
      <c r="AJ12" s="98">
        <v>19.0</v>
      </c>
      <c r="AK12" s="98">
        <v>20.0</v>
      </c>
      <c r="AL12" s="98">
        <v>21.0</v>
      </c>
      <c r="AM12" s="99"/>
      <c r="AN12" s="99"/>
      <c r="AO12" s="99"/>
      <c r="AP12" s="98">
        <v>22.0</v>
      </c>
      <c r="AQ12" s="99"/>
      <c r="AR12" s="98">
        <v>23.0</v>
      </c>
      <c r="AS12" s="100"/>
      <c r="AT12" s="99"/>
      <c r="AU12" s="98">
        <v>24.0</v>
      </c>
      <c r="AV12" s="98">
        <v>25.0</v>
      </c>
      <c r="AW12" s="99"/>
      <c r="AX12" s="98">
        <v>26.0</v>
      </c>
      <c r="AZ12" s="98">
        <v>27.0</v>
      </c>
      <c r="BA12" s="99"/>
      <c r="BB12" s="98">
        <v>28.0</v>
      </c>
      <c r="BD12" s="98">
        <v>29.0</v>
      </c>
      <c r="BF12" s="98">
        <v>30.0</v>
      </c>
      <c r="BG12" s="100"/>
      <c r="BH12" s="98">
        <v>31.0</v>
      </c>
      <c r="BJ12" s="98">
        <v>32.0</v>
      </c>
      <c r="BL12" s="98">
        <v>33.0</v>
      </c>
      <c r="BN12" s="98">
        <v>34.0</v>
      </c>
      <c r="BP12" s="98">
        <v>35.0</v>
      </c>
      <c r="BR12" s="98">
        <v>36.0</v>
      </c>
      <c r="BT12" s="98">
        <v>37.0</v>
      </c>
      <c r="BV12" s="98">
        <v>38.0</v>
      </c>
      <c r="BW12" s="40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  <c r="CU12" s="8"/>
      <c r="CV12" s="8"/>
      <c r="CW12" s="8"/>
      <c r="CX12" s="8"/>
      <c r="CY12" s="8"/>
      <c r="CZ12" s="8"/>
      <c r="DA12" s="8"/>
      <c r="DB12" s="8"/>
      <c r="DC12" s="8"/>
      <c r="DD12" s="8"/>
      <c r="DE12" s="8"/>
      <c r="DF12" s="8"/>
      <c r="DG12" s="8"/>
    </row>
    <row r="13">
      <c r="A13" s="95"/>
      <c r="B13" s="95"/>
      <c r="C13" s="95"/>
      <c r="D13" s="95"/>
      <c r="E13" s="139" t="s">
        <v>411</v>
      </c>
      <c r="F13" s="15"/>
      <c r="G13" s="20"/>
      <c r="H13" s="108">
        <v>1.0</v>
      </c>
      <c r="I13" s="108">
        <v>2.0</v>
      </c>
      <c r="J13" s="108">
        <v>3.0</v>
      </c>
      <c r="K13" s="108">
        <v>4.0</v>
      </c>
      <c r="L13" s="108">
        <v>5.0</v>
      </c>
      <c r="M13" s="109" t="s">
        <v>34</v>
      </c>
      <c r="N13" s="108">
        <v>6.0</v>
      </c>
      <c r="O13" s="110" t="s">
        <v>35</v>
      </c>
      <c r="P13" s="108">
        <v>7.0</v>
      </c>
      <c r="Q13" s="100"/>
      <c r="R13" s="108">
        <v>8.0</v>
      </c>
      <c r="S13" s="110" t="s">
        <v>36</v>
      </c>
      <c r="T13" s="108">
        <v>9.0</v>
      </c>
      <c r="U13" s="109" t="s">
        <v>37</v>
      </c>
      <c r="V13" s="108">
        <v>10.0</v>
      </c>
      <c r="W13" s="110" t="s">
        <v>38</v>
      </c>
      <c r="X13" s="108">
        <v>11.0</v>
      </c>
      <c r="Y13" s="111"/>
      <c r="Z13" s="108">
        <v>12.0</v>
      </c>
      <c r="AA13" s="110" t="s">
        <v>39</v>
      </c>
      <c r="AB13" s="108">
        <v>13.0</v>
      </c>
      <c r="AC13" s="108">
        <v>14.0</v>
      </c>
      <c r="AD13" s="108">
        <v>15.0</v>
      </c>
      <c r="AE13" s="110" t="s">
        <v>40</v>
      </c>
      <c r="AF13" s="112">
        <v>16.0</v>
      </c>
      <c r="AG13" s="113">
        <v>17.0</v>
      </c>
      <c r="AH13" s="114">
        <v>18.0</v>
      </c>
      <c r="AI13" s="109" t="s">
        <v>41</v>
      </c>
      <c r="AJ13" s="113">
        <v>19.0</v>
      </c>
      <c r="AK13" s="113">
        <v>20.0</v>
      </c>
      <c r="AL13" s="719">
        <v>21.0</v>
      </c>
      <c r="AM13" s="109" t="s">
        <v>54</v>
      </c>
      <c r="AN13" s="117" t="s">
        <v>34</v>
      </c>
      <c r="AO13" s="109" t="s">
        <v>49</v>
      </c>
      <c r="AP13" s="108">
        <v>22.0</v>
      </c>
      <c r="AQ13" s="117" t="s">
        <v>412</v>
      </c>
      <c r="AR13" s="108">
        <v>23.0</v>
      </c>
      <c r="AS13" s="111"/>
      <c r="AT13" s="117" t="s">
        <v>37</v>
      </c>
      <c r="AU13" s="122" t="s">
        <v>43</v>
      </c>
      <c r="AV13" s="122" t="s">
        <v>44</v>
      </c>
      <c r="AW13" s="720" t="s">
        <v>45</v>
      </c>
      <c r="AX13" s="721">
        <v>26.0</v>
      </c>
      <c r="AY13" s="720" t="s">
        <v>45</v>
      </c>
      <c r="AZ13" s="722" t="s">
        <v>44</v>
      </c>
      <c r="BA13" s="117" t="s">
        <v>46</v>
      </c>
      <c r="BB13" s="721">
        <v>28.0</v>
      </c>
      <c r="BC13" s="720" t="s">
        <v>47</v>
      </c>
      <c r="BD13" s="721">
        <v>29.0</v>
      </c>
      <c r="BE13" s="720" t="s">
        <v>47</v>
      </c>
      <c r="BF13" s="723" t="s">
        <v>41</v>
      </c>
      <c r="BG13" s="100"/>
      <c r="BH13" s="108">
        <v>31.0</v>
      </c>
      <c r="BI13" s="110" t="s">
        <v>53</v>
      </c>
      <c r="BJ13" s="108">
        <v>32.0</v>
      </c>
      <c r="BK13" s="110" t="s">
        <v>48</v>
      </c>
      <c r="BL13" s="724" t="s">
        <v>42</v>
      </c>
      <c r="BM13" s="725"/>
      <c r="BN13" s="108">
        <v>34.0</v>
      </c>
      <c r="BO13" s="726" t="s">
        <v>54</v>
      </c>
      <c r="BP13" s="108">
        <v>35.0</v>
      </c>
      <c r="BQ13" s="726" t="s">
        <v>49</v>
      </c>
      <c r="BR13" s="116">
        <v>36.0</v>
      </c>
      <c r="BS13" s="727"/>
      <c r="BT13" s="724" t="s">
        <v>44</v>
      </c>
      <c r="BU13" s="728" t="s">
        <v>44</v>
      </c>
      <c r="BV13" s="108">
        <v>38.0</v>
      </c>
      <c r="BW13" s="40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  <c r="CU13" s="8"/>
      <c r="CV13" s="8"/>
      <c r="CW13" s="8"/>
      <c r="CX13" s="8"/>
      <c r="CY13" s="8"/>
      <c r="CZ13" s="8"/>
      <c r="DA13" s="8"/>
      <c r="DB13" s="8"/>
      <c r="DC13" s="8"/>
      <c r="DD13" s="8"/>
      <c r="DE13" s="8"/>
      <c r="DF13" s="8"/>
      <c r="DG13" s="8"/>
    </row>
    <row r="14">
      <c r="A14" s="95"/>
      <c r="B14" s="95"/>
      <c r="C14" s="95"/>
      <c r="D14" s="95"/>
      <c r="E14" s="729" t="s">
        <v>413</v>
      </c>
      <c r="F14" s="730" t="s">
        <v>50</v>
      </c>
      <c r="G14" s="164"/>
      <c r="H14" s="164"/>
      <c r="I14" s="164"/>
      <c r="J14" s="164"/>
      <c r="K14" s="164"/>
      <c r="L14" s="164"/>
      <c r="M14" s="166"/>
      <c r="N14" s="164"/>
      <c r="O14" s="166"/>
      <c r="P14" s="164"/>
      <c r="Q14" s="604"/>
      <c r="R14" s="164"/>
      <c r="S14" s="166"/>
      <c r="T14" s="164"/>
      <c r="U14" s="166"/>
      <c r="V14" s="164"/>
      <c r="W14" s="166"/>
      <c r="X14" s="164"/>
      <c r="Y14" s="111"/>
      <c r="Z14" s="164"/>
      <c r="AA14" s="166"/>
      <c r="AB14" s="164"/>
      <c r="AC14" s="164"/>
      <c r="AD14" s="164"/>
      <c r="AE14" s="166"/>
      <c r="AF14" s="164"/>
      <c r="AG14" s="164"/>
      <c r="AH14" s="164"/>
      <c r="AI14" s="166"/>
      <c r="AJ14" s="164"/>
      <c r="AK14" s="164"/>
      <c r="AL14" s="164"/>
      <c r="AM14" s="166"/>
      <c r="AN14" s="166"/>
      <c r="AO14" s="166"/>
      <c r="AP14" s="164"/>
      <c r="AQ14" s="166"/>
      <c r="AR14" s="164"/>
      <c r="AS14" s="111"/>
      <c r="AT14" s="166"/>
      <c r="AU14" s="731">
        <v>24.0</v>
      </c>
      <c r="AV14" s="732">
        <v>25.0</v>
      </c>
      <c r="AW14" s="733" t="s">
        <v>51</v>
      </c>
      <c r="AX14" s="164"/>
      <c r="AY14" s="733" t="s">
        <v>52</v>
      </c>
      <c r="AZ14" s="732">
        <v>27.0</v>
      </c>
      <c r="BA14" s="166"/>
      <c r="BB14" s="164"/>
      <c r="BC14" s="734" t="s">
        <v>45</v>
      </c>
      <c r="BD14" s="164"/>
      <c r="BE14" s="734" t="s">
        <v>47</v>
      </c>
      <c r="BF14" s="731">
        <v>30.0</v>
      </c>
      <c r="BG14" s="604"/>
      <c r="BH14" s="164"/>
      <c r="BI14" s="166"/>
      <c r="BJ14" s="164"/>
      <c r="BK14" s="166"/>
      <c r="BL14" s="732">
        <v>33.0</v>
      </c>
      <c r="BM14" s="166"/>
      <c r="BN14" s="164"/>
      <c r="BO14" s="166"/>
      <c r="BP14" s="164"/>
      <c r="BQ14" s="166"/>
      <c r="BR14" s="164"/>
      <c r="BS14" s="166"/>
      <c r="BT14" s="108">
        <v>37.0</v>
      </c>
      <c r="BU14" s="735"/>
      <c r="BV14" s="164"/>
      <c r="BW14" s="736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  <c r="DC14" s="8"/>
      <c r="DD14" s="8"/>
      <c r="DE14" s="8"/>
      <c r="DF14" s="8"/>
      <c r="DG14" s="8"/>
    </row>
    <row r="15">
      <c r="A15" s="167"/>
      <c r="B15" s="661">
        <v>1.0</v>
      </c>
      <c r="C15" s="661">
        <v>7.0</v>
      </c>
      <c r="D15" s="737">
        <v>7.0</v>
      </c>
      <c r="E15" s="738">
        <v>1.0</v>
      </c>
      <c r="F15" s="739" t="s">
        <v>55</v>
      </c>
      <c r="G15" s="654" t="s">
        <v>56</v>
      </c>
      <c r="H15" s="192" t="str">
        <f>vlookup($F15,'HA Schedule'!$C$4:$AP$23,H$12+2,FALSE)</f>
        <v>cry</v>
      </c>
      <c r="I15" s="192" t="str">
        <f>vlookup($F15,'HA Schedule'!$C$4:$AP$23,I$12+2,FALSE)</f>
        <v>LEI</v>
      </c>
      <c r="J15" s="192" t="str">
        <f>vlookup($F15,'HA Schedule'!$C$4:$AP$23,J$12+2,FALSE)</f>
        <v>bou</v>
      </c>
      <c r="K15" s="192" t="str">
        <f>vlookup($F15,'HA Schedule'!$C$4:$AP$23,K$12+2,FALSE)</f>
        <v>FUL</v>
      </c>
      <c r="L15" s="192" t="str">
        <f>vlookup($F15,'HA Schedule'!$C$4:$AP$23,L$12+2,FALSE)</f>
        <v>AVL</v>
      </c>
      <c r="M15" s="171" t="s">
        <v>62</v>
      </c>
      <c r="N15" s="192" t="str">
        <f>vlookup($F15,'HA Schedule'!$C$4:$AP$23,N$12+2,FALSE)</f>
        <v>mun</v>
      </c>
      <c r="O15" s="172"/>
      <c r="P15" s="192" t="str">
        <f>vlookup($F15,'HA Schedule'!$C$4:$AP$23,P$12+2,FALSE)</f>
        <v>EVE</v>
      </c>
      <c r="Q15" s="100"/>
      <c r="R15" s="192" t="str">
        <f>vlookup($F15,'HA Schedule'!$C$4:$AP$23,R$12+2,FALSE)</f>
        <v>bre</v>
      </c>
      <c r="S15" s="172"/>
      <c r="T15" s="192" t="str">
        <f>vlookup($F15,'HA Schedule'!$C$4:$AP$23,T$12+2,FALSE)</f>
        <v>TOT</v>
      </c>
      <c r="U15" s="171" t="s">
        <v>67</v>
      </c>
      <c r="V15" s="192" t="str">
        <f>vlookup($F15,'HA Schedule'!$C$4:$AP$23,V$12+2,FALSE)</f>
        <v>LIV</v>
      </c>
      <c r="W15" s="172"/>
      <c r="X15" s="192" t="str">
        <f>vlookup($F15,'HA Schedule'!$C$4:$AP$23,X$12+2,FALSE)</f>
        <v>lee</v>
      </c>
      <c r="Y15" s="100"/>
      <c r="Z15" s="192" t="str">
        <f>vlookup($F15,'HA Schedule'!$C$4:$AP$23,Z$12+2,FALSE)</f>
        <v>MCI</v>
      </c>
      <c r="AA15" s="172"/>
      <c r="AB15" s="192" t="str">
        <f>vlookup($F15,'HA Schedule'!$C$4:$AP$23,AB$12+2,FALSE)</f>
        <v>sou</v>
      </c>
      <c r="AC15" s="192" t="str">
        <f>vlookup($F15,'HA Schedule'!$C$4:$AP$23,AC$12+2,FALSE)</f>
        <v>NFO</v>
      </c>
      <c r="AD15" s="192" t="str">
        <f>vlookup($F15,'HA Schedule'!$C$4:$AP$23,AD$12+2,FALSE)</f>
        <v>che</v>
      </c>
      <c r="AE15" s="172"/>
      <c r="AF15" s="192" t="str">
        <f>vlookup($F15,'HA Schedule'!$C$4:$AP$23,AF$12+2,FALSE)</f>
        <v>wol</v>
      </c>
      <c r="AG15" s="192" t="str">
        <f>vlookup($F15,'HA Schedule'!$C$4:$AP$23,AG$12+2,FALSE)</f>
        <v>WHU</v>
      </c>
      <c r="AH15" s="192" t="str">
        <f>vlookup($F15,'HA Schedule'!$C$4:$AP$23,AH$12+2,FALSE)</f>
        <v>bha</v>
      </c>
      <c r="AI15" s="171" t="s">
        <v>77</v>
      </c>
      <c r="AJ15" s="192" t="str">
        <f>vlookup($F15,'HA Schedule'!$C$4:$AP$23,AJ$12+2,FALSE)</f>
        <v>NEW</v>
      </c>
      <c r="AK15" s="192" t="str">
        <f>vlookup($F15,'HA Schedule'!$C$4:$AP$23,AK$12+2,FALSE)</f>
        <v>tot</v>
      </c>
      <c r="AL15" s="192" t="str">
        <f>vlookup($F15,'HA Schedule'!$C$4:$AP$23,AL$12+2,FALSE)</f>
        <v>MUN</v>
      </c>
      <c r="AM15" s="171" t="s">
        <v>143</v>
      </c>
      <c r="AN15" s="174" t="s">
        <v>82</v>
      </c>
      <c r="AO15" s="171" t="s">
        <v>143</v>
      </c>
      <c r="AP15" s="192" t="str">
        <f>vlookup($F15,'HA Schedule'!$C$4:$AP$23,AP$12+2,FALSE)</f>
        <v>eve</v>
      </c>
      <c r="AQ15" s="191"/>
      <c r="AR15" s="192" t="str">
        <f>vlookup($F15,'HA Schedule'!$C$4:$AP$23,AR$12+2,FALSE)</f>
        <v>BRE</v>
      </c>
      <c r="AS15" s="100"/>
      <c r="AT15" s="174" t="s">
        <v>143</v>
      </c>
      <c r="AU15" s="192" t="str">
        <f>vlookup($F15,'HA Schedule'!$C$4:$AP$23,AU$12+2,FALSE)</f>
        <v>avl</v>
      </c>
      <c r="AV15" s="192" t="str">
        <f>vlookup($F15,'HA Schedule'!$C$4:$AP$23,AV$12+2,FALSE)</f>
        <v>lei</v>
      </c>
      <c r="AW15" s="172"/>
      <c r="AX15" s="192" t="str">
        <f>vlookup($F15,'HA Schedule'!$C$4:$AP$23,AX$12+2,FALSE)</f>
        <v>BOU</v>
      </c>
      <c r="AY15" s="172"/>
      <c r="AZ15" s="192" t="str">
        <f>vlookup($F15,'HA Schedule'!$C$4:$AP$23,AZ$12+2,FALSE)</f>
        <v>ful</v>
      </c>
      <c r="BA15" s="174" t="s">
        <v>143</v>
      </c>
      <c r="BB15" s="192" t="str">
        <f>vlookup($F15,'HA Schedule'!$C$4:$AP$23,BB$12+2,FALSE)</f>
        <v>CRY</v>
      </c>
      <c r="BC15" s="740" t="s">
        <v>414</v>
      </c>
      <c r="BD15" s="192" t="str">
        <f>vlookup($F15,'HA Schedule'!$C$4:$AP$23,BD$12+2,FALSE)</f>
        <v>LEE</v>
      </c>
      <c r="BE15" s="172"/>
      <c r="BF15" s="192" t="str">
        <f>vlookup($F15,'HA Schedule'!$C$4:$AP$23,BF$12+2,FALSE)</f>
        <v>liv</v>
      </c>
      <c r="BG15" s="100"/>
      <c r="BH15" s="192" t="str">
        <f>vlookup($F15,'HA Schedule'!$C$4:$AP$23,BH$12+2,FALSE)</f>
        <v>whu</v>
      </c>
      <c r="BI15" s="172"/>
      <c r="BJ15" s="192" t="str">
        <f>vlookup($F15,'HA Schedule'!$C$4:$AP$23,BJ$12+2,FALSE)</f>
        <v>SOU</v>
      </c>
      <c r="BK15" s="172"/>
      <c r="BL15" s="192" t="str">
        <f>vlookup($F15,'HA Schedule'!$C$4:$AP$23,BL$12+2,FALSE)</f>
        <v>mci</v>
      </c>
      <c r="BM15" s="172"/>
      <c r="BN15" s="192" t="str">
        <f>vlookup($F15,'HA Schedule'!$C$4:$AP$23,BN$12+2,FALSE)</f>
        <v>CHE</v>
      </c>
      <c r="BO15" s="172"/>
      <c r="BP15" s="192" t="str">
        <f>vlookup($F15,'HA Schedule'!$C$4:$AP$23,BP$12+2,FALSE)</f>
        <v>new</v>
      </c>
      <c r="BQ15" s="172"/>
      <c r="BR15" s="192" t="str">
        <f>vlookup($F15,'HA Schedule'!$C$4:$AP$23,BR$12+2,FALSE)</f>
        <v>BHA</v>
      </c>
      <c r="BS15" s="172"/>
      <c r="BT15" s="192" t="str">
        <f>vlookup($F15,'HA Schedule'!$C$4:$AP$23,BT$12+2,FALSE)</f>
        <v>nfo</v>
      </c>
      <c r="BU15" s="172"/>
      <c r="BV15" s="192" t="str">
        <f>vlookup($F15,'HA Schedule'!$C$4:$AP$23,BV$12+2,FALSE)</f>
        <v>WOL</v>
      </c>
      <c r="BW15" s="63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  <c r="DC15" s="8"/>
      <c r="DD15" s="8"/>
      <c r="DE15" s="8"/>
      <c r="DF15" s="8"/>
      <c r="DG15" s="8"/>
    </row>
    <row r="16">
      <c r="A16" s="167"/>
      <c r="B16" s="652">
        <f t="shared" ref="B16:B34" si="7">C16+D16</f>
        <v>14</v>
      </c>
      <c r="C16" s="661">
        <v>7.0</v>
      </c>
      <c r="D16" s="737">
        <v>7.0</v>
      </c>
      <c r="E16" s="738">
        <v>1.0</v>
      </c>
      <c r="F16" s="741" t="s">
        <v>66</v>
      </c>
      <c r="G16" s="654" t="s">
        <v>56</v>
      </c>
      <c r="H16" s="192" t="str">
        <f>vlookup($F16,'HA Schedule'!$C$4:$AP$23,H$12+2,FALSE)</f>
        <v>bou</v>
      </c>
      <c r="I16" s="192" t="str">
        <f>vlookup($F16,'HA Schedule'!$C$4:$AP$23,I$12+2,FALSE)</f>
        <v>EVE</v>
      </c>
      <c r="J16" s="192" t="str">
        <f>vlookup($F16,'HA Schedule'!$C$4:$AP$23,J$12+2,FALSE)</f>
        <v>cry</v>
      </c>
      <c r="K16" s="192" t="str">
        <f>vlookup($F16,'HA Schedule'!$C$4:$AP$23,K$12+2,FALSE)</f>
        <v>WHU</v>
      </c>
      <c r="L16" s="192" t="str">
        <f>vlookup($F16,'HA Schedule'!$C$4:$AP$23,L$12+2,FALSE)</f>
        <v>ars</v>
      </c>
      <c r="M16" s="171" t="s">
        <v>93</v>
      </c>
      <c r="N16" s="192" t="str">
        <f>vlookup($F16,'HA Schedule'!$C$4:$AP$23,N$12+2,FALSE)</f>
        <v>MCI</v>
      </c>
      <c r="O16" s="172"/>
      <c r="P16" s="192" t="str">
        <f>vlookup($F16,'HA Schedule'!$C$4:$AP$23,P$12+2,FALSE)</f>
        <v>lei</v>
      </c>
      <c r="Q16" s="100"/>
      <c r="R16" s="192" t="str">
        <f>vlookup($F16,'HA Schedule'!$C$4:$AP$23,R$12+2,FALSE)</f>
        <v>SOU</v>
      </c>
      <c r="S16" s="172"/>
      <c r="T16" s="192" t="str">
        <f>vlookup($F16,'HA Schedule'!$C$4:$AP$23,T$12+2,FALSE)</f>
        <v>lee</v>
      </c>
      <c r="U16" s="191"/>
      <c r="V16" s="192" t="str">
        <f>vlookup($F16,'HA Schedule'!$C$4:$AP$23,V$12+2,FALSE)</f>
        <v>nfo</v>
      </c>
      <c r="W16" s="172"/>
      <c r="X16" s="192" t="str">
        <f>vlookup($F16,'HA Schedule'!$C$4:$AP$23,X$12+2,FALSE)</f>
        <v>CHE</v>
      </c>
      <c r="Y16" s="100"/>
      <c r="Z16" s="192" t="str">
        <f>vlookup($F16,'HA Schedule'!$C$4:$AP$23,Z$12+2,FALSE)</f>
        <v>ful</v>
      </c>
      <c r="AA16" s="172"/>
      <c r="AB16" s="192" t="str">
        <f>vlookup($F16,'HA Schedule'!$C$4:$AP$23,AB$12+2,FALSE)</f>
        <v>BRE</v>
      </c>
      <c r="AC16" s="192" t="str">
        <f>vlookup($F16,'HA Schedule'!$C$4:$AP$23,AC$12+2,FALSE)</f>
        <v>new</v>
      </c>
      <c r="AD16" s="192" t="str">
        <f>vlookup($F16,'HA Schedule'!$C$4:$AP$23,AD$12+2,FALSE)</f>
        <v>MUN</v>
      </c>
      <c r="AE16" s="172"/>
      <c r="AF16" s="192" t="str">
        <f>vlookup($F16,'HA Schedule'!$C$4:$AP$23,AF$12+2,FALSE)</f>
        <v>bha</v>
      </c>
      <c r="AG16" s="192" t="str">
        <f>vlookup($F16,'HA Schedule'!$C$4:$AP$23,AG$12+2,FALSE)</f>
        <v>LIV</v>
      </c>
      <c r="AH16" s="192" t="str">
        <f>vlookup($F16,'HA Schedule'!$C$4:$AP$23,AH$12+2,FALSE)</f>
        <v>tot</v>
      </c>
      <c r="AI16" s="191"/>
      <c r="AJ16" s="192" t="str">
        <f>vlookup($F16,'HA Schedule'!$C$4:$AP$23,AJ$12+2,FALSE)</f>
        <v>WOL</v>
      </c>
      <c r="AK16" s="192" t="str">
        <f>vlookup($F16,'HA Schedule'!$C$4:$AP$23,AK$12+2,FALSE)</f>
        <v>LEE</v>
      </c>
      <c r="AL16" s="192" t="str">
        <f>vlookup($F16,'HA Schedule'!$C$4:$AP$23,AL$12+2,FALSE)</f>
        <v>sou</v>
      </c>
      <c r="AM16" s="191"/>
      <c r="AN16" s="174" t="s">
        <v>94</v>
      </c>
      <c r="AO16" s="191"/>
      <c r="AP16" s="192" t="str">
        <f>vlookup($F16,'HA Schedule'!$C$4:$AP$23,AP$12+2,FALSE)</f>
        <v>LEI</v>
      </c>
      <c r="AQ16" s="191"/>
      <c r="AR16" s="192" t="str">
        <f>vlookup($F16,'HA Schedule'!$C$4:$AP$23,AR$12+2,FALSE)</f>
        <v>mci</v>
      </c>
      <c r="AS16" s="100"/>
      <c r="AT16" s="174" t="s">
        <v>143</v>
      </c>
      <c r="AU16" s="192" t="str">
        <f>vlookup($F16,'HA Schedule'!$C$4:$AP$23,AU$12+2,FALSE)</f>
        <v>ARS</v>
      </c>
      <c r="AV16" s="192" t="str">
        <f>vlookup($F16,'HA Schedule'!$C$4:$AP$23,AV$12+2,FALSE)</f>
        <v>eve</v>
      </c>
      <c r="AW16" s="172"/>
      <c r="AX16" s="192" t="str">
        <f>vlookup($F16,'HA Schedule'!$C$4:$AP$23,AX$12+2,FALSE)</f>
        <v>CRY</v>
      </c>
      <c r="AY16" s="172"/>
      <c r="AZ16" s="192" t="str">
        <f>vlookup($F16,'HA Schedule'!$C$4:$AP$23,AZ$12+2,FALSE)</f>
        <v>whu</v>
      </c>
      <c r="BA16" s="174" t="s">
        <v>143</v>
      </c>
      <c r="BB16" s="192" t="str">
        <f>vlookup($F16,'HA Schedule'!$C$4:$AP$23,BB$12+2,FALSE)</f>
        <v>BOU</v>
      </c>
      <c r="BC16" s="172"/>
      <c r="BD16" s="192" t="str">
        <f>vlookup($F16,'HA Schedule'!$C$4:$AP$23,BD$12+2,FALSE)</f>
        <v>che</v>
      </c>
      <c r="BE16" s="172"/>
      <c r="BF16" s="192" t="str">
        <f>vlookup($F16,'HA Schedule'!$C$4:$AP$23,BF$12+2,FALSE)</f>
        <v>NFO</v>
      </c>
      <c r="BG16" s="100"/>
      <c r="BH16" s="192" t="str">
        <f>vlookup($F16,'HA Schedule'!$C$4:$AP$23,BH$12+2,FALSE)</f>
        <v>NEW</v>
      </c>
      <c r="BI16" s="172"/>
      <c r="BJ16" s="192" t="str">
        <f>vlookup($F16,'HA Schedule'!$C$4:$AP$23,BJ$12+2,FALSE)</f>
        <v>bre</v>
      </c>
      <c r="BK16" s="172"/>
      <c r="BL16" s="192" t="str">
        <f>vlookup($F16,'HA Schedule'!$C$4:$AP$23,BL$12+2,FALSE)</f>
        <v>FUL</v>
      </c>
      <c r="BM16" s="172"/>
      <c r="BN16" s="192" t="str">
        <f>vlookup($F16,'HA Schedule'!$C$4:$AP$23,BN$12+2,FALSE)</f>
        <v>mun</v>
      </c>
      <c r="BO16" s="172"/>
      <c r="BP16" s="192" t="str">
        <f>vlookup($F16,'HA Schedule'!$C$4:$AP$23,BP$12+2,FALSE)</f>
        <v>wol</v>
      </c>
      <c r="BQ16" s="172"/>
      <c r="BR16" s="192" t="str">
        <f>vlookup($F16,'HA Schedule'!$C$4:$AP$23,BR$12+2,FALSE)</f>
        <v>TOT</v>
      </c>
      <c r="BS16" s="172"/>
      <c r="BT16" s="192" t="str">
        <f>vlookup($F16,'HA Schedule'!$C$4:$AP$23,BT$12+2,FALSE)</f>
        <v>liv</v>
      </c>
      <c r="BU16" s="172"/>
      <c r="BV16" s="192" t="str">
        <f>vlookup($F16,'HA Schedule'!$C$4:$AP$23,BV$12+2,FALSE)</f>
        <v>BHA</v>
      </c>
      <c r="BW16" s="63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  <c r="DC16" s="8"/>
      <c r="DD16" s="8"/>
      <c r="DE16" s="8"/>
      <c r="DF16" s="8"/>
      <c r="DG16" s="8"/>
    </row>
    <row r="17">
      <c r="A17" s="167"/>
      <c r="B17" s="652">
        <f t="shared" si="7"/>
        <v>14</v>
      </c>
      <c r="C17" s="661">
        <v>7.0</v>
      </c>
      <c r="D17" s="737">
        <v>7.0</v>
      </c>
      <c r="E17" s="738">
        <v>2.0</v>
      </c>
      <c r="F17" s="741" t="s">
        <v>85</v>
      </c>
      <c r="G17" s="654" t="s">
        <v>56</v>
      </c>
      <c r="H17" s="192" t="str">
        <f>vlookup($F17,'HA Schedule'!$C$4:$AP$23,H$12+2,FALSE)</f>
        <v>lei</v>
      </c>
      <c r="I17" s="192" t="str">
        <f>vlookup($F17,'HA Schedule'!$C$4:$AP$23,I$12+2,FALSE)</f>
        <v>MUN</v>
      </c>
      <c r="J17" s="192" t="str">
        <f>vlookup($F17,'HA Schedule'!$C$4:$AP$23,J$12+2,FALSE)</f>
        <v>ful</v>
      </c>
      <c r="K17" s="192" t="str">
        <f>vlookup($F17,'HA Schedule'!$C$4:$AP$23,K$12+2,FALSE)</f>
        <v>EVE</v>
      </c>
      <c r="L17" s="192" t="str">
        <f>vlookup($F17,'HA Schedule'!$C$4:$AP$23,L$12+2,FALSE)</f>
        <v>cry</v>
      </c>
      <c r="M17" s="171" t="s">
        <v>100</v>
      </c>
      <c r="N17" s="192" t="str">
        <f>vlookup($F17,'HA Schedule'!$C$4:$AP$23,N$12+2,FALSE)</f>
        <v>LEE</v>
      </c>
      <c r="O17" s="172"/>
      <c r="P17" s="192" t="str">
        <f>vlookup($F17,'HA Schedule'!$C$4:$AP$23,P$12+2,FALSE)</f>
        <v>sou</v>
      </c>
      <c r="Q17" s="100"/>
      <c r="R17" s="192" t="str">
        <f>vlookup($F17,'HA Schedule'!$C$4:$AP$23,R$12+2,FALSE)</f>
        <v>ARS</v>
      </c>
      <c r="S17" s="172"/>
      <c r="T17" s="192" t="str">
        <f>vlookup($F17,'HA Schedule'!$C$4:$AP$23,T$12+2,FALSE)</f>
        <v>bou</v>
      </c>
      <c r="U17" s="171" t="s">
        <v>101</v>
      </c>
      <c r="V17" s="192" t="str">
        <f>vlookup($F17,'HA Schedule'!$C$4:$AP$23,V$12+2,FALSE)</f>
        <v>new</v>
      </c>
      <c r="W17" s="172"/>
      <c r="X17" s="192" t="str">
        <f>vlookup($F17,'HA Schedule'!$C$4:$AP$23,X$12+2,FALSE)</f>
        <v>BHA</v>
      </c>
      <c r="Y17" s="100"/>
      <c r="Z17" s="192" t="str">
        <f>vlookup($F17,'HA Schedule'!$C$4:$AP$23,Z$12+2,FALSE)</f>
        <v>CHE</v>
      </c>
      <c r="AA17" s="172"/>
      <c r="AB17" s="192" t="str">
        <f>vlookup($F17,'HA Schedule'!$C$4:$AP$23,AB$12+2,FALSE)</f>
        <v>avl</v>
      </c>
      <c r="AC17" s="192" t="str">
        <f>vlookup($F17,'HA Schedule'!$C$4:$AP$23,AC$12+2,FALSE)</f>
        <v>WOL</v>
      </c>
      <c r="AD17" s="192" t="str">
        <f>vlookup($F17,'HA Schedule'!$C$4:$AP$23,AD$12+2,FALSE)</f>
        <v>nfo</v>
      </c>
      <c r="AE17" s="172"/>
      <c r="AF17" s="192" t="str">
        <f>vlookup($F17,'HA Schedule'!$C$4:$AP$23,AF$12+2,FALSE)</f>
        <v>mci</v>
      </c>
      <c r="AG17" s="192" t="str">
        <f>vlookup($F17,'HA Schedule'!$C$4:$AP$23,AG$12+2,FALSE)</f>
        <v>TOT</v>
      </c>
      <c r="AH17" s="192" t="str">
        <f>vlookup($F17,'HA Schedule'!$C$4:$AP$23,AH$12+2,FALSE)</f>
        <v>whu</v>
      </c>
      <c r="AI17" s="171" t="s">
        <v>102</v>
      </c>
      <c r="AJ17" s="192" t="str">
        <f>vlookup($F17,'HA Schedule'!$C$4:$AP$23,AJ$12+2,FALSE)</f>
        <v>LIV</v>
      </c>
      <c r="AK17" s="192" t="str">
        <f>vlookup($F17,'HA Schedule'!$C$4:$AP$23,AK$12+2,FALSE)</f>
        <v>BOU</v>
      </c>
      <c r="AL17" s="192" t="str">
        <f>vlookup($F17,'HA Schedule'!$C$4:$AP$23,AL$12+2,FALSE)</f>
        <v>lee</v>
      </c>
      <c r="AM17" s="171" t="s">
        <v>143</v>
      </c>
      <c r="AN17" s="174" t="s">
        <v>103</v>
      </c>
      <c r="AO17" s="171" t="s">
        <v>143</v>
      </c>
      <c r="AP17" s="192" t="str">
        <f>vlookup($F17,'HA Schedule'!$C$4:$AP$23,AP$12+2,FALSE)</f>
        <v>SOU</v>
      </c>
      <c r="AQ17" s="191"/>
      <c r="AR17" s="192" t="str">
        <f>vlookup($F17,'HA Schedule'!$C$4:$AP$23,AR$12+2,FALSE)</f>
        <v>ars</v>
      </c>
      <c r="AS17" s="100"/>
      <c r="AT17" s="174" t="s">
        <v>143</v>
      </c>
      <c r="AU17" s="192" t="str">
        <f>vlookup($F17,'HA Schedule'!$C$4:$AP$23,AU$12+2,FALSE)</f>
        <v>CRY</v>
      </c>
      <c r="AV17" s="192" t="str">
        <f>vlookup($F17,'HA Schedule'!$C$4:$AP$23,AV$12+2,FALSE)</f>
        <v>mun</v>
      </c>
      <c r="AW17" s="740" t="s">
        <v>414</v>
      </c>
      <c r="AX17" s="192" t="str">
        <f>vlookup($F17,'HA Schedule'!$C$4:$AP$23,AX$12+2,FALSE)</f>
        <v>FUL</v>
      </c>
      <c r="AY17" s="740" t="s">
        <v>414</v>
      </c>
      <c r="AZ17" s="192" t="str">
        <f>vlookup($F17,'HA Schedule'!$C$4:$AP$23,AZ$12+2,FALSE)</f>
        <v>eve</v>
      </c>
      <c r="BA17" s="174" t="s">
        <v>143</v>
      </c>
      <c r="BB17" s="192" t="str">
        <f>vlookup($F17,'HA Schedule'!$C$4:$AP$23,BB$12+2,FALSE)</f>
        <v>LEI</v>
      </c>
      <c r="BC17" s="740" t="s">
        <v>414</v>
      </c>
      <c r="BD17" s="192" t="str">
        <f>vlookup($F17,'HA Schedule'!$C$4:$AP$23,BD$12+2,FALSE)</f>
        <v>bha</v>
      </c>
      <c r="BE17" s="740" t="s">
        <v>414</v>
      </c>
      <c r="BF17" s="192" t="str">
        <f>vlookup($F17,'HA Schedule'!$C$4:$AP$23,BF$12+2,FALSE)</f>
        <v>NEW</v>
      </c>
      <c r="BG17" s="100"/>
      <c r="BH17" s="192" t="str">
        <f>vlookup($F17,'HA Schedule'!$C$4:$AP$23,BH$12+2,FALSE)</f>
        <v>wol</v>
      </c>
      <c r="BI17" s="172"/>
      <c r="BJ17" s="192" t="str">
        <f>vlookup($F17,'HA Schedule'!$C$4:$AP$23,BJ$12+2,FALSE)</f>
        <v>AVL</v>
      </c>
      <c r="BK17" s="172"/>
      <c r="BL17" s="192" t="str">
        <f>vlookup($F17,'HA Schedule'!$C$4:$AP$23,BL$12+2,FALSE)</f>
        <v>che</v>
      </c>
      <c r="BM17" s="172"/>
      <c r="BN17" s="192" t="str">
        <f>vlookup($F17,'HA Schedule'!$C$4:$AP$23,BN$12+2,FALSE)</f>
        <v>NFO</v>
      </c>
      <c r="BO17" s="172"/>
      <c r="BP17" s="192" t="str">
        <f>vlookup($F17,'HA Schedule'!$C$4:$AP$23,BP$12+2,FALSE)</f>
        <v>liv</v>
      </c>
      <c r="BQ17" s="172"/>
      <c r="BR17" s="192" t="str">
        <f>vlookup($F17,'HA Schedule'!$C$4:$AP$23,BR$12+2,FALSE)</f>
        <v>WHU</v>
      </c>
      <c r="BS17" s="172"/>
      <c r="BT17" s="192" t="str">
        <f>vlookup($F17,'HA Schedule'!$C$4:$AP$23,BT$12+2,FALSE)</f>
        <v>tot</v>
      </c>
      <c r="BU17" s="172"/>
      <c r="BV17" s="192" t="str">
        <f>vlookup($F17,'HA Schedule'!$C$4:$AP$23,BV$12+2,FALSE)</f>
        <v>MCI</v>
      </c>
      <c r="BW17" s="63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  <c r="DC17" s="8"/>
      <c r="DD17" s="8"/>
      <c r="DE17" s="8"/>
      <c r="DF17" s="8"/>
      <c r="DG17" s="8"/>
    </row>
    <row r="18">
      <c r="A18" s="167"/>
      <c r="B18" s="652">
        <f t="shared" si="7"/>
        <v>14</v>
      </c>
      <c r="C18" s="661">
        <v>7.0</v>
      </c>
      <c r="D18" s="737">
        <v>7.0</v>
      </c>
      <c r="E18" s="738">
        <v>3.0</v>
      </c>
      <c r="F18" s="742" t="s">
        <v>91</v>
      </c>
      <c r="G18" s="654" t="s">
        <v>56</v>
      </c>
      <c r="H18" s="192" t="str">
        <f>vlookup($F18,'HA Schedule'!$C$4:$AP$23,H$12+2,FALSE)</f>
        <v>mun</v>
      </c>
      <c r="I18" s="192" t="str">
        <f>vlookup($F18,'HA Schedule'!$C$4:$AP$23,I$12+2,FALSE)</f>
        <v>NEW</v>
      </c>
      <c r="J18" s="192" t="str">
        <f>vlookup($F18,'HA Schedule'!$C$4:$AP$23,J$12+2,FALSE)</f>
        <v>whu</v>
      </c>
      <c r="K18" s="192" t="str">
        <f>vlookup($F18,'HA Schedule'!$C$4:$AP$23,K$12+2,FALSE)</f>
        <v>LEE</v>
      </c>
      <c r="L18" s="192" t="str">
        <f>vlookup($F18,'HA Schedule'!$C$4:$AP$23,L$12+2,FALSE)</f>
        <v>ful</v>
      </c>
      <c r="M18" s="171" t="s">
        <v>104</v>
      </c>
      <c r="N18" s="192" t="str">
        <f>vlookup($F18,'HA Schedule'!$C$4:$AP$23,N$12+2,FALSE)</f>
        <v>LEI</v>
      </c>
      <c r="O18" s="172"/>
      <c r="P18" s="192" t="str">
        <f>vlookup($F18,'HA Schedule'!$C$4:$AP$23,P$12+2,FALSE)</f>
        <v>bou</v>
      </c>
      <c r="Q18" s="100"/>
      <c r="R18" s="192" t="str">
        <f>vlookup($F18,'HA Schedule'!$C$4:$AP$23,R$12+2,FALSE)</f>
        <v>CRY</v>
      </c>
      <c r="S18" s="172"/>
      <c r="T18" s="192" t="str">
        <f>vlookup($F18,'HA Schedule'!$C$4:$AP$23,T$12+2,FALSE)</f>
        <v>liv</v>
      </c>
      <c r="U18" s="171" t="s">
        <v>68</v>
      </c>
      <c r="V18" s="192" t="str">
        <f>vlookup($F18,'HA Schedule'!$C$4:$AP$23,V$12+2,FALSE)</f>
        <v>TOT</v>
      </c>
      <c r="W18" s="172"/>
      <c r="X18" s="192" t="str">
        <f>vlookup($F18,'HA Schedule'!$C$4:$AP$23,X$12+2,FALSE)</f>
        <v>bre</v>
      </c>
      <c r="Y18" s="100"/>
      <c r="Z18" s="192" t="str">
        <f>vlookup($F18,'HA Schedule'!$C$4:$AP$23,Z$12+2,FALSE)</f>
        <v>NFO</v>
      </c>
      <c r="AA18" s="172"/>
      <c r="AB18" s="192" t="str">
        <f>vlookup($F18,'HA Schedule'!$C$4:$AP$23,AB$12+2,FALSE)</f>
        <v>mci</v>
      </c>
      <c r="AC18" s="192" t="str">
        <f>vlookup($F18,'HA Schedule'!$C$4:$AP$23,AC$12+2,FALSE)</f>
        <v>CHE</v>
      </c>
      <c r="AD18" s="192" t="str">
        <f>vlookup($F18,'HA Schedule'!$C$4:$AP$23,AD$12+2,FALSE)</f>
        <v>wol</v>
      </c>
      <c r="AE18" s="172"/>
      <c r="AF18" s="192" t="str">
        <f>vlookup($F18,'HA Schedule'!$C$4:$AP$23,AF$12+2,FALSE)</f>
        <v>AVL</v>
      </c>
      <c r="AG18" s="192" t="str">
        <f>vlookup($F18,'HA Schedule'!$C$4:$AP$23,AG$12+2,FALSE)</f>
        <v>sou</v>
      </c>
      <c r="AH18" s="192" t="str">
        <f>vlookup($F18,'HA Schedule'!$C$4:$AP$23,AH$12+2,FALSE)</f>
        <v>ARS</v>
      </c>
      <c r="AI18" s="191"/>
      <c r="AJ18" s="192" t="str">
        <f>vlookup($F18,'HA Schedule'!$C$4:$AP$23,AJ$12+2,FALSE)</f>
        <v>eve</v>
      </c>
      <c r="AK18" s="192" t="str">
        <f>vlookup($F18,'HA Schedule'!$C$4:$AP$23,AK$12+2,FALSE)</f>
        <v>LIV</v>
      </c>
      <c r="AL18" s="192" t="str">
        <f>vlookup($F18,'HA Schedule'!$C$4:$AP$23,AL$12+2,FALSE)</f>
        <v>lei</v>
      </c>
      <c r="AM18" s="740" t="s">
        <v>414</v>
      </c>
      <c r="AN18" s="174" t="s">
        <v>105</v>
      </c>
      <c r="AO18" s="740" t="s">
        <v>414</v>
      </c>
      <c r="AP18" s="192" t="str">
        <f>vlookup($F18,'HA Schedule'!$C$4:$AP$23,AP$12+2,FALSE)</f>
        <v>BOU</v>
      </c>
      <c r="AQ18" s="191"/>
      <c r="AR18" s="192" t="str">
        <f>vlookup($F18,'HA Schedule'!$C$4:$AP$23,AR$12+2,FALSE)</f>
        <v>cry</v>
      </c>
      <c r="AS18" s="100"/>
      <c r="AT18" s="174" t="s">
        <v>143</v>
      </c>
      <c r="AU18" s="192" t="str">
        <f>vlookup($F18,'HA Schedule'!$C$4:$AP$23,AU$12+2,FALSE)</f>
        <v>FUL</v>
      </c>
      <c r="AV18" s="192" t="str">
        <f>vlookup($F18,'HA Schedule'!$C$4:$AP$23,AV$12+2,FALSE)</f>
        <v>new</v>
      </c>
      <c r="AW18" s="740" t="s">
        <v>414</v>
      </c>
      <c r="AX18" s="192" t="str">
        <f>vlookup($F18,'HA Schedule'!$C$4:$AP$23,AX$12+2,FALSE)</f>
        <v>WHU</v>
      </c>
      <c r="AY18" s="740" t="s">
        <v>414</v>
      </c>
      <c r="AZ18" s="192" t="str">
        <f>vlookup($F18,'HA Schedule'!$C$4:$AP$23,AZ$12+2,FALSE)</f>
        <v>lee</v>
      </c>
      <c r="BA18" s="174" t="s">
        <v>143</v>
      </c>
      <c r="BB18" s="192" t="str">
        <f>vlookup($F18,'HA Schedule'!$C$4:$AP$23,BB$12+2,FALSE)</f>
        <v>MUN</v>
      </c>
      <c r="BC18" s="740" t="s">
        <v>414</v>
      </c>
      <c r="BD18" s="192" t="str">
        <f>vlookup($F18,'HA Schedule'!$C$4:$AP$23,BD$12+2,FALSE)</f>
        <v>BRE</v>
      </c>
      <c r="BE18" s="740" t="s">
        <v>414</v>
      </c>
      <c r="BF18" s="192" t="str">
        <f>vlookup($F18,'HA Schedule'!$C$4:$AP$23,BF$12+2,FALSE)</f>
        <v>tot</v>
      </c>
      <c r="BG18" s="100"/>
      <c r="BH18" s="192" t="str">
        <f>vlookup($F18,'HA Schedule'!$C$4:$AP$23,BH$12+2,FALSE)</f>
        <v>che</v>
      </c>
      <c r="BI18" s="172"/>
      <c r="BJ18" s="192" t="str">
        <f>vlookup($F18,'HA Schedule'!$C$4:$AP$23,BJ$12+2,FALSE)</f>
        <v>MCI</v>
      </c>
      <c r="BK18" s="172"/>
      <c r="BL18" s="192" t="str">
        <f>vlookup($F18,'HA Schedule'!$C$4:$AP$23,BL$12+2,FALSE)</f>
        <v>nfo</v>
      </c>
      <c r="BM18" s="172"/>
      <c r="BN18" s="192" t="str">
        <f>vlookup($F18,'HA Schedule'!$C$4:$AP$23,BN$12+2,FALSE)</f>
        <v>WOL</v>
      </c>
      <c r="BO18" s="172"/>
      <c r="BP18" s="192" t="str">
        <f>vlookup($F18,'HA Schedule'!$C$4:$AP$23,BP$12+2,FALSE)</f>
        <v>EVE</v>
      </c>
      <c r="BQ18" s="172"/>
      <c r="BR18" s="192" t="str">
        <f>vlookup($F18,'HA Schedule'!$C$4:$AP$23,BR$12+2,FALSE)</f>
        <v>ars</v>
      </c>
      <c r="BS18" s="172"/>
      <c r="BT18" s="192" t="str">
        <f>vlookup($F18,'HA Schedule'!$C$4:$AP$23,BT$12+2,FALSE)</f>
        <v>SOU</v>
      </c>
      <c r="BU18" s="172"/>
      <c r="BV18" s="192" t="str">
        <f>vlookup($F18,'HA Schedule'!$C$4:$AP$23,BV$12+2,FALSE)</f>
        <v>avl</v>
      </c>
      <c r="BW18" s="63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  <c r="DC18" s="8"/>
      <c r="DD18" s="8"/>
      <c r="DE18" s="8"/>
      <c r="DF18" s="8"/>
      <c r="DG18" s="8"/>
    </row>
    <row r="19">
      <c r="A19" s="167"/>
      <c r="B19" s="652">
        <f t="shared" si="7"/>
        <v>14</v>
      </c>
      <c r="C19" s="661">
        <v>7.0</v>
      </c>
      <c r="D19" s="737">
        <v>7.0</v>
      </c>
      <c r="E19" s="738">
        <v>3.0</v>
      </c>
      <c r="F19" s="742" t="s">
        <v>83</v>
      </c>
      <c r="G19" s="654" t="s">
        <v>56</v>
      </c>
      <c r="H19" s="192" t="str">
        <f>vlookup($F19,'HA Schedule'!$C$4:$AP$23,H$12+2,FALSE)</f>
        <v>#N/A</v>
      </c>
      <c r="I19" s="192" t="str">
        <f>vlookup($F19,'HA Schedule'!$C$4:$AP$23,I$12+2,FALSE)</f>
        <v>#N/A</v>
      </c>
      <c r="J19" s="192" t="str">
        <f>vlookup($F19,'HA Schedule'!$C$4:$AP$23,J$12+2,FALSE)</f>
        <v>#N/A</v>
      </c>
      <c r="K19" s="192" t="str">
        <f>vlookup($F19,'HA Schedule'!$C$4:$AP$23,K$12+2,FALSE)</f>
        <v>#N/A</v>
      </c>
      <c r="L19" s="192" t="str">
        <f>vlookup($F19,'HA Schedule'!$C$4:$AP$23,L$12+2,FALSE)</f>
        <v>#N/A</v>
      </c>
      <c r="M19" s="191"/>
      <c r="N19" s="192" t="str">
        <f>vlookup($F19,'HA Schedule'!$C$4:$AP$23,N$12+2,FALSE)</f>
        <v>#N/A</v>
      </c>
      <c r="O19" s="172"/>
      <c r="P19" s="192" t="str">
        <f>vlookup($F19,'HA Schedule'!$C$4:$AP$23,P$12+2,FALSE)</f>
        <v>#N/A</v>
      </c>
      <c r="Q19" s="100"/>
      <c r="R19" s="192" t="str">
        <f>vlookup($F19,'HA Schedule'!$C$4:$AP$23,R$12+2,FALSE)</f>
        <v>#N/A</v>
      </c>
      <c r="S19" s="172"/>
      <c r="T19" s="192" t="str">
        <f>vlookup($F19,'HA Schedule'!$C$4:$AP$23,T$12+2,FALSE)</f>
        <v>#N/A</v>
      </c>
      <c r="U19" s="171" t="s">
        <v>63</v>
      </c>
      <c r="V19" s="192" t="str">
        <f>vlookup($F19,'HA Schedule'!$C$4:$AP$23,V$12+2,FALSE)</f>
        <v>#N/A</v>
      </c>
      <c r="W19" s="172"/>
      <c r="X19" s="192" t="str">
        <f>vlookup($F19,'HA Schedule'!$C$4:$AP$23,X$12+2,FALSE)</f>
        <v>#N/A</v>
      </c>
      <c r="Y19" s="100"/>
      <c r="Z19" s="192" t="str">
        <f>vlookup($F19,'HA Schedule'!$C$4:$AP$23,Z$12+2,FALSE)</f>
        <v>#N/A</v>
      </c>
      <c r="AA19" s="172"/>
      <c r="AB19" s="192" t="str">
        <f>vlookup($F19,'HA Schedule'!$C$4:$AP$23,AB$12+2,FALSE)</f>
        <v>#N/A</v>
      </c>
      <c r="AC19" s="192" t="str">
        <f>vlookup($F19,'HA Schedule'!$C$4:$AP$23,AC$12+2,FALSE)</f>
        <v>#N/A</v>
      </c>
      <c r="AD19" s="192" t="str">
        <f>vlookup($F19,'HA Schedule'!$C$4:$AP$23,AD$12+2,FALSE)</f>
        <v>#N/A</v>
      </c>
      <c r="AE19" s="172"/>
      <c r="AF19" s="192" t="str">
        <f>vlookup($F19,'HA Schedule'!$C$4:$AP$23,AF$12+2,FALSE)</f>
        <v>#N/A</v>
      </c>
      <c r="AG19" s="192" t="str">
        <f>vlookup($F19,'HA Schedule'!$C$4:$AP$23,AG$12+2,FALSE)</f>
        <v>#N/A</v>
      </c>
      <c r="AH19" s="192" t="str">
        <f>vlookup($F19,'HA Schedule'!$C$4:$AP$23,AH$12+2,FALSE)</f>
        <v>#N/A</v>
      </c>
      <c r="AI19" s="191"/>
      <c r="AJ19" s="192" t="str">
        <f>vlookup($F19,'HA Schedule'!$C$4:$AP$23,AJ$12+2,FALSE)</f>
        <v>#N/A</v>
      </c>
      <c r="AK19" s="192" t="str">
        <f>vlookup($F19,'HA Schedule'!$C$4:$AP$23,AK$12+2,FALSE)</f>
        <v>#N/A</v>
      </c>
      <c r="AL19" s="192" t="str">
        <f>vlookup($F19,'HA Schedule'!$C$4:$AP$23,AL$12+2,FALSE)</f>
        <v>#N/A</v>
      </c>
      <c r="AM19" s="740" t="s">
        <v>414</v>
      </c>
      <c r="AN19" s="174" t="s">
        <v>106</v>
      </c>
      <c r="AO19" s="740" t="s">
        <v>414</v>
      </c>
      <c r="AP19" s="192" t="str">
        <f>vlookup($F19,'HA Schedule'!$C$4:$AP$23,AP$12+2,FALSE)</f>
        <v>#N/A</v>
      </c>
      <c r="AQ19" s="191"/>
      <c r="AR19" s="192" t="str">
        <f>vlookup($F19,'HA Schedule'!$C$4:$AP$23,AR$12+2,FALSE)</f>
        <v>#N/A</v>
      </c>
      <c r="AS19" s="100"/>
      <c r="AT19" s="174" t="s">
        <v>143</v>
      </c>
      <c r="AU19" s="192" t="str">
        <f>vlookup($F19,'HA Schedule'!$C$4:$AP$23,AU$12+2,FALSE)</f>
        <v>#N/A</v>
      </c>
      <c r="AV19" s="192" t="str">
        <f>vlookup($F19,'HA Schedule'!$C$4:$AP$23,AV$12+2,FALSE)</f>
        <v>#N/A</v>
      </c>
      <c r="AW19" s="740" t="s">
        <v>414</v>
      </c>
      <c r="AX19" s="192" t="str">
        <f>vlookup($F19,'HA Schedule'!$C$4:$AP$23,AX$12+2,FALSE)</f>
        <v>#N/A</v>
      </c>
      <c r="AY19" s="740" t="s">
        <v>414</v>
      </c>
      <c r="AZ19" s="192" t="str">
        <f>vlookup($F19,'HA Schedule'!$C$4:$AP$23,AZ$12+2,FALSE)</f>
        <v>#N/A</v>
      </c>
      <c r="BA19" s="174" t="s">
        <v>143</v>
      </c>
      <c r="BB19" s="192" t="str">
        <f>vlookup($F19,'HA Schedule'!$C$4:$AP$23,BB$12+2,FALSE)</f>
        <v>#N/A</v>
      </c>
      <c r="BC19" s="740" t="s">
        <v>414</v>
      </c>
      <c r="BD19" s="192" t="str">
        <f>vlookup($F19,'HA Schedule'!$C$4:$AP$23,BD$12+2,FALSE)</f>
        <v>#N/A</v>
      </c>
      <c r="BE19" s="740" t="s">
        <v>414</v>
      </c>
      <c r="BF19" s="192" t="str">
        <f>vlookup($F19,'HA Schedule'!$C$4:$AP$23,BF$12+2,FALSE)</f>
        <v>#N/A</v>
      </c>
      <c r="BG19" s="100"/>
      <c r="BH19" s="192" t="str">
        <f>vlookup($F19,'HA Schedule'!$C$4:$AP$23,BH$12+2,FALSE)</f>
        <v>#N/A</v>
      </c>
      <c r="BI19" s="172"/>
      <c r="BJ19" s="192" t="str">
        <f>vlookup($F19,'HA Schedule'!$C$4:$AP$23,BJ$12+2,FALSE)</f>
        <v>#N/A</v>
      </c>
      <c r="BK19" s="172"/>
      <c r="BL19" s="192" t="str">
        <f>vlookup($F19,'HA Schedule'!$C$4:$AP$23,BL$12+2,FALSE)</f>
        <v>#N/A</v>
      </c>
      <c r="BM19" s="172"/>
      <c r="BN19" s="192" t="str">
        <f>vlookup($F19,'HA Schedule'!$C$4:$AP$23,BN$12+2,FALSE)</f>
        <v>#N/A</v>
      </c>
      <c r="BO19" s="172"/>
      <c r="BP19" s="192" t="str">
        <f>vlookup($F19,'HA Schedule'!$C$4:$AP$23,BP$12+2,FALSE)</f>
        <v>#N/A</v>
      </c>
      <c r="BQ19" s="172"/>
      <c r="BR19" s="192" t="str">
        <f>vlookup($F19,'HA Schedule'!$C$4:$AP$23,BR$12+2,FALSE)</f>
        <v>#N/A</v>
      </c>
      <c r="BS19" s="172"/>
      <c r="BT19" s="192" t="str">
        <f>vlookup($F19,'HA Schedule'!$C$4:$AP$23,BT$12+2,FALSE)</f>
        <v>#N/A</v>
      </c>
      <c r="BU19" s="172"/>
      <c r="BV19" s="192" t="str">
        <f>vlookup($F19,'HA Schedule'!$C$4:$AP$23,BV$12+2,FALSE)</f>
        <v>#N/A</v>
      </c>
      <c r="BW19" s="63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  <c r="DC19" s="8"/>
      <c r="DD19" s="8"/>
      <c r="DE19" s="8"/>
      <c r="DF19" s="8"/>
      <c r="DG19" s="8"/>
    </row>
    <row r="20">
      <c r="A20" s="167"/>
      <c r="B20" s="652">
        <f t="shared" si="7"/>
        <v>14</v>
      </c>
      <c r="C20" s="661">
        <v>7.0</v>
      </c>
      <c r="D20" s="737">
        <v>7.0</v>
      </c>
      <c r="E20" s="738">
        <v>2.0</v>
      </c>
      <c r="F20" s="742" t="s">
        <v>58</v>
      </c>
      <c r="G20" s="654" t="s">
        <v>56</v>
      </c>
      <c r="H20" s="192" t="str">
        <f>vlookup($F20,'HA Schedule'!$C$4:$AP$23,H$12+2,FALSE)</f>
        <v>eve</v>
      </c>
      <c r="I20" s="192" t="str">
        <f>vlookup($F20,'HA Schedule'!$C$4:$AP$23,I$12+2,FALSE)</f>
        <v>TOT</v>
      </c>
      <c r="J20" s="192" t="str">
        <f>vlookup($F20,'HA Schedule'!$C$4:$AP$23,J$12+2,FALSE)</f>
        <v>lee</v>
      </c>
      <c r="K20" s="192" t="str">
        <f>vlookup($F20,'HA Schedule'!$C$4:$AP$23,K$12+2,FALSE)</f>
        <v>LEI</v>
      </c>
      <c r="L20" s="192" t="str">
        <f>vlookup($F20,'HA Schedule'!$C$4:$AP$23,L$12+2,FALSE)</f>
        <v>sou</v>
      </c>
      <c r="M20" s="171" t="s">
        <v>66</v>
      </c>
      <c r="N20" s="192" t="str">
        <f>vlookup($F20,'HA Schedule'!$C$4:$AP$23,N$12+2,FALSE)</f>
        <v>WHU</v>
      </c>
      <c r="O20" s="219" t="s">
        <v>107</v>
      </c>
      <c r="P20" s="192" t="str">
        <f>vlookup($F20,'HA Schedule'!$C$4:$AP$23,P$12+2,FALSE)</f>
        <v>ful</v>
      </c>
      <c r="Q20" s="100"/>
      <c r="R20" s="192" t="str">
        <f>vlookup($F20,'HA Schedule'!$C$4:$AP$23,R$12+2,FALSE)</f>
        <v>LIV</v>
      </c>
      <c r="S20" s="219" t="s">
        <v>108</v>
      </c>
      <c r="T20" s="192" t="str">
        <f>vlookup($F20,'HA Schedule'!$C$4:$AP$23,T$12+2,FALSE)</f>
        <v>cry</v>
      </c>
      <c r="U20" s="171" t="s">
        <v>74</v>
      </c>
      <c r="V20" s="192" t="str">
        <f>vlookup($F20,'HA Schedule'!$C$4:$AP$23,V$12+2,FALSE)</f>
        <v>WOL</v>
      </c>
      <c r="W20" s="219" t="s">
        <v>109</v>
      </c>
      <c r="X20" s="192" t="str">
        <f>vlookup($F20,'HA Schedule'!$C$4:$AP$23,X$12+2,FALSE)</f>
        <v>avl</v>
      </c>
      <c r="Y20" s="100"/>
      <c r="Z20" s="192" t="str">
        <f>vlookup($F20,'HA Schedule'!$C$4:$AP$23,Z$12+2,FALSE)</f>
        <v>bre</v>
      </c>
      <c r="AA20" s="219" t="s">
        <v>110</v>
      </c>
      <c r="AB20" s="192" t="str">
        <f>vlookup($F20,'HA Schedule'!$C$4:$AP$23,AB$12+2,FALSE)</f>
        <v>MUN</v>
      </c>
      <c r="AC20" s="192" t="str">
        <f>vlookup($F20,'HA Schedule'!$C$4:$AP$23,AC$12+2,FALSE)</f>
        <v>bha</v>
      </c>
      <c r="AD20" s="192" t="str">
        <f>vlookup($F20,'HA Schedule'!$C$4:$AP$23,AD$12+2,FALSE)</f>
        <v>ARS</v>
      </c>
      <c r="AE20" s="219" t="s">
        <v>111</v>
      </c>
      <c r="AF20" s="192" t="str">
        <f>vlookup($F20,'HA Schedule'!$C$4:$AP$23,AF$12+2,FALSE)</f>
        <v>new</v>
      </c>
      <c r="AG20" s="192" t="str">
        <f>vlookup($F20,'HA Schedule'!$C$4:$AP$23,AG$12+2,FALSE)</f>
        <v>BOU</v>
      </c>
      <c r="AH20" s="192" t="str">
        <f>vlookup($F20,'HA Schedule'!$C$4:$AP$23,AH$12+2,FALSE)</f>
        <v>nfo</v>
      </c>
      <c r="AI20" s="171" t="s">
        <v>112</v>
      </c>
      <c r="AJ20" s="192" t="str">
        <f>vlookup($F20,'HA Schedule'!$C$4:$AP$23,AJ$12+2,FALSE)</f>
        <v>MCI</v>
      </c>
      <c r="AK20" s="192" t="str">
        <f>vlookup($F20,'HA Schedule'!$C$4:$AP$23,AK$12+2,FALSE)</f>
        <v>CRY</v>
      </c>
      <c r="AL20" s="192" t="str">
        <f>vlookup($F20,'HA Schedule'!$C$4:$AP$23,AL$12+2,FALSE)</f>
        <v>liv</v>
      </c>
      <c r="AM20" s="171" t="s">
        <v>143</v>
      </c>
      <c r="AN20" s="174" t="s">
        <v>113</v>
      </c>
      <c r="AO20" s="171" t="s">
        <v>143</v>
      </c>
      <c r="AP20" s="192" t="str">
        <f>vlookup($F20,'HA Schedule'!$C$4:$AP$23,AP$12+2,FALSE)</f>
        <v>FUL</v>
      </c>
      <c r="AQ20" s="191"/>
      <c r="AR20" s="192" t="str">
        <f>vlookup($F20,'HA Schedule'!$C$4:$AP$23,AR$12+2,FALSE)</f>
        <v>whu</v>
      </c>
      <c r="AS20" s="100"/>
      <c r="AT20" s="174" t="s">
        <v>143</v>
      </c>
      <c r="AU20" s="122" t="s">
        <v>43</v>
      </c>
      <c r="AV20" s="192" t="str">
        <f>vlookup($F20,'HA Schedule'!$C$4:$AP$23,AV$12+2,FALSE)</f>
        <v>tot</v>
      </c>
      <c r="AW20" s="172"/>
      <c r="AX20" s="192" t="str">
        <f>vlookup($F20,'HA Schedule'!$C$4:$AP$23,AX$12+2,FALSE)</f>
        <v>LEE</v>
      </c>
      <c r="AY20" s="743" t="s">
        <v>116</v>
      </c>
      <c r="AZ20" s="192" t="str">
        <f>vlookup($F20,'HA Schedule'!$C$4:$AP$23,AZ$12+2,FALSE)</f>
        <v>lei</v>
      </c>
      <c r="BA20" s="174" t="s">
        <v>143</v>
      </c>
      <c r="BB20" s="192" t="str">
        <f>vlookup($F20,'HA Schedule'!$C$4:$AP$23,BB$12+2,FALSE)</f>
        <v>EVE</v>
      </c>
      <c r="BC20" s="740" t="s">
        <v>414</v>
      </c>
      <c r="BD20" s="192" t="str">
        <f>vlookup($F20,'HA Schedule'!$C$4:$AP$23,BD$12+2,FALSE)</f>
        <v>AVL</v>
      </c>
      <c r="BE20" s="743" t="s">
        <v>118</v>
      </c>
      <c r="BF20" s="192" t="str">
        <f>vlookup($F20,'HA Schedule'!$C$4:$AP$23,BF$12+2,FALSE)</f>
        <v>wol</v>
      </c>
      <c r="BG20" s="100"/>
      <c r="BH20" s="192" t="str">
        <f>vlookup($F20,'HA Schedule'!$C$4:$AP$23,BH$12+2,FALSE)</f>
        <v>BHA</v>
      </c>
      <c r="BI20" s="172"/>
      <c r="BJ20" s="192" t="str">
        <f>vlookup($F20,'HA Schedule'!$C$4:$AP$23,BJ$12+2,FALSE)</f>
        <v>mun</v>
      </c>
      <c r="BK20" s="172"/>
      <c r="BL20" s="192" t="str">
        <f>vlookup($F20,'HA Schedule'!$C$4:$AP$23,BL$12+2,FALSE)</f>
        <v>BRE</v>
      </c>
      <c r="BM20" s="172"/>
      <c r="BN20" s="192" t="str">
        <f>vlookup($F20,'HA Schedule'!$C$4:$AP$23,BN$12+2,FALSE)</f>
        <v>ars</v>
      </c>
      <c r="BO20" s="172"/>
      <c r="BP20" s="192" t="str">
        <f>vlookup($F20,'HA Schedule'!$C$4:$AP$23,BP$12+2,FALSE)</f>
        <v>bou</v>
      </c>
      <c r="BQ20" s="172"/>
      <c r="BR20" s="192" t="str">
        <f>vlookup($F20,'HA Schedule'!$C$4:$AP$23,BR$12+2,FALSE)</f>
        <v>NFO</v>
      </c>
      <c r="BS20" s="172"/>
      <c r="BT20" s="192" t="str">
        <f>vlookup($F20,'HA Schedule'!$C$4:$AP$23,BT$12+2,FALSE)</f>
        <v>mci</v>
      </c>
      <c r="BU20" s="172"/>
      <c r="BV20" s="192" t="str">
        <f>vlookup($F20,'HA Schedule'!$C$4:$AP$23,BV$12+2,FALSE)</f>
        <v>NEW</v>
      </c>
      <c r="BW20" s="63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  <c r="DC20" s="8"/>
      <c r="DD20" s="8"/>
      <c r="DE20" s="8"/>
      <c r="DF20" s="8"/>
      <c r="DG20" s="8"/>
    </row>
    <row r="21">
      <c r="A21" s="167"/>
      <c r="B21" s="652">
        <f t="shared" si="7"/>
        <v>14</v>
      </c>
      <c r="C21" s="661">
        <v>7.0</v>
      </c>
      <c r="D21" s="737">
        <v>7.0</v>
      </c>
      <c r="E21" s="738">
        <v>1.0</v>
      </c>
      <c r="F21" s="742" t="s">
        <v>65</v>
      </c>
      <c r="G21" s="654" t="s">
        <v>56</v>
      </c>
      <c r="H21" s="192" t="str">
        <f>vlookup($F21,'HA Schedule'!$C$4:$AP$23,H$12+2,FALSE)</f>
        <v>ARS</v>
      </c>
      <c r="I21" s="192" t="str">
        <f>vlookup($F21,'HA Schedule'!$C$4:$AP$23,I$12+2,FALSE)</f>
        <v>liv</v>
      </c>
      <c r="J21" s="192" t="str">
        <f>vlookup($F21,'HA Schedule'!$C$4:$AP$23,J$12+2,FALSE)</f>
        <v>AVL</v>
      </c>
      <c r="K21" s="192" t="str">
        <f>vlookup($F21,'HA Schedule'!$C$4:$AP$23,K$12+2,FALSE)</f>
        <v>mci</v>
      </c>
      <c r="L21" s="192" t="str">
        <f>vlookup($F21,'HA Schedule'!$C$4:$AP$23,L$12+2,FALSE)</f>
        <v>BRE</v>
      </c>
      <c r="M21" s="191"/>
      <c r="N21" s="192" t="str">
        <f>vlookup($F21,'HA Schedule'!$C$4:$AP$23,N$12+2,FALSE)</f>
        <v>new</v>
      </c>
      <c r="O21" s="172"/>
      <c r="P21" s="192" t="str">
        <f>vlookup($F21,'HA Schedule'!$C$4:$AP$23,P$12+2,FALSE)</f>
        <v>MUN</v>
      </c>
      <c r="Q21" s="100"/>
      <c r="R21" s="192" t="str">
        <f>vlookup($F21,'HA Schedule'!$C$4:$AP$23,R$12+2,FALSE)</f>
        <v>bha</v>
      </c>
      <c r="S21" s="172"/>
      <c r="T21" s="192" t="str">
        <f>vlookup($F21,'HA Schedule'!$C$4:$AP$23,T$12+2,FALSE)</f>
        <v>CHE</v>
      </c>
      <c r="U21" s="191"/>
      <c r="V21" s="192" t="str">
        <f>vlookup($F21,'HA Schedule'!$C$4:$AP$23,V$12+2,FALSE)</f>
        <v>LEE</v>
      </c>
      <c r="W21" s="172"/>
      <c r="X21" s="192" t="str">
        <f>vlookup($F21,'HA Schedule'!$C$4:$AP$23,X$12+2,FALSE)</f>
        <v>lei</v>
      </c>
      <c r="Y21" s="100"/>
      <c r="Z21" s="192" t="str">
        <f>vlookup($F21,'HA Schedule'!$C$4:$AP$23,Z$12+2,FALSE)</f>
        <v>WOL</v>
      </c>
      <c r="AA21" s="172"/>
      <c r="AB21" s="192" t="str">
        <f>vlookup($F21,'HA Schedule'!$C$4:$AP$23,AB$12+2,FALSE)</f>
        <v>eve</v>
      </c>
      <c r="AC21" s="192" t="str">
        <f>vlookup($F21,'HA Schedule'!$C$4:$AP$23,AC$12+2,FALSE)</f>
        <v>SOU</v>
      </c>
      <c r="AD21" s="192" t="str">
        <f>vlookup($F21,'HA Schedule'!$C$4:$AP$23,AD$12+2,FALSE)</f>
        <v>whu</v>
      </c>
      <c r="AE21" s="172"/>
      <c r="AF21" s="192" t="str">
        <f>vlookup($F21,'HA Schedule'!$C$4:$AP$23,AF$12+2,FALSE)</f>
        <v>nfo</v>
      </c>
      <c r="AG21" s="192" t="str">
        <f>vlookup($F21,'HA Schedule'!$C$4:$AP$23,AG$12+2,FALSE)</f>
        <v>FUL</v>
      </c>
      <c r="AH21" s="192" t="str">
        <f>vlookup($F21,'HA Schedule'!$C$4:$AP$23,AH$12+2,FALSE)</f>
        <v>bou</v>
      </c>
      <c r="AI21" s="191"/>
      <c r="AJ21" s="192" t="str">
        <f>vlookup($F21,'HA Schedule'!$C$4:$AP$23,AJ$12+2,FALSE)</f>
        <v>TOT</v>
      </c>
      <c r="AK21" s="192" t="str">
        <f>vlookup($F21,'HA Schedule'!$C$4:$AP$23,AK$12+2,FALSE)</f>
        <v>che</v>
      </c>
      <c r="AL21" s="192" t="str">
        <f>vlookup($F21,'HA Schedule'!$C$4:$AP$23,AL$12+2,FALSE)</f>
        <v>NEW</v>
      </c>
      <c r="AM21" s="740" t="s">
        <v>414</v>
      </c>
      <c r="AN21" s="174" t="s">
        <v>122</v>
      </c>
      <c r="AO21" s="740" t="s">
        <v>414</v>
      </c>
      <c r="AP21" s="192" t="str">
        <f>vlookup($F21,'HA Schedule'!$C$4:$AP$23,AP$12+2,FALSE)</f>
        <v>mun</v>
      </c>
      <c r="AQ21" s="191"/>
      <c r="AR21" s="192" t="str">
        <f>vlookup($F21,'HA Schedule'!$C$4:$AP$23,AR$12+2,FALSE)</f>
        <v>BHA</v>
      </c>
      <c r="AS21" s="100"/>
      <c r="AT21" s="174" t="s">
        <v>143</v>
      </c>
      <c r="AU21" s="192" t="str">
        <f>vlookup($F21,'HA Schedule'!$C$4:$AP$23,AU$12+2,FALSE)</f>
        <v>bre</v>
      </c>
      <c r="AV21" s="192" t="str">
        <f>vlookup($F21,'HA Schedule'!$C$4:$AP$23,AV$12+2,FALSE)</f>
        <v>LIV</v>
      </c>
      <c r="AW21" s="740" t="s">
        <v>414</v>
      </c>
      <c r="AX21" s="192" t="str">
        <f>vlookup($F21,'HA Schedule'!$C$4:$AP$23,AX$12+2,FALSE)</f>
        <v>avl</v>
      </c>
      <c r="AY21" s="740" t="s">
        <v>414</v>
      </c>
      <c r="AZ21" s="192" t="str">
        <f>vlookup($F21,'HA Schedule'!$C$4:$AP$23,AZ$12+2,FALSE)</f>
        <v>MCI</v>
      </c>
      <c r="BA21" s="174" t="s">
        <v>143</v>
      </c>
      <c r="BB21" s="192" t="str">
        <f>vlookup($F21,'HA Schedule'!$C$4:$AP$23,BB$12+2,FALSE)</f>
        <v>ars</v>
      </c>
      <c r="BC21" s="740" t="s">
        <v>414</v>
      </c>
      <c r="BD21" s="192" t="str">
        <f>vlookup($F21,'HA Schedule'!$C$4:$AP$23,BD$12+2,FALSE)</f>
        <v>LEI</v>
      </c>
      <c r="BE21" s="740" t="s">
        <v>414</v>
      </c>
      <c r="BF21" s="192" t="str">
        <f>vlookup($F21,'HA Schedule'!$C$4:$AP$23,BF$12+2,FALSE)</f>
        <v>lee</v>
      </c>
      <c r="BG21" s="100"/>
      <c r="BH21" s="192" t="str">
        <f>vlookup($F21,'HA Schedule'!$C$4:$AP$23,BH$12+2,FALSE)</f>
        <v>sou</v>
      </c>
      <c r="BI21" s="172"/>
      <c r="BJ21" s="192" t="str">
        <f>vlookup($F21,'HA Schedule'!$C$4:$AP$23,BJ$12+2,FALSE)</f>
        <v>EVE</v>
      </c>
      <c r="BK21" s="172"/>
      <c r="BL21" s="192" t="str">
        <f>vlookup($F21,'HA Schedule'!$C$4:$AP$23,BL$12+2,FALSE)</f>
        <v>wol</v>
      </c>
      <c r="BM21" s="172"/>
      <c r="BN21" s="192" t="str">
        <f>vlookup($F21,'HA Schedule'!$C$4:$AP$23,BN$12+2,FALSE)</f>
        <v>WHU</v>
      </c>
      <c r="BO21" s="172"/>
      <c r="BP21" s="192" t="str">
        <f>vlookup($F21,'HA Schedule'!$C$4:$AP$23,BP$12+2,FALSE)</f>
        <v>tot</v>
      </c>
      <c r="BQ21" s="172"/>
      <c r="BR21" s="192" t="str">
        <f>vlookup($F21,'HA Schedule'!$C$4:$AP$23,BR$12+2,FALSE)</f>
        <v>BOU</v>
      </c>
      <c r="BS21" s="172"/>
      <c r="BT21" s="192" t="str">
        <f>vlookup($F21,'HA Schedule'!$C$4:$AP$23,BT$12+2,FALSE)</f>
        <v>ful</v>
      </c>
      <c r="BU21" s="172"/>
      <c r="BV21" s="192" t="str">
        <f>vlookup($F21,'HA Schedule'!$C$4:$AP$23,BV$12+2,FALSE)</f>
        <v>NFO</v>
      </c>
      <c r="BW21" s="63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</row>
    <row r="22">
      <c r="A22" s="167"/>
      <c r="B22" s="652">
        <f t="shared" si="7"/>
        <v>14</v>
      </c>
      <c r="C22" s="661">
        <v>7.0</v>
      </c>
      <c r="D22" s="737">
        <v>7.0</v>
      </c>
      <c r="E22" s="738">
        <v>1.0</v>
      </c>
      <c r="F22" s="742" t="s">
        <v>98</v>
      </c>
      <c r="G22" s="654" t="s">
        <v>56</v>
      </c>
      <c r="H22" s="192" t="str">
        <f>vlookup($F22,'HA Schedule'!$C$4:$AP$23,H$12+2,FALSE)</f>
        <v>CHE</v>
      </c>
      <c r="I22" s="192" t="str">
        <f>vlookup($F22,'HA Schedule'!$C$4:$AP$23,I$12+2,FALSE)</f>
        <v>avl</v>
      </c>
      <c r="J22" s="192" t="str">
        <f>vlookup($F22,'HA Schedule'!$C$4:$AP$23,J$12+2,FALSE)</f>
        <v>NFO</v>
      </c>
      <c r="K22" s="192" t="str">
        <f>vlookup($F22,'HA Schedule'!$C$4:$AP$23,K$12+2,FALSE)</f>
        <v>bre</v>
      </c>
      <c r="L22" s="192" t="str">
        <f>vlookup($F22,'HA Schedule'!$C$4:$AP$23,L$12+2,FALSE)</f>
        <v>lee</v>
      </c>
      <c r="M22" s="171" t="s">
        <v>125</v>
      </c>
      <c r="N22" s="192" t="str">
        <f>vlookup($F22,'HA Schedule'!$C$4:$AP$23,N$12+2,FALSE)</f>
        <v>LIV</v>
      </c>
      <c r="O22" s="172"/>
      <c r="P22" s="192" t="str">
        <f>vlookup($F22,'HA Schedule'!$C$4:$AP$23,P$12+2,FALSE)</f>
        <v>ars</v>
      </c>
      <c r="Q22" s="100"/>
      <c r="R22" s="192" t="str">
        <f>vlookup($F22,'HA Schedule'!$C$4:$AP$23,R$12+2,FALSE)</f>
        <v>WHU</v>
      </c>
      <c r="S22" s="172"/>
      <c r="T22" s="192" t="str">
        <f>vlookup($F22,'HA Schedule'!$C$4:$AP$23,T$12+2,FALSE)</f>
        <v>sou</v>
      </c>
      <c r="U22" s="191"/>
      <c r="V22" s="192" t="str">
        <f>vlookup($F22,'HA Schedule'!$C$4:$AP$23,V$12+2,FALSE)</f>
        <v>MUN</v>
      </c>
      <c r="W22" s="172"/>
      <c r="X22" s="192" t="str">
        <f>vlookup($F22,'HA Schedule'!$C$4:$AP$23,X$12+2,FALSE)</f>
        <v>tot</v>
      </c>
      <c r="Y22" s="100"/>
      <c r="Z22" s="192" t="str">
        <f>vlookup($F22,'HA Schedule'!$C$4:$AP$23,Z$12+2,FALSE)</f>
        <v>new</v>
      </c>
      <c r="AA22" s="172"/>
      <c r="AB22" s="192" t="str">
        <f>vlookup($F22,'HA Schedule'!$C$4:$AP$23,AB$12+2,FALSE)</f>
        <v>CRY</v>
      </c>
      <c r="AC22" s="192" t="str">
        <f>vlookup($F22,'HA Schedule'!$C$4:$AP$23,AC$12+2,FALSE)</f>
        <v>ful</v>
      </c>
      <c r="AD22" s="192" t="str">
        <f>vlookup($F22,'HA Schedule'!$C$4:$AP$23,AD$12+2,FALSE)</f>
        <v>LEI</v>
      </c>
      <c r="AE22" s="172"/>
      <c r="AF22" s="192" t="str">
        <f>vlookup($F22,'HA Schedule'!$C$4:$AP$23,AF$12+2,FALSE)</f>
        <v>bou</v>
      </c>
      <c r="AG22" s="192" t="str">
        <f>vlookup($F22,'HA Schedule'!$C$4:$AP$23,AG$12+2,FALSE)</f>
        <v>WOL</v>
      </c>
      <c r="AH22" s="192" t="str">
        <f>vlookup($F22,'HA Schedule'!$C$4:$AP$23,AH$12+2,FALSE)</f>
        <v>mci</v>
      </c>
      <c r="AI22" s="191"/>
      <c r="AJ22" s="192" t="str">
        <f>vlookup($F22,'HA Schedule'!$C$4:$AP$23,AJ$12+2,FALSE)</f>
        <v>BHA</v>
      </c>
      <c r="AK22" s="192" t="str">
        <f>vlookup($F22,'HA Schedule'!$C$4:$AP$23,AK$12+2,FALSE)</f>
        <v>SOU</v>
      </c>
      <c r="AL22" s="192" t="str">
        <f>vlookup($F22,'HA Schedule'!$C$4:$AP$23,AL$12+2,FALSE)</f>
        <v>whu</v>
      </c>
      <c r="AM22" s="191"/>
      <c r="AN22" s="174" t="s">
        <v>126</v>
      </c>
      <c r="AO22" s="191"/>
      <c r="AP22" s="192" t="str">
        <f>vlookup($F22,'HA Schedule'!$C$4:$AP$23,AP$12+2,FALSE)</f>
        <v>ARS</v>
      </c>
      <c r="AQ22" s="191"/>
      <c r="AR22" s="192" t="str">
        <f>vlookup($F22,'HA Schedule'!$C$4:$AP$23,AR$12+2,FALSE)</f>
        <v>liv</v>
      </c>
      <c r="AS22" s="100"/>
      <c r="AT22" s="174" t="s">
        <v>143</v>
      </c>
      <c r="AU22" s="192" t="str">
        <f>vlookup($F22,'HA Schedule'!$C$4:$AP$23,AU$12+2,FALSE)</f>
        <v>LEE</v>
      </c>
      <c r="AV22" s="192" t="str">
        <f>vlookup($F22,'HA Schedule'!$C$4:$AP$23,AV$12+2,FALSE)</f>
        <v>AVL</v>
      </c>
      <c r="AW22" s="172"/>
      <c r="AX22" s="192" t="str">
        <f>vlookup($F22,'HA Schedule'!$C$4:$AP$23,AX$12+2,FALSE)</f>
        <v>nfo</v>
      </c>
      <c r="AY22" s="172"/>
      <c r="AZ22" s="192" t="str">
        <f>vlookup($F22,'HA Schedule'!$C$4:$AP$23,AZ$12+2,FALSE)</f>
        <v>BRE</v>
      </c>
      <c r="BA22" s="174" t="s">
        <v>143</v>
      </c>
      <c r="BB22" s="192" t="str">
        <f>vlookup($F22,'HA Schedule'!$C$4:$AP$23,BB$12+2,FALSE)</f>
        <v>che</v>
      </c>
      <c r="BC22" s="172"/>
      <c r="BD22" s="192" t="str">
        <f>vlookup($F22,'HA Schedule'!$C$4:$AP$23,BD$12+2,FALSE)</f>
        <v>TOT</v>
      </c>
      <c r="BE22" s="172"/>
      <c r="BF22" s="192" t="str">
        <f>vlookup($F22,'HA Schedule'!$C$4:$AP$23,BF$12+2,FALSE)</f>
        <v>mun</v>
      </c>
      <c r="BG22" s="100"/>
      <c r="BH22" s="192" t="str">
        <f>vlookup($F22,'HA Schedule'!$C$4:$AP$23,BH$12+2,FALSE)</f>
        <v>FUL</v>
      </c>
      <c r="BI22" s="172"/>
      <c r="BJ22" s="192" t="str">
        <f>vlookup($F22,'HA Schedule'!$C$4:$AP$23,BJ$12+2,FALSE)</f>
        <v>cry</v>
      </c>
      <c r="BK22" s="172"/>
      <c r="BL22" s="192" t="str">
        <f>vlookup($F22,'HA Schedule'!$C$4:$AP$23,BL$12+2,FALSE)</f>
        <v>NEW</v>
      </c>
      <c r="BM22" s="172"/>
      <c r="BN22" s="192" t="str">
        <f>vlookup($F22,'HA Schedule'!$C$4:$AP$23,BN$12+2,FALSE)</f>
        <v>lei</v>
      </c>
      <c r="BO22" s="172"/>
      <c r="BP22" s="192" t="str">
        <f>vlookup($F22,'HA Schedule'!$C$4:$AP$23,BP$12+2,FALSE)</f>
        <v>bha</v>
      </c>
      <c r="BQ22" s="172"/>
      <c r="BR22" s="192" t="str">
        <f>vlookup($F22,'HA Schedule'!$C$4:$AP$23,BR$12+2,FALSE)</f>
        <v>MCI</v>
      </c>
      <c r="BS22" s="172"/>
      <c r="BT22" s="192" t="str">
        <f>vlookup($F22,'HA Schedule'!$C$4:$AP$23,BT$12+2,FALSE)</f>
        <v>wol</v>
      </c>
      <c r="BU22" s="172"/>
      <c r="BV22" s="192" t="str">
        <f>vlookup($F22,'HA Schedule'!$C$4:$AP$23,BV$12+2,FALSE)</f>
        <v>BOU</v>
      </c>
      <c r="BW22" s="63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  <c r="DC22" s="8"/>
      <c r="DD22" s="8"/>
      <c r="DE22" s="8"/>
      <c r="DF22" s="8"/>
      <c r="DG22" s="8"/>
    </row>
    <row r="23">
      <c r="A23" s="167"/>
      <c r="B23" s="652">
        <f t="shared" si="7"/>
        <v>14</v>
      </c>
      <c r="C23" s="661">
        <v>7.0</v>
      </c>
      <c r="D23" s="737">
        <v>7.0</v>
      </c>
      <c r="E23" s="744"/>
      <c r="F23" s="742" t="s">
        <v>67</v>
      </c>
      <c r="G23" s="654" t="s">
        <v>56</v>
      </c>
      <c r="H23" s="192" t="str">
        <f>vlookup($F23,'HA Schedule'!$C$4:$AP$23,H$12+2,FALSE)</f>
        <v>WOL</v>
      </c>
      <c r="I23" s="192" t="str">
        <f>vlookup($F23,'HA Schedule'!$C$4:$AP$23,I$12+2,FALSE)</f>
        <v>sou</v>
      </c>
      <c r="J23" s="192" t="str">
        <f>vlookup($F23,'HA Schedule'!$C$4:$AP$23,J$12+2,FALSE)</f>
        <v>CHE</v>
      </c>
      <c r="K23" s="192" t="str">
        <f>vlookup($F23,'HA Schedule'!$C$4:$AP$23,K$12+2,FALSE)</f>
        <v>bha</v>
      </c>
      <c r="L23" s="192" t="str">
        <f>vlookup($F23,'HA Schedule'!$C$4:$AP$23,L$12+2,FALSE)</f>
        <v>EVE</v>
      </c>
      <c r="M23" s="171" t="s">
        <v>128</v>
      </c>
      <c r="N23" s="192" t="str">
        <f>vlookup($F23,'HA Schedule'!$C$4:$AP$23,N$12+2,FALSE)</f>
        <v>bre</v>
      </c>
      <c r="O23" s="172"/>
      <c r="P23" s="192" t="str">
        <f>vlookup($F23,'HA Schedule'!$C$4:$AP$23,P$12+2,FALSE)</f>
        <v>NFO</v>
      </c>
      <c r="Q23" s="100"/>
      <c r="R23" s="192" t="str">
        <f>vlookup($F23,'HA Schedule'!$C$4:$AP$23,R$12+2,FALSE)</f>
        <v>mun</v>
      </c>
      <c r="S23" s="172"/>
      <c r="T23" s="192" t="str">
        <f>vlookup($F23,'HA Schedule'!$C$4:$AP$23,T$12+2,FALSE)</f>
        <v>AVL</v>
      </c>
      <c r="U23" s="171" t="s">
        <v>99</v>
      </c>
      <c r="V23" s="192" t="str">
        <f>vlookup($F23,'HA Schedule'!$C$4:$AP$23,V$12+2,FALSE)</f>
        <v>cry</v>
      </c>
      <c r="W23" s="172"/>
      <c r="X23" s="192" t="str">
        <f>vlookup($F23,'HA Schedule'!$C$4:$AP$23,X$12+2,FALSE)</f>
        <v>ARS</v>
      </c>
      <c r="Y23" s="100"/>
      <c r="Z23" s="192" t="str">
        <f>vlookup($F23,'HA Schedule'!$C$4:$AP$23,Z$12+2,FALSE)</f>
        <v>lei</v>
      </c>
      <c r="AA23" s="172"/>
      <c r="AB23" s="192" t="str">
        <f>vlookup($F23,'HA Schedule'!$C$4:$AP$23,AB$12+2,FALSE)</f>
        <v>FUL</v>
      </c>
      <c r="AC23" s="192" t="str">
        <f>vlookup($F23,'HA Schedule'!$C$4:$AP$23,AC$12+2,FALSE)</f>
        <v>liv</v>
      </c>
      <c r="AD23" s="192" t="str">
        <f>vlookup($F23,'HA Schedule'!$C$4:$AP$23,AD$12+2,FALSE)</f>
        <v>BOU</v>
      </c>
      <c r="AE23" s="172"/>
      <c r="AF23" s="192" t="str">
        <f>vlookup($F23,'HA Schedule'!$C$4:$AP$23,AF$12+2,FALSE)</f>
        <v>tot</v>
      </c>
      <c r="AG23" s="192" t="str">
        <f>vlookup($F23,'HA Schedule'!$C$4:$AP$23,AG$12+2,FALSE)</f>
        <v>MCI</v>
      </c>
      <c r="AH23" s="192" t="str">
        <f>vlookup($F23,'HA Schedule'!$C$4:$AP$23,AH$12+2,FALSE)</f>
        <v>new</v>
      </c>
      <c r="AI23" s="191"/>
      <c r="AJ23" s="192" t="str">
        <f>vlookup($F23,'HA Schedule'!$C$4:$AP$23,AJ$12+2,FALSE)</f>
        <v>WHU</v>
      </c>
      <c r="AK23" s="192" t="str">
        <f>vlookup($F23,'HA Schedule'!$C$4:$AP$23,AK$12+2,FALSE)</f>
        <v>avl</v>
      </c>
      <c r="AL23" s="192" t="str">
        <f>vlookup($F23,'HA Schedule'!$C$4:$AP$23,AL$12+2,FALSE)</f>
        <v>BRE</v>
      </c>
      <c r="AM23" s="191"/>
      <c r="AN23" s="174" t="s">
        <v>95</v>
      </c>
      <c r="AO23" s="191"/>
      <c r="AP23" s="192" t="str">
        <f>vlookup($F23,'HA Schedule'!$C$4:$AP$23,AP$12+2,FALSE)</f>
        <v>nfo</v>
      </c>
      <c r="AQ23" s="191"/>
      <c r="AR23" s="192" t="str">
        <f>vlookup($F23,'HA Schedule'!$C$4:$AP$23,AR$12+2,FALSE)</f>
        <v>MUN</v>
      </c>
      <c r="AS23" s="100"/>
      <c r="AT23" s="174" t="s">
        <v>143</v>
      </c>
      <c r="AU23" s="192" t="str">
        <f>vlookup($F23,'HA Schedule'!$C$4:$AP$23,AU$12+2,FALSE)</f>
        <v>eve</v>
      </c>
      <c r="AV23" s="192" t="str">
        <f>vlookup($F23,'HA Schedule'!$C$4:$AP$23,AV$12+2,FALSE)</f>
        <v>SOU</v>
      </c>
      <c r="AW23" s="172"/>
      <c r="AX23" s="192" t="str">
        <f>vlookup($F23,'HA Schedule'!$C$4:$AP$23,AX$12+2,FALSE)</f>
        <v>che</v>
      </c>
      <c r="AY23" s="172"/>
      <c r="AZ23" s="192" t="str">
        <f>vlookup($F23,'HA Schedule'!$C$4:$AP$23,AZ$12+2,FALSE)</f>
        <v>BHA</v>
      </c>
      <c r="BA23" s="174" t="s">
        <v>143</v>
      </c>
      <c r="BB23" s="192" t="str">
        <f>vlookup($F23,'HA Schedule'!$C$4:$AP$23,BB$12+2,FALSE)</f>
        <v>wol</v>
      </c>
      <c r="BC23" s="172"/>
      <c r="BD23" s="192" t="str">
        <f>vlookup($F23,'HA Schedule'!$C$4:$AP$23,BD$12+2,FALSE)</f>
        <v>ars</v>
      </c>
      <c r="BE23" s="172"/>
      <c r="BF23" s="192" t="str">
        <f>vlookup($F23,'HA Schedule'!$C$4:$AP$23,BF$12+2,FALSE)</f>
        <v>CRY</v>
      </c>
      <c r="BG23" s="100"/>
      <c r="BH23" s="192" t="str">
        <f>vlookup($F23,'HA Schedule'!$C$4:$AP$23,BH$12+2,FALSE)</f>
        <v>LIV</v>
      </c>
      <c r="BI23" s="172"/>
      <c r="BJ23" s="192" t="str">
        <f>vlookup($F23,'HA Schedule'!$C$4:$AP$23,BJ$12+2,FALSE)</f>
        <v>ful</v>
      </c>
      <c r="BK23" s="172"/>
      <c r="BL23" s="192" t="str">
        <f>vlookup($F23,'HA Schedule'!$C$4:$AP$23,BL$12+2,FALSE)</f>
        <v>LEI</v>
      </c>
      <c r="BM23" s="172"/>
      <c r="BN23" s="192" t="str">
        <f>vlookup($F23,'HA Schedule'!$C$4:$AP$23,BN$12+2,FALSE)</f>
        <v>bou</v>
      </c>
      <c r="BO23" s="172"/>
      <c r="BP23" s="192" t="str">
        <f>vlookup($F23,'HA Schedule'!$C$4:$AP$23,BP$12+2,FALSE)</f>
        <v>mci</v>
      </c>
      <c r="BQ23" s="172"/>
      <c r="BR23" s="192" t="str">
        <f>vlookup($F23,'HA Schedule'!$C$4:$AP$23,BR$12+2,FALSE)</f>
        <v>NEW</v>
      </c>
      <c r="BS23" s="172"/>
      <c r="BT23" s="192" t="str">
        <f>vlookup($F23,'HA Schedule'!$C$4:$AP$23,BT$12+2,FALSE)</f>
        <v>whu</v>
      </c>
      <c r="BU23" s="172"/>
      <c r="BV23" s="192" t="str">
        <f>vlookup($F23,'HA Schedule'!$C$4:$AP$23,BV$12+2,FALSE)</f>
        <v>TOT</v>
      </c>
      <c r="BW23" s="63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</row>
    <row r="24">
      <c r="A24" s="167"/>
      <c r="B24" s="652">
        <f t="shared" si="7"/>
        <v>14</v>
      </c>
      <c r="C24" s="661">
        <v>7.0</v>
      </c>
      <c r="D24" s="737">
        <v>7.0</v>
      </c>
      <c r="E24" s="738">
        <v>2.0</v>
      </c>
      <c r="F24" s="741" t="s">
        <v>88</v>
      </c>
      <c r="G24" s="654" t="s">
        <v>56</v>
      </c>
      <c r="H24" s="192" t="str">
        <f>vlookup($F24,'HA Schedule'!$C$4:$AP$23,H$12+2,FALSE)</f>
        <v>BRE</v>
      </c>
      <c r="I24" s="192" t="str">
        <f>vlookup($F24,'HA Schedule'!$C$4:$AP$23,I$12+2,FALSE)</f>
        <v>ars</v>
      </c>
      <c r="J24" s="192" t="str">
        <f>vlookup($F24,'HA Schedule'!$C$4:$AP$23,J$12+2,FALSE)</f>
        <v>SOU</v>
      </c>
      <c r="K24" s="192" t="str">
        <f>vlookup($F24,'HA Schedule'!$C$4:$AP$23,K$12+2,FALSE)</f>
        <v>che</v>
      </c>
      <c r="L24" s="192" t="str">
        <f>vlookup($F24,'HA Schedule'!$C$4:$AP$23,L$12+2,FALSE)</f>
        <v>MUN</v>
      </c>
      <c r="M24" s="171" t="s">
        <v>122</v>
      </c>
      <c r="N24" s="192" t="str">
        <f>vlookup($F24,'HA Schedule'!$C$4:$AP$23,N$12+2,FALSE)</f>
        <v>bha</v>
      </c>
      <c r="O24" s="231" t="s">
        <v>129</v>
      </c>
      <c r="P24" s="192" t="str">
        <f>vlookup($F24,'HA Schedule'!$C$4:$AP$23,P$12+2,FALSE)</f>
        <v>AVL</v>
      </c>
      <c r="Q24" s="100"/>
      <c r="R24" s="192" t="str">
        <f>vlookup($F24,'HA Schedule'!$C$4:$AP$23,R$12+2,FALSE)</f>
        <v>tot</v>
      </c>
      <c r="S24" s="231" t="s">
        <v>130</v>
      </c>
      <c r="T24" s="192" t="str">
        <f>vlookup($F24,'HA Schedule'!$C$4:$AP$23,T$12+2,FALSE)</f>
        <v>NFO</v>
      </c>
      <c r="U24" s="171" t="s">
        <v>91</v>
      </c>
      <c r="V24" s="192" t="str">
        <f>vlookup($F24,'HA Schedule'!$C$4:$AP$23,V$12+2,FALSE)</f>
        <v>bou</v>
      </c>
      <c r="W24" s="231" t="s">
        <v>131</v>
      </c>
      <c r="X24" s="192" t="str">
        <f>vlookup($F24,'HA Schedule'!$C$4:$AP$23,X$12+2,FALSE)</f>
        <v>CRY</v>
      </c>
      <c r="Y24" s="100"/>
      <c r="Z24" s="192" t="str">
        <f>vlookup($F24,'HA Schedule'!$C$4:$AP$23,Z$12+2,FALSE)</f>
        <v>LEE</v>
      </c>
      <c r="AA24" s="231" t="s">
        <v>132</v>
      </c>
      <c r="AB24" s="192" t="str">
        <f>vlookup($F24,'HA Schedule'!$C$4:$AP$23,AB$12+2,FALSE)</f>
        <v>wol</v>
      </c>
      <c r="AC24" s="192" t="str">
        <f>vlookup($F24,'HA Schedule'!$C$4:$AP$23,AC$12+2,FALSE)</f>
        <v>MCI</v>
      </c>
      <c r="AD24" s="192" t="str">
        <f>vlookup($F24,'HA Schedule'!$C$4:$AP$23,AD$12+2,FALSE)</f>
        <v>eve</v>
      </c>
      <c r="AE24" s="231" t="s">
        <v>133</v>
      </c>
      <c r="AF24" s="192" t="str">
        <f>vlookup($F24,'HA Schedule'!$C$4:$AP$23,AF$12+2,FALSE)</f>
        <v>whu</v>
      </c>
      <c r="AG24" s="192" t="str">
        <f>vlookup($F24,'HA Schedule'!$C$4:$AP$23,AG$12+2,FALSE)</f>
        <v>NEW</v>
      </c>
      <c r="AH24" s="192" t="str">
        <f>vlookup($F24,'HA Schedule'!$C$4:$AP$23,AH$12+2,FALSE)</f>
        <v>liv</v>
      </c>
      <c r="AI24" s="171" t="s">
        <v>134</v>
      </c>
      <c r="AJ24" s="192" t="str">
        <f>vlookup($F24,'HA Schedule'!$C$4:$AP$23,AJ$12+2,FALSE)</f>
        <v>FUL</v>
      </c>
      <c r="AK24" s="192" t="str">
        <f>vlookup($F24,'HA Schedule'!$C$4:$AP$23,AK$12+2,FALSE)</f>
        <v>nfo</v>
      </c>
      <c r="AL24" s="192" t="str">
        <f>vlookup($F24,'HA Schedule'!$C$4:$AP$23,AL$12+2,FALSE)</f>
        <v>BHA</v>
      </c>
      <c r="AM24" s="171" t="s">
        <v>143</v>
      </c>
      <c r="AN24" s="174" t="s">
        <v>69</v>
      </c>
      <c r="AO24" s="171" t="s">
        <v>143</v>
      </c>
      <c r="AP24" s="192" t="str">
        <f>vlookup($F24,'HA Schedule'!$C$4:$AP$23,AP$12+2,FALSE)</f>
        <v>avl</v>
      </c>
      <c r="AQ24" s="191"/>
      <c r="AR24" s="192" t="str">
        <f>vlookup($F24,'HA Schedule'!$C$4:$AP$23,AR$12+2,FALSE)</f>
        <v>TOT</v>
      </c>
      <c r="AS24" s="100"/>
      <c r="AT24" s="174" t="s">
        <v>143</v>
      </c>
      <c r="AU24" s="192" t="str">
        <f>vlookup($F24,'HA Schedule'!$C$4:$AP$23,AU$12+2,FALSE)</f>
        <v>mun</v>
      </c>
      <c r="AV24" s="192" t="str">
        <f>vlookup($F24,'HA Schedule'!$C$4:$AP$23,AV$12+2,FALSE)</f>
        <v>ARS</v>
      </c>
      <c r="AW24" s="745" t="s">
        <v>135</v>
      </c>
      <c r="AX24" s="192" t="str">
        <f>vlookup($F24,'HA Schedule'!$C$4:$AP$23,AX$12+2,FALSE)</f>
        <v>sou</v>
      </c>
      <c r="AY24" s="745" t="s">
        <v>136</v>
      </c>
      <c r="AZ24" s="192" t="str">
        <f>vlookup($F24,'HA Schedule'!$C$4:$AP$23,AZ$12+2,FALSE)</f>
        <v>CHE</v>
      </c>
      <c r="BA24" s="174" t="s">
        <v>143</v>
      </c>
      <c r="BB24" s="192" t="str">
        <f>vlookup($F24,'HA Schedule'!$C$4:$AP$23,BB$12+2,FALSE)</f>
        <v>bre</v>
      </c>
      <c r="BC24" s="745" t="s">
        <v>143</v>
      </c>
      <c r="BD24" s="192" t="str">
        <f>vlookup($F24,'HA Schedule'!$C$4:$AP$23,BD$12+2,FALSE)</f>
        <v>cry</v>
      </c>
      <c r="BE24" s="745" t="s">
        <v>143</v>
      </c>
      <c r="BF24" s="192" t="str">
        <f>vlookup($F24,'HA Schedule'!$C$4:$AP$23,BF$12+2,FALSE)</f>
        <v>BOU</v>
      </c>
      <c r="BG24" s="100"/>
      <c r="BH24" s="192" t="str">
        <f>vlookup($F24,'HA Schedule'!$C$4:$AP$23,BH$12+2,FALSE)</f>
        <v>mci</v>
      </c>
      <c r="BI24" s="172"/>
      <c r="BJ24" s="192" t="str">
        <f>vlookup($F24,'HA Schedule'!$C$4:$AP$23,BJ$12+2,FALSE)</f>
        <v>WOL</v>
      </c>
      <c r="BK24" s="172"/>
      <c r="BL24" s="192" t="str">
        <f>vlookup($F24,'HA Schedule'!$C$4:$AP$23,BL$12+2,FALSE)</f>
        <v>lee</v>
      </c>
      <c r="BM24" s="172"/>
      <c r="BN24" s="192" t="str">
        <f>vlookup($F24,'HA Schedule'!$C$4:$AP$23,BN$12+2,FALSE)</f>
        <v>EVE</v>
      </c>
      <c r="BO24" s="172"/>
      <c r="BP24" s="192" t="str">
        <f>vlookup($F24,'HA Schedule'!$C$4:$AP$23,BP$12+2,FALSE)</f>
        <v>ful</v>
      </c>
      <c r="BQ24" s="172"/>
      <c r="BR24" s="192" t="str">
        <f>vlookup($F24,'HA Schedule'!$C$4:$AP$23,BR$12+2,FALSE)</f>
        <v>LIV</v>
      </c>
      <c r="BS24" s="172"/>
      <c r="BT24" s="192" t="str">
        <f>vlookup($F24,'HA Schedule'!$C$4:$AP$23,BT$12+2,FALSE)</f>
        <v>new</v>
      </c>
      <c r="BU24" s="172"/>
      <c r="BV24" s="192" t="str">
        <f>vlookup($F24,'HA Schedule'!$C$4:$AP$23,BV$12+2,FALSE)</f>
        <v>WHU</v>
      </c>
      <c r="BW24" s="63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</row>
    <row r="25">
      <c r="A25" s="167"/>
      <c r="B25" s="652">
        <f t="shared" si="7"/>
        <v>14</v>
      </c>
      <c r="C25" s="661">
        <v>7.0</v>
      </c>
      <c r="D25" s="737">
        <v>7.0</v>
      </c>
      <c r="E25" s="746"/>
      <c r="F25" s="742" t="s">
        <v>81</v>
      </c>
      <c r="G25" s="654" t="s">
        <v>56</v>
      </c>
      <c r="H25" s="192" t="str">
        <f>vlookup($F25,'HA Schedule'!$C$4:$AP$23,H$12+2,FALSE)</f>
        <v>ful</v>
      </c>
      <c r="I25" s="192" t="str">
        <f>vlookup($F25,'HA Schedule'!$C$4:$AP$23,I$12+2,FALSE)</f>
        <v>CRY</v>
      </c>
      <c r="J25" s="192" t="str">
        <f>vlookup($F25,'HA Schedule'!$C$4:$AP$23,J$12+2,FALSE)</f>
        <v>mun</v>
      </c>
      <c r="K25" s="192" t="str">
        <f>vlookup($F25,'HA Schedule'!$C$4:$AP$23,K$12+2,FALSE)</f>
        <v>BOU</v>
      </c>
      <c r="L25" s="192" t="str">
        <f>vlookup($F25,'HA Schedule'!$C$4:$AP$23,L$12+2,FALSE)</f>
        <v>NEW</v>
      </c>
      <c r="M25" s="171" t="s">
        <v>78</v>
      </c>
      <c r="N25" s="192" t="str">
        <f>vlookup($F25,'HA Schedule'!$C$4:$AP$23,N$12+2,FALSE)</f>
        <v>eve</v>
      </c>
      <c r="O25" s="219" t="s">
        <v>144</v>
      </c>
      <c r="P25" s="192" t="str">
        <f>vlookup($F25,'HA Schedule'!$C$4:$AP$23,P$12+2,FALSE)</f>
        <v>WOL</v>
      </c>
      <c r="Q25" s="100"/>
      <c r="R25" s="192" t="str">
        <f>vlookup($F25,'HA Schedule'!$C$4:$AP$23,R$12+2,FALSE)</f>
        <v>che</v>
      </c>
      <c r="S25" s="219" t="s">
        <v>145</v>
      </c>
      <c r="T25" s="192" t="str">
        <f>vlookup($F25,'HA Schedule'!$C$4:$AP$23,T$12+2,FALSE)</f>
        <v>BHA</v>
      </c>
      <c r="U25" s="171" t="s">
        <v>146</v>
      </c>
      <c r="V25" s="192" t="str">
        <f>vlookup($F25,'HA Schedule'!$C$4:$AP$23,V$12+2,FALSE)</f>
        <v>ars</v>
      </c>
      <c r="W25" s="219" t="s">
        <v>147</v>
      </c>
      <c r="X25" s="192" t="str">
        <f>vlookup($F25,'HA Schedule'!$C$4:$AP$23,X$12+2,FALSE)</f>
        <v>MCI</v>
      </c>
      <c r="Y25" s="100"/>
      <c r="Z25" s="192" t="str">
        <f>vlookup($F25,'HA Schedule'!$C$4:$AP$23,Z$12+2,FALSE)</f>
        <v>WHU</v>
      </c>
      <c r="AA25" s="219" t="s">
        <v>148</v>
      </c>
      <c r="AB25" s="192" t="str">
        <f>vlookup($F25,'HA Schedule'!$C$4:$AP$23,AB$12+2,FALSE)</f>
        <v>nfo</v>
      </c>
      <c r="AC25" s="192" t="str">
        <f>vlookup($F25,'HA Schedule'!$C$4:$AP$23,AC$12+2,FALSE)</f>
        <v>LEE</v>
      </c>
      <c r="AD25" s="192" t="str">
        <f>vlookup($F25,'HA Schedule'!$C$4:$AP$23,AD$12+2,FALSE)</f>
        <v>tot</v>
      </c>
      <c r="AE25" s="219" t="s">
        <v>149</v>
      </c>
      <c r="AF25" s="192" t="str">
        <f>vlookup($F25,'HA Schedule'!$C$4:$AP$23,AF$12+2,FALSE)</f>
        <v>SOU</v>
      </c>
      <c r="AG25" s="192" t="str">
        <f>vlookup($F25,'HA Schedule'!$C$4:$AP$23,AG$12+2,FALSE)</f>
        <v>avl</v>
      </c>
      <c r="AH25" s="192" t="str">
        <f>vlookup($F25,'HA Schedule'!$C$4:$AP$23,AH$12+2,FALSE)</f>
        <v>LEI</v>
      </c>
      <c r="AI25" s="171" t="s">
        <v>150</v>
      </c>
      <c r="AJ25" s="192" t="str">
        <f>vlookup($F25,'HA Schedule'!$C$4:$AP$23,AJ$12+2,FALSE)</f>
        <v>bre</v>
      </c>
      <c r="AK25" s="192" t="str">
        <f>vlookup($F25,'HA Schedule'!$C$4:$AP$23,AK$12+2,FALSE)</f>
        <v>bha</v>
      </c>
      <c r="AL25" s="192" t="str">
        <f>vlookup($F25,'HA Schedule'!$C$4:$AP$23,AL$12+2,FALSE)</f>
        <v>CHE</v>
      </c>
      <c r="AM25" s="171" t="s">
        <v>143</v>
      </c>
      <c r="AN25" s="174" t="s">
        <v>151</v>
      </c>
      <c r="AO25" s="171" t="s">
        <v>143</v>
      </c>
      <c r="AP25" s="192" t="str">
        <f>vlookup($F25,'HA Schedule'!$C$4:$AP$23,AP$12+2,FALSE)</f>
        <v>wol</v>
      </c>
      <c r="AQ25" s="191"/>
      <c r="AR25" s="192" t="str">
        <f>vlookup($F25,'HA Schedule'!$C$4:$AP$23,AR$12+2,FALSE)</f>
        <v>EVE</v>
      </c>
      <c r="AS25" s="100"/>
      <c r="AT25" s="174" t="s">
        <v>143</v>
      </c>
      <c r="AU25" s="192" t="str">
        <f>vlookup($F25,'HA Schedule'!$C$4:$AP$23,AU$12+2,FALSE)</f>
        <v>new</v>
      </c>
      <c r="AV25" s="192" t="str">
        <f>vlookup($F25,'HA Schedule'!$C$4:$AP$23,AV$12+2,FALSE)</f>
        <v>cry</v>
      </c>
      <c r="AW25" s="743" t="s">
        <v>153</v>
      </c>
      <c r="AX25" s="192" t="str">
        <f>vlookup($F25,'HA Schedule'!$C$4:$AP$23,AX$12+2,FALSE)</f>
        <v>MUN</v>
      </c>
      <c r="AY25" s="172"/>
      <c r="AZ25" s="192" t="str">
        <f>vlookup($F25,'HA Schedule'!$C$4:$AP$23,AZ$12+2,FALSE)</f>
        <v>bou</v>
      </c>
      <c r="BA25" s="174" t="s">
        <v>143</v>
      </c>
      <c r="BB25" s="192" t="str">
        <f>vlookup($F25,'HA Schedule'!$C$4:$AP$23,BB$12+2,FALSE)</f>
        <v>FUL</v>
      </c>
      <c r="BC25" s="743" t="s">
        <v>154</v>
      </c>
      <c r="BD25" s="192" t="str">
        <f>vlookup($F25,'HA Schedule'!$C$4:$AP$23,BD$12+2,FALSE)</f>
        <v>mci</v>
      </c>
      <c r="BE25" s="172"/>
      <c r="BF25" s="192" t="str">
        <f>vlookup($F25,'HA Schedule'!$C$4:$AP$23,BF$12+2,FALSE)</f>
        <v>ARS</v>
      </c>
      <c r="BG25" s="100"/>
      <c r="BH25" s="192" t="str">
        <f>vlookup($F25,'HA Schedule'!$C$4:$AP$23,BH$12+2,FALSE)</f>
        <v>lee</v>
      </c>
      <c r="BI25" s="172"/>
      <c r="BJ25" s="192" t="str">
        <f>vlookup($F25,'HA Schedule'!$C$4:$AP$23,BJ$12+2,FALSE)</f>
        <v>NFO</v>
      </c>
      <c r="BK25" s="172"/>
      <c r="BL25" s="192" t="str">
        <f>vlookup($F25,'HA Schedule'!$C$4:$AP$23,BL$12+2,FALSE)</f>
        <v>whu</v>
      </c>
      <c r="BM25" s="172"/>
      <c r="BN25" s="192" t="str">
        <f>vlookup($F25,'HA Schedule'!$C$4:$AP$23,BN$12+2,FALSE)</f>
        <v>TOT</v>
      </c>
      <c r="BO25" s="172"/>
      <c r="BP25" s="192" t="str">
        <f>vlookup($F25,'HA Schedule'!$C$4:$AP$23,BP$12+2,FALSE)</f>
        <v>BRE</v>
      </c>
      <c r="BQ25" s="172"/>
      <c r="BR25" s="192" t="str">
        <f>vlookup($F25,'HA Schedule'!$C$4:$AP$23,BR$12+2,FALSE)</f>
        <v>lei</v>
      </c>
      <c r="BS25" s="172"/>
      <c r="BT25" s="192" t="str">
        <f>vlookup($F25,'HA Schedule'!$C$4:$AP$23,BT$12+2,FALSE)</f>
        <v>AVL</v>
      </c>
      <c r="BU25" s="172"/>
      <c r="BV25" s="192" t="str">
        <f>vlookup($F25,'HA Schedule'!$C$4:$AP$23,BV$12+2,FALSE)</f>
        <v>sou</v>
      </c>
      <c r="BW25" s="63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</row>
    <row r="26">
      <c r="A26" s="167"/>
      <c r="B26" s="652">
        <f t="shared" si="7"/>
        <v>14</v>
      </c>
      <c r="C26" s="661">
        <v>7.0</v>
      </c>
      <c r="D26" s="737">
        <v>7.0</v>
      </c>
      <c r="E26" s="746"/>
      <c r="F26" s="742" t="s">
        <v>80</v>
      </c>
      <c r="G26" s="654" t="s">
        <v>56</v>
      </c>
      <c r="H26" s="192" t="str">
        <f>vlookup($F26,'HA Schedule'!$C$4:$AP$23,H$12+2,FALSE)</f>
        <v>whu</v>
      </c>
      <c r="I26" s="192" t="str">
        <f>vlookup($F26,'HA Schedule'!$C$4:$AP$23,I$12+2,FALSE)</f>
        <v>BOU</v>
      </c>
      <c r="J26" s="192" t="str">
        <f>vlookup($F26,'HA Schedule'!$C$4:$AP$23,J$12+2,FALSE)</f>
        <v>new</v>
      </c>
      <c r="K26" s="192" t="str">
        <f>vlookup($F26,'HA Schedule'!$C$4:$AP$23,K$12+2,FALSE)</f>
        <v>CRY</v>
      </c>
      <c r="L26" s="192" t="str">
        <f>vlookup($F26,'HA Schedule'!$C$4:$AP$23,L$12+2,FALSE)</f>
        <v>NFO</v>
      </c>
      <c r="M26" s="171" t="s">
        <v>160</v>
      </c>
      <c r="N26" s="192" t="str">
        <f>vlookup($F26,'HA Schedule'!$C$4:$AP$23,N$12+2,FALSE)</f>
        <v>avl</v>
      </c>
      <c r="O26" s="219" t="s">
        <v>161</v>
      </c>
      <c r="P26" s="192" t="str">
        <f>vlookup($F26,'HA Schedule'!$C$4:$AP$23,P$12+2,FALSE)</f>
        <v>TOT</v>
      </c>
      <c r="Q26" s="100"/>
      <c r="R26" s="192" t="str">
        <f>vlookup($F26,'HA Schedule'!$C$4:$AP$23,R$12+2,FALSE)</f>
        <v>wol</v>
      </c>
      <c r="S26" s="219" t="s">
        <v>162</v>
      </c>
      <c r="T26" s="192" t="str">
        <f>vlookup($F26,'HA Schedule'!$C$4:$AP$23,T$12+2,FALSE)</f>
        <v>MUN</v>
      </c>
      <c r="U26" s="171" t="s">
        <v>95</v>
      </c>
      <c r="V26" s="192" t="str">
        <f>vlookup($F26,'HA Schedule'!$C$4:$AP$23,V$12+2,FALSE)</f>
        <v>SOU</v>
      </c>
      <c r="W26" s="219" t="s">
        <v>163</v>
      </c>
      <c r="X26" s="192" t="str">
        <f>vlookup($F26,'HA Schedule'!$C$4:$AP$23,X$12+2,FALSE)</f>
        <v>liv</v>
      </c>
      <c r="Y26" s="100"/>
      <c r="Z26" s="192" t="str">
        <f>vlookup($F26,'HA Schedule'!$C$4:$AP$23,Z$12+2,FALSE)</f>
        <v>ars</v>
      </c>
      <c r="AA26" s="219" t="s">
        <v>164</v>
      </c>
      <c r="AB26" s="192" t="str">
        <f>vlookup($F26,'HA Schedule'!$C$4:$AP$23,AB$12+2,FALSE)</f>
        <v>BHA</v>
      </c>
      <c r="AC26" s="192" t="str">
        <f>vlookup($F26,'HA Schedule'!$C$4:$AP$23,AC$12+2,FALSE)</f>
        <v>lei</v>
      </c>
      <c r="AD26" s="192" t="str">
        <f>vlookup($F26,'HA Schedule'!$C$4:$AP$23,AD$12+2,FALSE)</f>
        <v>FUL</v>
      </c>
      <c r="AE26" s="219" t="s">
        <v>165</v>
      </c>
      <c r="AF26" s="192" t="str">
        <f>vlookup($F26,'HA Schedule'!$C$4:$AP$23,AF$12+2,FALSE)</f>
        <v>BRE</v>
      </c>
      <c r="AG26" s="192" t="str">
        <f>vlookup($F26,'HA Schedule'!$C$4:$AP$23,AG$12+2,FALSE)</f>
        <v>lee</v>
      </c>
      <c r="AH26" s="192" t="str">
        <f>vlookup($F26,'HA Schedule'!$C$4:$AP$23,AH$12+2,FALSE)</f>
        <v>EVE</v>
      </c>
      <c r="AI26" s="191"/>
      <c r="AJ26" s="192" t="str">
        <f>vlookup($F26,'HA Schedule'!$C$4:$AP$23,AJ$12+2,FALSE)</f>
        <v>che</v>
      </c>
      <c r="AK26" s="192" t="str">
        <f>vlookup($F26,'HA Schedule'!$C$4:$AP$23,AK$12+2,FALSE)</f>
        <v>mun</v>
      </c>
      <c r="AL26" s="192" t="str">
        <f>vlookup($F26,'HA Schedule'!$C$4:$AP$23,AL$12+2,FALSE)</f>
        <v>WOL</v>
      </c>
      <c r="AM26" s="191"/>
      <c r="AN26" s="174" t="s">
        <v>166</v>
      </c>
      <c r="AO26" s="191"/>
      <c r="AP26" s="192" t="str">
        <f>vlookup($F26,'HA Schedule'!$C$4:$AP$23,AP$12+2,FALSE)</f>
        <v>tot</v>
      </c>
      <c r="AQ26" s="191"/>
      <c r="AR26" s="192" t="str">
        <f>vlookup($F26,'HA Schedule'!$C$4:$AP$23,AR$12+2,FALSE)</f>
        <v>AVL</v>
      </c>
      <c r="AS26" s="100"/>
      <c r="AT26" s="174" t="s">
        <v>143</v>
      </c>
      <c r="AU26" s="192" t="str">
        <f>vlookup($F26,'HA Schedule'!$C$4:$AP$23,AU$12+2,FALSE)</f>
        <v>nfo</v>
      </c>
      <c r="AV26" s="192" t="str">
        <f>vlookup($F26,'HA Schedule'!$C$4:$AP$23,AV$12+2,FALSE)</f>
        <v>bou</v>
      </c>
      <c r="AW26" s="743" t="s">
        <v>168</v>
      </c>
      <c r="AX26" s="192" t="str">
        <f>vlookup($F26,'HA Schedule'!$C$4:$AP$23,AX$12+2,FALSE)</f>
        <v>NEW</v>
      </c>
      <c r="AY26" s="172"/>
      <c r="AZ26" s="192" t="str">
        <f>vlookup($F26,'HA Schedule'!$C$4:$AP$23,AZ$12+2,FALSE)</f>
        <v>cry</v>
      </c>
      <c r="BA26" s="174" t="s">
        <v>143</v>
      </c>
      <c r="BB26" s="192" t="str">
        <f>vlookup($F26,'HA Schedule'!$C$4:$AP$23,BB$12+2,FALSE)</f>
        <v>WHU</v>
      </c>
      <c r="BC26" s="743" t="s">
        <v>170</v>
      </c>
      <c r="BD26" s="192" t="str">
        <f>vlookup($F26,'HA Schedule'!$C$4:$AP$23,BD$12+2,FALSE)</f>
        <v>LIV</v>
      </c>
      <c r="BE26" s="172"/>
      <c r="BF26" s="192" t="str">
        <f>vlookup($F26,'HA Schedule'!$C$4:$AP$23,BF$12+2,FALSE)</f>
        <v>sou</v>
      </c>
      <c r="BG26" s="100"/>
      <c r="BH26" s="192" t="str">
        <f>vlookup($F26,'HA Schedule'!$C$4:$AP$23,BH$12+2,FALSE)</f>
        <v>LEI</v>
      </c>
      <c r="BI26" s="172"/>
      <c r="BJ26" s="192" t="str">
        <f>vlookup($F26,'HA Schedule'!$C$4:$AP$23,BJ$12+2,FALSE)</f>
        <v>bha</v>
      </c>
      <c r="BK26" s="172"/>
      <c r="BL26" s="192" t="str">
        <f>vlookup($F26,'HA Schedule'!$C$4:$AP$23,BL$12+2,FALSE)</f>
        <v>ARS</v>
      </c>
      <c r="BM26" s="172"/>
      <c r="BN26" s="192" t="str">
        <f>vlookup($F26,'HA Schedule'!$C$4:$AP$23,BN$12+2,FALSE)</f>
        <v>ful</v>
      </c>
      <c r="BO26" s="172"/>
      <c r="BP26" s="192" t="str">
        <f>vlookup($F26,'HA Schedule'!$C$4:$AP$23,BP$12+2,FALSE)</f>
        <v>LEE</v>
      </c>
      <c r="BQ26" s="172"/>
      <c r="BR26" s="192" t="str">
        <f>vlookup($F26,'HA Schedule'!$C$4:$AP$23,BR$12+2,FALSE)</f>
        <v>eve</v>
      </c>
      <c r="BS26" s="172"/>
      <c r="BT26" s="192" t="str">
        <f>vlookup($F26,'HA Schedule'!$C$4:$AP$23,BT$12+2,FALSE)</f>
        <v>CHE</v>
      </c>
      <c r="BU26" s="172"/>
      <c r="BV26" s="192" t="str">
        <f>vlookup($F26,'HA Schedule'!$C$4:$AP$23,BV$12+2,FALSE)</f>
        <v>bre</v>
      </c>
      <c r="BW26" s="63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</row>
    <row r="27">
      <c r="A27" s="167"/>
      <c r="B27" s="652">
        <f t="shared" si="7"/>
        <v>14</v>
      </c>
      <c r="C27" s="661">
        <v>7.0</v>
      </c>
      <c r="D27" s="737">
        <v>7.0</v>
      </c>
      <c r="E27" s="738">
        <v>2.0</v>
      </c>
      <c r="F27" s="741" t="s">
        <v>94</v>
      </c>
      <c r="G27" s="654" t="s">
        <v>56</v>
      </c>
      <c r="H27" s="192" t="str">
        <f>vlookup($F27,'HA Schedule'!$C$4:$AP$23,H$12+2,FALSE)</f>
        <v>BHA</v>
      </c>
      <c r="I27" s="192" t="str">
        <f>vlookup($F27,'HA Schedule'!$C$4:$AP$23,I$12+2,FALSE)</f>
        <v>bre</v>
      </c>
      <c r="J27" s="192" t="str">
        <f>vlookup($F27,'HA Schedule'!$C$4:$AP$23,J$12+2,FALSE)</f>
        <v>LIV</v>
      </c>
      <c r="K27" s="192" t="str">
        <f>vlookup($F27,'HA Schedule'!$C$4:$AP$23,K$12+2,FALSE)</f>
        <v>sou</v>
      </c>
      <c r="L27" s="192" t="str">
        <f>vlookup($F27,'HA Schedule'!$C$4:$AP$23,L$12+2,FALSE)</f>
        <v>lei</v>
      </c>
      <c r="M27" s="171" t="s">
        <v>75</v>
      </c>
      <c r="N27" s="192" t="str">
        <f>vlookup($F27,'HA Schedule'!$C$4:$AP$23,N$12+2,FALSE)</f>
        <v>ARS</v>
      </c>
      <c r="O27" s="219" t="s">
        <v>158</v>
      </c>
      <c r="P27" s="192" t="str">
        <f>vlookup($F27,'HA Schedule'!$C$4:$AP$23,P$12+2,FALSE)</f>
        <v>cry</v>
      </c>
      <c r="Q27" s="100"/>
      <c r="R27" s="192" t="str">
        <f>vlookup($F27,'HA Schedule'!$C$4:$AP$23,R$12+2,FALSE)</f>
        <v>LEE</v>
      </c>
      <c r="S27" s="219" t="s">
        <v>173</v>
      </c>
      <c r="T27" s="192" t="str">
        <f>vlookup($F27,'HA Schedule'!$C$4:$AP$23,T$12+2,FALSE)</f>
        <v>mci</v>
      </c>
      <c r="U27" s="191"/>
      <c r="V27" s="192" t="str">
        <f>vlookup($F27,'HA Schedule'!$C$4:$AP$23,V$12+2,FALSE)</f>
        <v>eve</v>
      </c>
      <c r="W27" s="219" t="s">
        <v>174</v>
      </c>
      <c r="X27" s="192" t="str">
        <f>vlookup($F27,'HA Schedule'!$C$4:$AP$23,X$12+2,FALSE)</f>
        <v>NEW</v>
      </c>
      <c r="Y27" s="100"/>
      <c r="Z27" s="192" t="str">
        <f>vlookup($F27,'HA Schedule'!$C$4:$AP$23,Z$12+2,FALSE)</f>
        <v>TOT</v>
      </c>
      <c r="AA27" s="219" t="s">
        <v>159</v>
      </c>
      <c r="AB27" s="192" t="str">
        <f>vlookup($F27,'HA Schedule'!$C$4:$AP$23,AB$12+2,FALSE)</f>
        <v>che</v>
      </c>
      <c r="AC27" s="192" t="str">
        <f>vlookup($F27,'HA Schedule'!$C$4:$AP$23,AC$12+2,FALSE)</f>
        <v>WHU</v>
      </c>
      <c r="AD27" s="192" t="str">
        <f>vlookup($F27,'HA Schedule'!$C$4:$AP$23,AD$12+2,FALSE)</f>
        <v>avl</v>
      </c>
      <c r="AE27" s="219" t="s">
        <v>175</v>
      </c>
      <c r="AF27" s="192" t="str">
        <f>vlookup($F27,'HA Schedule'!$C$4:$AP$23,AF$12+2,FALSE)</f>
        <v>ful</v>
      </c>
      <c r="AG27" s="192" t="str">
        <f>vlookup($F27,'HA Schedule'!$C$4:$AP$23,AG$12+2,FALSE)</f>
        <v>NFO</v>
      </c>
      <c r="AH27" s="192" t="str">
        <f>vlookup($F27,'HA Schedule'!$C$4:$AP$23,AH$12+2,FALSE)</f>
        <v>wol</v>
      </c>
      <c r="AI27" s="191"/>
      <c r="AJ27" s="192" t="str">
        <f>vlookup($F27,'HA Schedule'!$C$4:$AP$23,AJ$12+2,FALSE)</f>
        <v>BOU</v>
      </c>
      <c r="AK27" s="192" t="str">
        <f>vlookup($F27,'HA Schedule'!$C$4:$AP$23,AK$12+2,FALSE)</f>
        <v>MCI</v>
      </c>
      <c r="AL27" s="192" t="str">
        <f>vlookup($F27,'HA Schedule'!$C$4:$AP$23,AL$12+2,FALSE)</f>
        <v>ars</v>
      </c>
      <c r="AM27" s="740" t="s">
        <v>414</v>
      </c>
      <c r="AN27" s="174" t="s">
        <v>66</v>
      </c>
      <c r="AO27" s="740" t="s">
        <v>414</v>
      </c>
      <c r="AP27" s="192" t="str">
        <f>vlookup($F27,'HA Schedule'!$C$4:$AP$23,AP$12+2,FALSE)</f>
        <v>CRY</v>
      </c>
      <c r="AQ27" s="191"/>
      <c r="AR27" s="192" t="str">
        <f>vlookup($F27,'HA Schedule'!$C$4:$AP$23,AR$12+2,FALSE)</f>
        <v>lee</v>
      </c>
      <c r="AS27" s="100"/>
      <c r="AT27" s="174" t="s">
        <v>143</v>
      </c>
      <c r="AU27" s="192" t="str">
        <f>vlookup($F27,'HA Schedule'!$C$4:$AP$23,AU$12+2,FALSE)</f>
        <v>LEI</v>
      </c>
      <c r="AV27" s="192" t="str">
        <f>vlookup($F27,'HA Schedule'!$C$4:$AP$23,AV$12+2,FALSE)</f>
        <v>BRE</v>
      </c>
      <c r="AW27" s="740" t="s">
        <v>414</v>
      </c>
      <c r="AX27" s="192" t="str">
        <f>vlookup($F27,'HA Schedule'!$C$4:$AP$23,AX$12+2,FALSE)</f>
        <v>liv</v>
      </c>
      <c r="AY27" s="743" t="s">
        <v>145</v>
      </c>
      <c r="AZ27" s="192" t="str">
        <f>vlookup($F27,'HA Schedule'!$C$4:$AP$23,AZ$12+2,FALSE)</f>
        <v>SOU</v>
      </c>
      <c r="BA27" s="174" t="s">
        <v>143</v>
      </c>
      <c r="BB27" s="192" t="str">
        <f>vlookup($F27,'HA Schedule'!$C$4:$AP$23,BB$12+2,FALSE)</f>
        <v>bha</v>
      </c>
      <c r="BC27" s="740" t="s">
        <v>414</v>
      </c>
      <c r="BD27" s="192" t="str">
        <f>vlookup($F27,'HA Schedule'!$C$4:$AP$23,BD$12+2,FALSE)</f>
        <v>new</v>
      </c>
      <c r="BE27" s="743" t="s">
        <v>147</v>
      </c>
      <c r="BF27" s="192" t="str">
        <f>vlookup($F27,'HA Schedule'!$C$4:$AP$23,BF$12+2,FALSE)</f>
        <v>EVE</v>
      </c>
      <c r="BG27" s="100"/>
      <c r="BH27" s="192" t="str">
        <f>vlookup($F27,'HA Schedule'!$C$4:$AP$23,BH$12+2,FALSE)</f>
        <v>nfo</v>
      </c>
      <c r="BI27" s="172"/>
      <c r="BJ27" s="192" t="str">
        <f>vlookup($F27,'HA Schedule'!$C$4:$AP$23,BJ$12+2,FALSE)</f>
        <v>CHE</v>
      </c>
      <c r="BK27" s="172"/>
      <c r="BL27" s="192" t="str">
        <f>vlookup($F27,'HA Schedule'!$C$4:$AP$23,BL$12+2,FALSE)</f>
        <v>tot</v>
      </c>
      <c r="BM27" s="172"/>
      <c r="BN27" s="192" t="str">
        <f>vlookup($F27,'HA Schedule'!$C$4:$AP$23,BN$12+2,FALSE)</f>
        <v>AVL</v>
      </c>
      <c r="BO27" s="172"/>
      <c r="BP27" s="192" t="str">
        <f>vlookup($F27,'HA Schedule'!$C$4:$AP$23,BP$12+2,FALSE)</f>
        <v>whu</v>
      </c>
      <c r="BQ27" s="172"/>
      <c r="BR27" s="192" t="str">
        <f>vlookup($F27,'HA Schedule'!$C$4:$AP$23,BR$12+2,FALSE)</f>
        <v>WOL</v>
      </c>
      <c r="BS27" s="172"/>
      <c r="BT27" s="192" t="str">
        <f>vlookup($F27,'HA Schedule'!$C$4:$AP$23,BT$12+2,FALSE)</f>
        <v>bou</v>
      </c>
      <c r="BU27" s="172"/>
      <c r="BV27" s="192" t="str">
        <f>vlookup($F27,'HA Schedule'!$C$4:$AP$23,BV$12+2,FALSE)</f>
        <v>FUL</v>
      </c>
      <c r="BW27" s="63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  <c r="DC27" s="8"/>
      <c r="DD27" s="8"/>
      <c r="DE27" s="8"/>
      <c r="DF27" s="8"/>
      <c r="DG27" s="8"/>
    </row>
    <row r="28">
      <c r="A28" s="167"/>
      <c r="B28" s="652">
        <f t="shared" si="7"/>
        <v>14</v>
      </c>
      <c r="C28" s="661">
        <v>7.0</v>
      </c>
      <c r="D28" s="737">
        <v>7.0</v>
      </c>
      <c r="E28" s="744"/>
      <c r="F28" s="742" t="s">
        <v>71</v>
      </c>
      <c r="G28" s="654" t="s">
        <v>56</v>
      </c>
      <c r="H28" s="192" t="str">
        <f>vlookup($F28,'HA Schedule'!$C$4:$AP$23,H$12+2,FALSE)</f>
        <v>NFO</v>
      </c>
      <c r="I28" s="192" t="str">
        <f>vlookup($F28,'HA Schedule'!$C$4:$AP$23,I$12+2,FALSE)</f>
        <v>bha</v>
      </c>
      <c r="J28" s="192" t="str">
        <f>vlookup($F28,'HA Schedule'!$C$4:$AP$23,J$12+2,FALSE)</f>
        <v>MCI</v>
      </c>
      <c r="K28" s="192" t="str">
        <f>vlookup($F28,'HA Schedule'!$C$4:$AP$23,K$12+2,FALSE)</f>
        <v>wol</v>
      </c>
      <c r="L28" s="192" t="str">
        <f>vlookup($F28,'HA Schedule'!$C$4:$AP$23,L$12+2,FALSE)</f>
        <v>liv</v>
      </c>
      <c r="M28" s="191"/>
      <c r="N28" s="192" t="str">
        <f>vlookup($F28,'HA Schedule'!$C$4:$AP$23,N$12+2,FALSE)</f>
        <v>CRY</v>
      </c>
      <c r="O28" s="172"/>
      <c r="P28" s="192" t="str">
        <f>vlookup($F28,'HA Schedule'!$C$4:$AP$23,P$12+2,FALSE)</f>
        <v>whu</v>
      </c>
      <c r="Q28" s="100"/>
      <c r="R28" s="192" t="str">
        <f>vlookup($F28,'HA Schedule'!$C$4:$AP$23,R$12+2,FALSE)</f>
        <v>BOU</v>
      </c>
      <c r="S28" s="172"/>
      <c r="T28" s="192" t="str">
        <f>vlookup($F28,'HA Schedule'!$C$4:$AP$23,T$12+2,FALSE)</f>
        <v>ful</v>
      </c>
      <c r="U28" s="191"/>
      <c r="V28" s="192" t="str">
        <f>vlookup($F28,'HA Schedule'!$C$4:$AP$23,V$12+2,FALSE)</f>
        <v>BRE</v>
      </c>
      <c r="W28" s="172"/>
      <c r="X28" s="192" t="str">
        <f>vlookup($F28,'HA Schedule'!$C$4:$AP$23,X$12+2,FALSE)</f>
        <v>mun</v>
      </c>
      <c r="Y28" s="100"/>
      <c r="Z28" s="192" t="str">
        <f>vlookup($F28,'HA Schedule'!$C$4:$AP$23,Z$12+2,FALSE)</f>
        <v>EVE</v>
      </c>
      <c r="AA28" s="172"/>
      <c r="AB28" s="192" t="str">
        <f>vlookup($F28,'HA Schedule'!$C$4:$AP$23,AB$12+2,FALSE)</f>
        <v>tot</v>
      </c>
      <c r="AC28" s="192" t="str">
        <f>vlookup($F28,'HA Schedule'!$C$4:$AP$23,AC$12+2,FALSE)</f>
        <v>AVL</v>
      </c>
      <c r="AD28" s="192" t="str">
        <f>vlookup($F28,'HA Schedule'!$C$4:$AP$23,AD$12+2,FALSE)</f>
        <v>sou</v>
      </c>
      <c r="AE28" s="172"/>
      <c r="AF28" s="192" t="str">
        <f>vlookup($F28,'HA Schedule'!$C$4:$AP$23,AF$12+2,FALSE)</f>
        <v>CHE</v>
      </c>
      <c r="AG28" s="192" t="str">
        <f>vlookup($F28,'HA Schedule'!$C$4:$AP$23,AG$12+2,FALSE)</f>
        <v>lei</v>
      </c>
      <c r="AH28" s="192" t="str">
        <f>vlookup($F28,'HA Schedule'!$C$4:$AP$23,AH$12+2,FALSE)</f>
        <v>LEE</v>
      </c>
      <c r="AI28" s="191"/>
      <c r="AJ28" s="192" t="str">
        <f>vlookup($F28,'HA Schedule'!$C$4:$AP$23,AJ$12+2,FALSE)</f>
        <v>ars</v>
      </c>
      <c r="AK28" s="192" t="str">
        <f>vlookup($F28,'HA Schedule'!$C$4:$AP$23,AK$12+2,FALSE)</f>
        <v>FUL</v>
      </c>
      <c r="AL28" s="192" t="str">
        <f>vlookup($F28,'HA Schedule'!$C$4:$AP$23,AL$12+2,FALSE)</f>
        <v>cry</v>
      </c>
      <c r="AM28" s="191"/>
      <c r="AN28" s="174" t="s">
        <v>177</v>
      </c>
      <c r="AO28" s="191"/>
      <c r="AP28" s="192" t="str">
        <f>vlookup($F28,'HA Schedule'!$C$4:$AP$23,AP$12+2,FALSE)</f>
        <v>WHU</v>
      </c>
      <c r="AQ28" s="191"/>
      <c r="AR28" s="192" t="str">
        <f>vlookup($F28,'HA Schedule'!$C$4:$AP$23,AR$12+2,FALSE)</f>
        <v>bou</v>
      </c>
      <c r="AS28" s="100"/>
      <c r="AT28" s="174" t="s">
        <v>143</v>
      </c>
      <c r="AU28" s="192" t="str">
        <f>vlookup($F28,'HA Schedule'!$C$4:$AP$23,AU$12+2,FALSE)</f>
        <v>LIV</v>
      </c>
      <c r="AV28" s="192" t="str">
        <f>vlookup($F28,'HA Schedule'!$C$4:$AP$23,AV$12+2,FALSE)</f>
        <v>BHA</v>
      </c>
      <c r="AW28" s="172"/>
      <c r="AX28" s="192" t="str">
        <f>vlookup($F28,'HA Schedule'!$C$4:$AP$23,AX$12+2,FALSE)</f>
        <v>mci</v>
      </c>
      <c r="AY28" s="172"/>
      <c r="AZ28" s="192" t="str">
        <f>vlookup($F28,'HA Schedule'!$C$4:$AP$23,AZ$12+2,FALSE)</f>
        <v>WOL</v>
      </c>
      <c r="BA28" s="174" t="s">
        <v>143</v>
      </c>
      <c r="BB28" s="192" t="str">
        <f>vlookup($F28,'HA Schedule'!$C$4:$AP$23,BB$12+2,FALSE)</f>
        <v>nfo</v>
      </c>
      <c r="BC28" s="172"/>
      <c r="BD28" s="192" t="str">
        <f>vlookup($F28,'HA Schedule'!$C$4:$AP$23,BD$12+2,FALSE)</f>
        <v>MUN</v>
      </c>
      <c r="BE28" s="172"/>
      <c r="BF28" s="192" t="str">
        <f>vlookup($F28,'HA Schedule'!$C$4:$AP$23,BF$12+2,FALSE)</f>
        <v>bre</v>
      </c>
      <c r="BG28" s="100"/>
      <c r="BH28" s="192" t="str">
        <f>vlookup($F28,'HA Schedule'!$C$4:$AP$23,BH$12+2,FALSE)</f>
        <v>avl</v>
      </c>
      <c r="BI28" s="172"/>
      <c r="BJ28" s="192" t="str">
        <f>vlookup($F28,'HA Schedule'!$C$4:$AP$23,BJ$12+2,FALSE)</f>
        <v>TOT</v>
      </c>
      <c r="BK28" s="172"/>
      <c r="BL28" s="192" t="str">
        <f>vlookup($F28,'HA Schedule'!$C$4:$AP$23,BL$12+2,FALSE)</f>
        <v>eve</v>
      </c>
      <c r="BM28" s="172"/>
      <c r="BN28" s="192" t="str">
        <f>vlookup($F28,'HA Schedule'!$C$4:$AP$23,BN$12+2,FALSE)</f>
        <v>SOU</v>
      </c>
      <c r="BO28" s="172"/>
      <c r="BP28" s="192" t="str">
        <f>vlookup($F28,'HA Schedule'!$C$4:$AP$23,BP$12+2,FALSE)</f>
        <v>ARS</v>
      </c>
      <c r="BQ28" s="172"/>
      <c r="BR28" s="192" t="str">
        <f>vlookup($F28,'HA Schedule'!$C$4:$AP$23,BR$12+2,FALSE)</f>
        <v>lee</v>
      </c>
      <c r="BS28" s="172"/>
      <c r="BT28" s="192" t="str">
        <f>vlookup($F28,'HA Schedule'!$C$4:$AP$23,BT$12+2,FALSE)</f>
        <v>LEI</v>
      </c>
      <c r="BU28" s="172"/>
      <c r="BV28" s="192" t="str">
        <f>vlookup($F28,'HA Schedule'!$C$4:$AP$23,BV$12+2,FALSE)</f>
        <v>che</v>
      </c>
      <c r="BW28" s="63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</row>
    <row r="29">
      <c r="A29" s="167"/>
      <c r="B29" s="652">
        <f t="shared" si="7"/>
        <v>14</v>
      </c>
      <c r="C29" s="661">
        <v>7.0</v>
      </c>
      <c r="D29" s="737">
        <v>7.0</v>
      </c>
      <c r="E29" s="738">
        <v>1.0</v>
      </c>
      <c r="F29" s="741" t="s">
        <v>60</v>
      </c>
      <c r="G29" s="654" t="s">
        <v>56</v>
      </c>
      <c r="H29" s="192" t="str">
        <f>vlookup($F29,'HA Schedule'!$C$4:$AP$23,H$12+2,FALSE)</f>
        <v>#N/A</v>
      </c>
      <c r="I29" s="192" t="str">
        <f>vlookup($F29,'HA Schedule'!$C$4:$AP$23,I$12+2,FALSE)</f>
        <v>#N/A</v>
      </c>
      <c r="J29" s="192" t="str">
        <f>vlookup($F29,'HA Schedule'!$C$4:$AP$23,J$12+2,FALSE)</f>
        <v>#N/A</v>
      </c>
      <c r="K29" s="192" t="str">
        <f>vlookup($F29,'HA Schedule'!$C$4:$AP$23,K$12+2,FALSE)</f>
        <v>#N/A</v>
      </c>
      <c r="L29" s="192" t="str">
        <f>vlookup($F29,'HA Schedule'!$C$4:$AP$23,L$12+2,FALSE)</f>
        <v>#N/A</v>
      </c>
      <c r="M29" s="171" t="s">
        <v>81</v>
      </c>
      <c r="N29" s="192" t="str">
        <f>vlookup($F29,'HA Schedule'!$C$4:$AP$23,N$12+2,FALSE)</f>
        <v>#N/A</v>
      </c>
      <c r="O29" s="172"/>
      <c r="P29" s="192" t="str">
        <f>vlookup($F29,'HA Schedule'!$C$4:$AP$23,P$12+2,FALSE)</f>
        <v>#N/A</v>
      </c>
      <c r="Q29" s="100"/>
      <c r="R29" s="192" t="str">
        <f>vlookup($F29,'HA Schedule'!$C$4:$AP$23,R$12+2,FALSE)</f>
        <v>#N/A</v>
      </c>
      <c r="S29" s="172"/>
      <c r="T29" s="192" t="str">
        <f>vlookup($F29,'HA Schedule'!$C$4:$AP$23,T$12+2,FALSE)</f>
        <v>#N/A</v>
      </c>
      <c r="U29" s="191"/>
      <c r="V29" s="192" t="str">
        <f>vlookup($F29,'HA Schedule'!$C$4:$AP$23,V$12+2,FALSE)</f>
        <v>#N/A</v>
      </c>
      <c r="W29" s="172"/>
      <c r="X29" s="192" t="str">
        <f>vlookup($F29,'HA Schedule'!$C$4:$AP$23,X$12+2,FALSE)</f>
        <v>#N/A</v>
      </c>
      <c r="Y29" s="100"/>
      <c r="Z29" s="192" t="str">
        <f>vlookup($F29,'HA Schedule'!$C$4:$AP$23,Z$12+2,FALSE)</f>
        <v>#N/A</v>
      </c>
      <c r="AA29" s="172"/>
      <c r="AB29" s="192" t="str">
        <f>vlookup($F29,'HA Schedule'!$C$4:$AP$23,AB$12+2,FALSE)</f>
        <v>#N/A</v>
      </c>
      <c r="AC29" s="192" t="str">
        <f>vlookup($F29,'HA Schedule'!$C$4:$AP$23,AC$12+2,FALSE)</f>
        <v>#N/A</v>
      </c>
      <c r="AD29" s="192" t="str">
        <f>vlookup($F29,'HA Schedule'!$C$4:$AP$23,AD$12+2,FALSE)</f>
        <v>#N/A</v>
      </c>
      <c r="AE29" s="172"/>
      <c r="AF29" s="192" t="str">
        <f>vlookup($F29,'HA Schedule'!$C$4:$AP$23,AF$12+2,FALSE)</f>
        <v>#N/A</v>
      </c>
      <c r="AG29" s="192" t="str">
        <f>vlookup($F29,'HA Schedule'!$C$4:$AP$23,AG$12+2,FALSE)</f>
        <v>#N/A</v>
      </c>
      <c r="AH29" s="192" t="str">
        <f>vlookup($F29,'HA Schedule'!$C$4:$AP$23,AH$12+2,FALSE)</f>
        <v>#N/A</v>
      </c>
      <c r="AI29" s="191"/>
      <c r="AJ29" s="192" t="str">
        <f>vlookup($F29,'HA Schedule'!$C$4:$AP$23,AJ$12+2,FALSE)</f>
        <v>#N/A</v>
      </c>
      <c r="AK29" s="192" t="str">
        <f>vlookup($F29,'HA Schedule'!$C$4:$AP$23,AK$12+2,FALSE)</f>
        <v>#N/A</v>
      </c>
      <c r="AL29" s="192" t="str">
        <f>vlookup($F29,'HA Schedule'!$C$4:$AP$23,AL$12+2,FALSE)</f>
        <v>#N/A</v>
      </c>
      <c r="AM29" s="191"/>
      <c r="AN29" s="174" t="s">
        <v>178</v>
      </c>
      <c r="AO29" s="191"/>
      <c r="AP29" s="192" t="str">
        <f>vlookup($F29,'HA Schedule'!$C$4:$AP$23,AP$12+2,FALSE)</f>
        <v>#N/A</v>
      </c>
      <c r="AQ29" s="191"/>
      <c r="AR29" s="192" t="str">
        <f>vlookup($F29,'HA Schedule'!$C$4:$AP$23,AR$12+2,FALSE)</f>
        <v>#N/A</v>
      </c>
      <c r="AS29" s="100"/>
      <c r="AT29" s="174" t="s">
        <v>143</v>
      </c>
      <c r="AU29" s="192" t="str">
        <f>vlookup($F29,'HA Schedule'!$C$4:$AP$23,AU$12+2,FALSE)</f>
        <v>#N/A</v>
      </c>
      <c r="AV29" s="192" t="str">
        <f>vlookup($F29,'HA Schedule'!$C$4:$AP$23,AV$12+2,FALSE)</f>
        <v>#N/A</v>
      </c>
      <c r="AW29" s="740" t="s">
        <v>414</v>
      </c>
      <c r="AX29" s="192" t="str">
        <f>vlookup($F29,'HA Schedule'!$C$4:$AP$23,AX$12+2,FALSE)</f>
        <v>#N/A</v>
      </c>
      <c r="AY29" s="740" t="s">
        <v>414</v>
      </c>
      <c r="AZ29" s="192" t="str">
        <f>vlookup($F29,'HA Schedule'!$C$4:$AP$23,AZ$12+2,FALSE)</f>
        <v>#N/A</v>
      </c>
      <c r="BA29" s="174" t="s">
        <v>143</v>
      </c>
      <c r="BB29" s="192" t="str">
        <f>vlookup($F29,'HA Schedule'!$C$4:$AP$23,BB$12+2,FALSE)</f>
        <v>#N/A</v>
      </c>
      <c r="BC29" s="172"/>
      <c r="BD29" s="192" t="str">
        <f>vlookup($F29,'HA Schedule'!$C$4:$AP$23,BD$12+2,FALSE)</f>
        <v>#N/A</v>
      </c>
      <c r="BE29" s="172"/>
      <c r="BF29" s="192" t="str">
        <f>vlookup($F29,'HA Schedule'!$C$4:$AP$23,BF$12+2,FALSE)</f>
        <v>#N/A</v>
      </c>
      <c r="BG29" s="100"/>
      <c r="BH29" s="192" t="str">
        <f>vlookup($F29,'HA Schedule'!$C$4:$AP$23,BH$12+2,FALSE)</f>
        <v>#N/A</v>
      </c>
      <c r="BI29" s="172"/>
      <c r="BJ29" s="192" t="str">
        <f>vlookup($F29,'HA Schedule'!$C$4:$AP$23,BJ$12+2,FALSE)</f>
        <v>#N/A</v>
      </c>
      <c r="BK29" s="172"/>
      <c r="BL29" s="192" t="str">
        <f>vlookup($F29,'HA Schedule'!$C$4:$AP$23,BL$12+2,FALSE)</f>
        <v>#N/A</v>
      </c>
      <c r="BM29" s="172"/>
      <c r="BN29" s="192" t="str">
        <f>vlookup($F29,'HA Schedule'!$C$4:$AP$23,BN$12+2,FALSE)</f>
        <v>#N/A</v>
      </c>
      <c r="BO29" s="172"/>
      <c r="BP29" s="192" t="str">
        <f>vlookup($F29,'HA Schedule'!$C$4:$AP$23,BP$12+2,FALSE)</f>
        <v>#N/A</v>
      </c>
      <c r="BQ29" s="172"/>
      <c r="BR29" s="192" t="str">
        <f>vlookup($F29,'HA Schedule'!$C$4:$AP$23,BR$12+2,FALSE)</f>
        <v>#N/A</v>
      </c>
      <c r="BS29" s="172"/>
      <c r="BT29" s="192" t="str">
        <f>vlookup($F29,'HA Schedule'!$C$4:$AP$23,BT$12+2,FALSE)</f>
        <v>#N/A</v>
      </c>
      <c r="BU29" s="172"/>
      <c r="BV29" s="192" t="str">
        <f>vlookup($F29,'HA Schedule'!$C$4:$AP$23,BV$12+2,FALSE)</f>
        <v>#N/A</v>
      </c>
      <c r="BW29" s="63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</row>
    <row r="30">
      <c r="A30" s="167"/>
      <c r="B30" s="652">
        <f t="shared" si="7"/>
        <v>14</v>
      </c>
      <c r="C30" s="661">
        <v>7.0</v>
      </c>
      <c r="D30" s="737">
        <v>7.0</v>
      </c>
      <c r="E30" s="738">
        <v>1.0</v>
      </c>
      <c r="F30" s="742" t="s">
        <v>74</v>
      </c>
      <c r="G30" s="654" t="s">
        <v>56</v>
      </c>
      <c r="H30" s="192" t="str">
        <f>vlookup($F30,'HA Schedule'!$C$4:$AP$23,H$12+2,FALSE)</f>
        <v>tot</v>
      </c>
      <c r="I30" s="192" t="str">
        <f>vlookup($F30,'HA Schedule'!$C$4:$AP$23,I$12+2,FALSE)</f>
        <v>LEE</v>
      </c>
      <c r="J30" s="192" t="str">
        <f>vlookup($F30,'HA Schedule'!$C$4:$AP$23,J$12+2,FALSE)</f>
        <v>lei</v>
      </c>
      <c r="K30" s="192" t="str">
        <f>vlookup($F30,'HA Schedule'!$C$4:$AP$23,K$12+2,FALSE)</f>
        <v>MUN</v>
      </c>
      <c r="L30" s="192" t="str">
        <f>vlookup($F30,'HA Schedule'!$C$4:$AP$23,L$12+2,FALSE)</f>
        <v>CHE</v>
      </c>
      <c r="M30" s="171" t="s">
        <v>179</v>
      </c>
      <c r="N30" s="192" t="str">
        <f>vlookup($F30,'HA Schedule'!$C$4:$AP$23,N$12+2,FALSE)</f>
        <v>wol</v>
      </c>
      <c r="O30" s="172"/>
      <c r="P30" s="192" t="str">
        <f>vlookup($F30,'HA Schedule'!$C$4:$AP$23,P$12+2,FALSE)</f>
        <v>BRE</v>
      </c>
      <c r="Q30" s="100"/>
      <c r="R30" s="192" t="str">
        <f>vlookup($F30,'HA Schedule'!$C$4:$AP$23,R$12+2,FALSE)</f>
        <v>avl</v>
      </c>
      <c r="S30" s="172"/>
      <c r="T30" s="192" t="str">
        <f>vlookup($F30,'HA Schedule'!$C$4:$AP$23,T$12+2,FALSE)</f>
        <v>EVE</v>
      </c>
      <c r="U30" s="171" t="s">
        <v>93</v>
      </c>
      <c r="V30" s="192" t="str">
        <f>vlookup($F30,'HA Schedule'!$C$4:$AP$23,V$12+2,FALSE)</f>
        <v>mci</v>
      </c>
      <c r="W30" s="172"/>
      <c r="X30" s="192" t="str">
        <f>vlookup($F30,'HA Schedule'!$C$4:$AP$23,X$12+2,FALSE)</f>
        <v>WHU</v>
      </c>
      <c r="Y30" s="100"/>
      <c r="Z30" s="192" t="str">
        <f>vlookup($F30,'HA Schedule'!$C$4:$AP$23,Z$12+2,FALSE)</f>
        <v>bou</v>
      </c>
      <c r="AA30" s="172"/>
      <c r="AB30" s="192" t="str">
        <f>vlookup($F30,'HA Schedule'!$C$4:$AP$23,AB$12+2,FALSE)</f>
        <v>ARS</v>
      </c>
      <c r="AC30" s="192" t="str">
        <f>vlookup($F30,'HA Schedule'!$C$4:$AP$23,AC$12+2,FALSE)</f>
        <v>cry</v>
      </c>
      <c r="AD30" s="192" t="str">
        <f>vlookup($F30,'HA Schedule'!$C$4:$AP$23,AD$12+2,FALSE)</f>
        <v>NEW</v>
      </c>
      <c r="AE30" s="172"/>
      <c r="AF30" s="192" t="str">
        <f>vlookup($F30,'HA Schedule'!$C$4:$AP$23,AF$12+2,FALSE)</f>
        <v>liv</v>
      </c>
      <c r="AG30" s="192" t="str">
        <f>vlookup($F30,'HA Schedule'!$C$4:$AP$23,AG$12+2,FALSE)</f>
        <v>BHA</v>
      </c>
      <c r="AH30" s="192" t="str">
        <f>vlookup($F30,'HA Schedule'!$C$4:$AP$23,AH$12+2,FALSE)</f>
        <v>ful</v>
      </c>
      <c r="AI30" s="191"/>
      <c r="AJ30" s="192" t="str">
        <f>vlookup($F30,'HA Schedule'!$C$4:$AP$23,AJ$12+2,FALSE)</f>
        <v>NFO</v>
      </c>
      <c r="AK30" s="192" t="str">
        <f>vlookup($F30,'HA Schedule'!$C$4:$AP$23,AK$12+2,FALSE)</f>
        <v>eve</v>
      </c>
      <c r="AL30" s="192" t="str">
        <f>vlookup($F30,'HA Schedule'!$C$4:$AP$23,AL$12+2,FALSE)</f>
        <v>AVL</v>
      </c>
      <c r="AM30" s="191"/>
      <c r="AN30" s="174" t="s">
        <v>180</v>
      </c>
      <c r="AO30" s="191"/>
      <c r="AP30" s="192" t="str">
        <f>vlookup($F30,'HA Schedule'!$C$4:$AP$23,AP$12+2,FALSE)</f>
        <v>bre</v>
      </c>
      <c r="AQ30" s="191"/>
      <c r="AR30" s="192" t="str">
        <f>vlookup($F30,'HA Schedule'!$C$4:$AP$23,AR$12+2,FALSE)</f>
        <v>WOL</v>
      </c>
      <c r="AS30" s="100"/>
      <c r="AT30" s="174" t="s">
        <v>143</v>
      </c>
      <c r="AU30" s="192" t="str">
        <f>vlookup($F30,'HA Schedule'!$C$4:$AP$23,AU$12+2,FALSE)</f>
        <v>che</v>
      </c>
      <c r="AV30" s="192" t="str">
        <f>vlookup($F30,'HA Schedule'!$C$4:$AP$23,AV$12+2,FALSE)</f>
        <v>lee</v>
      </c>
      <c r="AW30" s="740" t="s">
        <v>414</v>
      </c>
      <c r="AX30" s="192" t="str">
        <f>vlookup($F30,'HA Schedule'!$C$4:$AP$23,AX$12+2,FALSE)</f>
        <v>LEI</v>
      </c>
      <c r="AY30" s="740" t="s">
        <v>414</v>
      </c>
      <c r="AZ30" s="192" t="str">
        <f>vlookup($F30,'HA Schedule'!$C$4:$AP$23,AZ$12+2,FALSE)</f>
        <v>mun</v>
      </c>
      <c r="BA30" s="174" t="s">
        <v>143</v>
      </c>
      <c r="BB30" s="192" t="str">
        <f>vlookup($F30,'HA Schedule'!$C$4:$AP$23,BB$12+2,FALSE)</f>
        <v>TOT</v>
      </c>
      <c r="BC30" s="740" t="s">
        <v>414</v>
      </c>
      <c r="BD30" s="192" t="str">
        <f>vlookup($F30,'HA Schedule'!$C$4:$AP$23,BD$12+2,FALSE)</f>
        <v>whu</v>
      </c>
      <c r="BE30" s="740" t="s">
        <v>414</v>
      </c>
      <c r="BF30" s="192" t="str">
        <f>vlookup($F30,'HA Schedule'!$C$4:$AP$23,BF$12+2,FALSE)</f>
        <v>MCI</v>
      </c>
      <c r="BG30" s="100"/>
      <c r="BH30" s="192" t="str">
        <f>vlookup($F30,'HA Schedule'!$C$4:$AP$23,BH$12+2,FALSE)</f>
        <v>CRY</v>
      </c>
      <c r="BI30" s="172"/>
      <c r="BJ30" s="192" t="str">
        <f>vlookup($F30,'HA Schedule'!$C$4:$AP$23,BJ$12+2,FALSE)</f>
        <v>ars</v>
      </c>
      <c r="BK30" s="172"/>
      <c r="BL30" s="192" t="str">
        <f>vlookup($F30,'HA Schedule'!$C$4:$AP$23,BL$12+2,FALSE)</f>
        <v>BOU</v>
      </c>
      <c r="BM30" s="172"/>
      <c r="BN30" s="192" t="str">
        <f>vlookup($F30,'HA Schedule'!$C$4:$AP$23,BN$12+2,FALSE)</f>
        <v>new</v>
      </c>
      <c r="BO30" s="172"/>
      <c r="BP30" s="192" t="str">
        <f>vlookup($F30,'HA Schedule'!$C$4:$AP$23,BP$12+2,FALSE)</f>
        <v>nfo</v>
      </c>
      <c r="BQ30" s="172"/>
      <c r="BR30" s="192" t="str">
        <f>vlookup($F30,'HA Schedule'!$C$4:$AP$23,BR$12+2,FALSE)</f>
        <v>FUL</v>
      </c>
      <c r="BS30" s="172"/>
      <c r="BT30" s="192" t="str">
        <f>vlookup($F30,'HA Schedule'!$C$4:$AP$23,BT$12+2,FALSE)</f>
        <v>bha</v>
      </c>
      <c r="BU30" s="172"/>
      <c r="BV30" s="192" t="str">
        <f>vlookup($F30,'HA Schedule'!$C$4:$AP$23,BV$12+2,FALSE)</f>
        <v>LIV</v>
      </c>
      <c r="BW30" s="63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  <c r="DC30" s="8"/>
      <c r="DD30" s="8"/>
      <c r="DE30" s="8"/>
      <c r="DF30" s="8"/>
      <c r="DG30" s="8"/>
    </row>
    <row r="31">
      <c r="A31" s="167"/>
      <c r="B31" s="652">
        <f t="shared" si="7"/>
        <v>14</v>
      </c>
      <c r="C31" s="661">
        <v>7.0</v>
      </c>
      <c r="D31" s="737">
        <v>7.0</v>
      </c>
      <c r="E31" s="738">
        <v>3.0</v>
      </c>
      <c r="F31" s="742" t="s">
        <v>63</v>
      </c>
      <c r="G31" s="654" t="s">
        <v>56</v>
      </c>
      <c r="H31" s="192" t="str">
        <f>vlookup($F31,'HA Schedule'!$C$4:$AP$23,H$12+2,FALSE)</f>
        <v>SOU</v>
      </c>
      <c r="I31" s="192" t="str">
        <f>vlookup($F31,'HA Schedule'!$C$4:$AP$23,I$12+2,FALSE)</f>
        <v>che</v>
      </c>
      <c r="J31" s="192" t="str">
        <f>vlookup($F31,'HA Schedule'!$C$4:$AP$23,J$12+2,FALSE)</f>
        <v>WOL</v>
      </c>
      <c r="K31" s="192" t="str">
        <f>vlookup($F31,'HA Schedule'!$C$4:$AP$23,K$12+2,FALSE)</f>
        <v>nfo</v>
      </c>
      <c r="L31" s="192" t="str">
        <f>vlookup($F31,'HA Schedule'!$C$4:$AP$23,L$12+2,FALSE)</f>
        <v>whu</v>
      </c>
      <c r="M31" s="171" t="s">
        <v>84</v>
      </c>
      <c r="N31" s="192" t="str">
        <f>vlookup($F31,'HA Schedule'!$C$4:$AP$23,N$12+2,FALSE)</f>
        <v>FUL</v>
      </c>
      <c r="O31" s="254" t="s">
        <v>182</v>
      </c>
      <c r="P31" s="192" t="str">
        <f>vlookup($F31,'HA Schedule'!$C$4:$AP$23,P$12+2,FALSE)</f>
        <v>mci</v>
      </c>
      <c r="Q31" s="100"/>
      <c r="R31" s="192" t="str">
        <f>vlookup($F31,'HA Schedule'!$C$4:$AP$23,R$12+2,FALSE)</f>
        <v>LEI</v>
      </c>
      <c r="S31" s="254" t="s">
        <v>183</v>
      </c>
      <c r="T31" s="192" t="str">
        <f>vlookup($F31,'HA Schedule'!$C$4:$AP$23,T$12+2,FALSE)</f>
        <v>ars</v>
      </c>
      <c r="U31" s="171" t="s">
        <v>61</v>
      </c>
      <c r="V31" s="192" t="str">
        <f>vlookup($F31,'HA Schedule'!$C$4:$AP$23,V$12+2,FALSE)</f>
        <v>bha</v>
      </c>
      <c r="W31" s="254" t="s">
        <v>184</v>
      </c>
      <c r="X31" s="192" t="str">
        <f>vlookup($F31,'HA Schedule'!$C$4:$AP$23,X$12+2,FALSE)</f>
        <v>EVE</v>
      </c>
      <c r="Y31" s="100"/>
      <c r="Z31" s="192" t="str">
        <f>vlookup($F31,'HA Schedule'!$C$4:$AP$23,Z$12+2,FALSE)</f>
        <v>mun</v>
      </c>
      <c r="AA31" s="254" t="s">
        <v>185</v>
      </c>
      <c r="AB31" s="192" t="str">
        <f>vlookup($F31,'HA Schedule'!$C$4:$AP$23,AB$12+2,FALSE)</f>
        <v>NEW</v>
      </c>
      <c r="AC31" s="192" t="str">
        <f>vlookup($F31,'HA Schedule'!$C$4:$AP$23,AC$12+2,FALSE)</f>
        <v>bou</v>
      </c>
      <c r="AD31" s="192" t="str">
        <f>vlookup($F31,'HA Schedule'!$C$4:$AP$23,AD$12+2,FALSE)</f>
        <v>LIV</v>
      </c>
      <c r="AE31" s="254" t="s">
        <v>137</v>
      </c>
      <c r="AF31" s="192" t="str">
        <f>vlookup($F31,'HA Schedule'!$C$4:$AP$23,AF$12+2,FALSE)</f>
        <v>LEE</v>
      </c>
      <c r="AG31" s="192" t="str">
        <f>vlookup($F31,'HA Schedule'!$C$4:$AP$23,AG$12+2,FALSE)</f>
        <v>bre</v>
      </c>
      <c r="AH31" s="192" t="str">
        <f>vlookup($F31,'HA Schedule'!$C$4:$AP$23,AH$12+2,FALSE)</f>
        <v>AVL</v>
      </c>
      <c r="AI31" s="171" t="s">
        <v>75</v>
      </c>
      <c r="AJ31" s="192" t="str">
        <f>vlookup($F31,'HA Schedule'!$C$4:$AP$23,AJ$12+2,FALSE)</f>
        <v>cry</v>
      </c>
      <c r="AK31" s="192" t="str">
        <f>vlookup($F31,'HA Schedule'!$C$4:$AP$23,AK$12+2,FALSE)</f>
        <v>ARS</v>
      </c>
      <c r="AL31" s="192" t="str">
        <f>vlookup($F31,'HA Schedule'!$C$4:$AP$23,AL$12+2,FALSE)</f>
        <v>ful</v>
      </c>
      <c r="AM31" s="171" t="s">
        <v>143</v>
      </c>
      <c r="AN31" s="174" t="s">
        <v>186</v>
      </c>
      <c r="AO31" s="171" t="s">
        <v>143</v>
      </c>
      <c r="AP31" s="192" t="str">
        <f>vlookup($F31,'HA Schedule'!$C$4:$AP$23,AP$12+2,FALSE)</f>
        <v>MCI</v>
      </c>
      <c r="AQ31" s="191"/>
      <c r="AR31" s="192" t="str">
        <f>vlookup($F31,'HA Schedule'!$C$4:$AP$23,AR$12+2,FALSE)</f>
        <v>lei</v>
      </c>
      <c r="AS31" s="100"/>
      <c r="AT31" s="174" t="s">
        <v>143</v>
      </c>
      <c r="AU31" s="192" t="str">
        <f>vlookup($F31,'HA Schedule'!$C$4:$AP$23,AU$12+2,FALSE)</f>
        <v>WHU</v>
      </c>
      <c r="AV31" s="192" t="str">
        <f>vlookup($F31,'HA Schedule'!$C$4:$AP$23,AV$12+2,FALSE)</f>
        <v>CHE</v>
      </c>
      <c r="AW31" s="740" t="s">
        <v>414</v>
      </c>
      <c r="AX31" s="192" t="str">
        <f>vlookup($F31,'HA Schedule'!$C$4:$AP$23,AX$12+2,FALSE)</f>
        <v>wol</v>
      </c>
      <c r="AY31" s="740" t="s">
        <v>414</v>
      </c>
      <c r="AZ31" s="192" t="str">
        <f>vlookup($F31,'HA Schedule'!$C$4:$AP$23,AZ$12+2,FALSE)</f>
        <v>NFO</v>
      </c>
      <c r="BA31" s="174" t="s">
        <v>143</v>
      </c>
      <c r="BB31" s="192" t="str">
        <f>vlookup($F31,'HA Schedule'!$C$4:$AP$23,BB$12+2,FALSE)</f>
        <v>sou</v>
      </c>
      <c r="BC31" s="740" t="s">
        <v>414</v>
      </c>
      <c r="BD31" s="192" t="str">
        <f>vlookup($F31,'HA Schedule'!$C$4:$AP$23,BD$12+2,FALSE)</f>
        <v>eve</v>
      </c>
      <c r="BE31" s="740" t="s">
        <v>414</v>
      </c>
      <c r="BF31" s="192" t="str">
        <f>vlookup($F31,'HA Schedule'!$C$4:$AP$23,BF$12+2,FALSE)</f>
        <v>BHA</v>
      </c>
      <c r="BG31" s="100"/>
      <c r="BH31" s="192" t="str">
        <f>vlookup($F31,'HA Schedule'!$C$4:$AP$23,BH$12+2,FALSE)</f>
        <v>BOU</v>
      </c>
      <c r="BI31" s="172"/>
      <c r="BJ31" s="192" t="str">
        <f>vlookup($F31,'HA Schedule'!$C$4:$AP$23,BJ$12+2,FALSE)</f>
        <v>new</v>
      </c>
      <c r="BK31" s="172"/>
      <c r="BL31" s="192" t="str">
        <f>vlookup($F31,'HA Schedule'!$C$4:$AP$23,BL$12+2,FALSE)</f>
        <v>MUN</v>
      </c>
      <c r="BM31" s="172"/>
      <c r="BN31" s="192" t="str">
        <f>vlookup($F31,'HA Schedule'!$C$4:$AP$23,BN$12+2,FALSE)</f>
        <v>liv</v>
      </c>
      <c r="BO31" s="172"/>
      <c r="BP31" s="192" t="str">
        <f>vlookup($F31,'HA Schedule'!$C$4:$AP$23,BP$12+2,FALSE)</f>
        <v>CRY</v>
      </c>
      <c r="BQ31" s="172"/>
      <c r="BR31" s="192" t="str">
        <f>vlookup($F31,'HA Schedule'!$C$4:$AP$23,BR$12+2,FALSE)</f>
        <v>avl</v>
      </c>
      <c r="BS31" s="172"/>
      <c r="BT31" s="192" t="str">
        <f>vlookup($F31,'HA Schedule'!$C$4:$AP$23,BT$12+2,FALSE)</f>
        <v>BRE</v>
      </c>
      <c r="BU31" s="172"/>
      <c r="BV31" s="192" t="str">
        <f>vlookup($F31,'HA Schedule'!$C$4:$AP$23,BV$12+2,FALSE)</f>
        <v>lee</v>
      </c>
      <c r="BW31" s="63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</row>
    <row r="32">
      <c r="A32" s="167"/>
      <c r="B32" s="652">
        <f t="shared" si="7"/>
        <v>14</v>
      </c>
      <c r="C32" s="661">
        <v>7.0</v>
      </c>
      <c r="D32" s="737">
        <v>7.0</v>
      </c>
      <c r="E32" s="738">
        <v>2.0</v>
      </c>
      <c r="F32" s="741" t="s">
        <v>69</v>
      </c>
      <c r="G32" s="654" t="s">
        <v>56</v>
      </c>
      <c r="H32" s="192" t="str">
        <f>vlookup($F32,'HA Schedule'!$C$4:$AP$23,H$12+2,FALSE)</f>
        <v>#N/A</v>
      </c>
      <c r="I32" s="192" t="str">
        <f>vlookup($F32,'HA Schedule'!$C$4:$AP$23,I$12+2,FALSE)</f>
        <v>#N/A</v>
      </c>
      <c r="J32" s="192" t="str">
        <f>vlookup($F32,'HA Schedule'!$C$4:$AP$23,J$12+2,FALSE)</f>
        <v>#N/A</v>
      </c>
      <c r="K32" s="192" t="str">
        <f>vlookup($F32,'HA Schedule'!$C$4:$AP$23,K$12+2,FALSE)</f>
        <v>#N/A</v>
      </c>
      <c r="L32" s="192" t="str">
        <f>vlookup($F32,'HA Schedule'!$C$4:$AP$23,L$12+2,FALSE)</f>
        <v>#N/A</v>
      </c>
      <c r="M32" s="171" t="s">
        <v>124</v>
      </c>
      <c r="N32" s="192" t="str">
        <f>vlookup($F32,'HA Schedule'!$C$4:$AP$23,N$12+2,FALSE)</f>
        <v>#N/A</v>
      </c>
      <c r="O32" s="172" t="s">
        <v>415</v>
      </c>
      <c r="P32" s="192" t="str">
        <f>vlookup($F32,'HA Schedule'!$C$4:$AP$23,P$12+2,FALSE)</f>
        <v>#N/A</v>
      </c>
      <c r="Q32" s="100"/>
      <c r="R32" s="192" t="str">
        <f>vlookup($F32,'HA Schedule'!$C$4:$AP$23,R$12+2,FALSE)</f>
        <v>#N/A</v>
      </c>
      <c r="S32" s="172"/>
      <c r="T32" s="192" t="str">
        <f>vlookup($F32,'HA Schedule'!$C$4:$AP$23,T$12+2,FALSE)</f>
        <v>#N/A</v>
      </c>
      <c r="U32" s="191"/>
      <c r="V32" s="192" t="str">
        <f>vlookup($F32,'HA Schedule'!$C$4:$AP$23,V$12+2,FALSE)</f>
        <v>#N/A</v>
      </c>
      <c r="W32" s="172"/>
      <c r="X32" s="192" t="str">
        <f>vlookup($F32,'HA Schedule'!$C$4:$AP$23,X$12+2,FALSE)</f>
        <v>#N/A</v>
      </c>
      <c r="Y32" s="100"/>
      <c r="Z32" s="192" t="str">
        <f>vlookup($F32,'HA Schedule'!$C$4:$AP$23,Z$12+2,FALSE)</f>
        <v>#N/A</v>
      </c>
      <c r="AA32" s="172"/>
      <c r="AB32" s="192" t="str">
        <f>vlookup($F32,'HA Schedule'!$C$4:$AP$23,AB$12+2,FALSE)</f>
        <v>#N/A</v>
      </c>
      <c r="AC32" s="192" t="str">
        <f>vlookup($F32,'HA Schedule'!$C$4:$AP$23,AC$12+2,FALSE)</f>
        <v>#N/A</v>
      </c>
      <c r="AD32" s="192" t="str">
        <f>vlookup($F32,'HA Schedule'!$C$4:$AP$23,AD$12+2,FALSE)</f>
        <v>#N/A</v>
      </c>
      <c r="AE32" s="172"/>
      <c r="AF32" s="192" t="str">
        <f>vlookup($F32,'HA Schedule'!$C$4:$AP$23,AF$12+2,FALSE)</f>
        <v>#N/A</v>
      </c>
      <c r="AG32" s="192" t="str">
        <f>vlookup($F32,'HA Schedule'!$C$4:$AP$23,AG$12+2,FALSE)</f>
        <v>#N/A</v>
      </c>
      <c r="AH32" s="192" t="str">
        <f>vlookup($F32,'HA Schedule'!$C$4:$AP$23,AH$12+2,FALSE)</f>
        <v>#N/A</v>
      </c>
      <c r="AI32" s="191"/>
      <c r="AJ32" s="192" t="str">
        <f>vlookup($F32,'HA Schedule'!$C$4:$AP$23,AJ$12+2,FALSE)</f>
        <v>#N/A</v>
      </c>
      <c r="AK32" s="192" t="str">
        <f>vlookup($F32,'HA Schedule'!$C$4:$AP$23,AK$12+2,FALSE)</f>
        <v>#N/A</v>
      </c>
      <c r="AL32" s="192" t="str">
        <f>vlookup($F32,'HA Schedule'!$C$4:$AP$23,AL$12+2,FALSE)</f>
        <v>#N/A</v>
      </c>
      <c r="AM32" s="747" t="s">
        <v>414</v>
      </c>
      <c r="AN32" s="174" t="s">
        <v>68</v>
      </c>
      <c r="AO32" s="747" t="s">
        <v>414</v>
      </c>
      <c r="AP32" s="192" t="str">
        <f>vlookup($F32,'HA Schedule'!$C$4:$AP$23,AP$12+2,FALSE)</f>
        <v>#N/A</v>
      </c>
      <c r="AQ32" s="191"/>
      <c r="AR32" s="192" t="str">
        <f>vlookup($F32,'HA Schedule'!$C$4:$AP$23,AR$12+2,FALSE)</f>
        <v>#N/A</v>
      </c>
      <c r="AS32" s="100"/>
      <c r="AT32" s="174" t="s">
        <v>143</v>
      </c>
      <c r="AU32" s="192" t="str">
        <f>vlookup($F32,'HA Schedule'!$C$4:$AP$23,AU$12+2,FALSE)</f>
        <v>#N/A</v>
      </c>
      <c r="AV32" s="192" t="str">
        <f>vlookup($F32,'HA Schedule'!$C$4:$AP$23,AV$12+2,FALSE)</f>
        <v>#N/A</v>
      </c>
      <c r="AW32" s="740" t="s">
        <v>414</v>
      </c>
      <c r="AX32" s="192" t="str">
        <f>vlookup($F32,'HA Schedule'!$C$4:$AP$23,AX$12+2,FALSE)</f>
        <v>#N/A</v>
      </c>
      <c r="AY32" s="740" t="s">
        <v>414</v>
      </c>
      <c r="AZ32" s="192" t="str">
        <f>vlookup($F32,'HA Schedule'!$C$4:$AP$23,AZ$12+2,FALSE)</f>
        <v>#N/A</v>
      </c>
      <c r="BA32" s="174" t="s">
        <v>143</v>
      </c>
      <c r="BB32" s="192" t="str">
        <f>vlookup($F32,'HA Schedule'!$C$4:$AP$23,BB$12+2,FALSE)</f>
        <v>#N/A</v>
      </c>
      <c r="BC32" s="740" t="s">
        <v>414</v>
      </c>
      <c r="BD32" s="192" t="str">
        <f>vlookup($F32,'HA Schedule'!$C$4:$AP$23,BD$12+2,FALSE)</f>
        <v>#N/A</v>
      </c>
      <c r="BE32" s="740" t="s">
        <v>414</v>
      </c>
      <c r="BF32" s="192" t="str">
        <f>vlookup($F32,'HA Schedule'!$C$4:$AP$23,BF$12+2,FALSE)</f>
        <v>#N/A</v>
      </c>
      <c r="BG32" s="100"/>
      <c r="BH32" s="192" t="str">
        <f>vlookup($F32,'HA Schedule'!$C$4:$AP$23,BH$12+2,FALSE)</f>
        <v>#N/A</v>
      </c>
      <c r="BI32" s="172"/>
      <c r="BJ32" s="192" t="str">
        <f>vlookup($F32,'HA Schedule'!$C$4:$AP$23,BJ$12+2,FALSE)</f>
        <v>#N/A</v>
      </c>
      <c r="BK32" s="172"/>
      <c r="BL32" s="192" t="str">
        <f>vlookup($F32,'HA Schedule'!$C$4:$AP$23,BL$12+2,FALSE)</f>
        <v>#N/A</v>
      </c>
      <c r="BM32" s="172"/>
      <c r="BN32" s="192" t="str">
        <f>vlookup($F32,'HA Schedule'!$C$4:$AP$23,BN$12+2,FALSE)</f>
        <v>#N/A</v>
      </c>
      <c r="BO32" s="172"/>
      <c r="BP32" s="192" t="str">
        <f>vlookup($F32,'HA Schedule'!$C$4:$AP$23,BP$12+2,FALSE)</f>
        <v>#N/A</v>
      </c>
      <c r="BQ32" s="172"/>
      <c r="BR32" s="192" t="str">
        <f>vlookup($F32,'HA Schedule'!$C$4:$AP$23,BR$12+2,FALSE)</f>
        <v>#N/A</v>
      </c>
      <c r="BS32" s="172"/>
      <c r="BT32" s="192" t="str">
        <f>vlookup($F32,'HA Schedule'!$C$4:$AP$23,BT$12+2,FALSE)</f>
        <v>#N/A</v>
      </c>
      <c r="BU32" s="172"/>
      <c r="BV32" s="192" t="str">
        <f>vlookup($F32,'HA Schedule'!$C$4:$AP$23,BV$12+2,FALSE)</f>
        <v>#N/A</v>
      </c>
      <c r="BW32" s="63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</row>
    <row r="33">
      <c r="A33" s="167"/>
      <c r="B33" s="652">
        <f t="shared" si="7"/>
        <v>14</v>
      </c>
      <c r="C33" s="661">
        <v>7.0</v>
      </c>
      <c r="D33" s="737">
        <v>7.0</v>
      </c>
      <c r="E33" s="738">
        <v>1.0</v>
      </c>
      <c r="F33" s="742" t="s">
        <v>75</v>
      </c>
      <c r="G33" s="654" t="s">
        <v>56</v>
      </c>
      <c r="H33" s="192" t="str">
        <f>vlookup($F33,'HA Schedule'!$C$4:$AP$23,H$12+2,FALSE)</f>
        <v>MCI</v>
      </c>
      <c r="I33" s="192" t="str">
        <f>vlookup($F33,'HA Schedule'!$C$4:$AP$23,I$12+2,FALSE)</f>
        <v>nfo</v>
      </c>
      <c r="J33" s="192" t="str">
        <f>vlookup($F33,'HA Schedule'!$C$4:$AP$23,J$12+2,FALSE)</f>
        <v>BHA</v>
      </c>
      <c r="K33" s="192" t="str">
        <f>vlookup($F33,'HA Schedule'!$C$4:$AP$23,K$12+2,FALSE)</f>
        <v>avl</v>
      </c>
      <c r="L33" s="192" t="str">
        <f>vlookup($F33,'HA Schedule'!$C$4:$AP$23,L$12+2,FALSE)</f>
        <v>TOT</v>
      </c>
      <c r="M33" s="171" t="s">
        <v>72</v>
      </c>
      <c r="N33" s="192" t="str">
        <f>vlookup($F33,'HA Schedule'!$C$4:$AP$23,N$12+2,FALSE)</f>
        <v>che</v>
      </c>
      <c r="O33" s="231" t="s">
        <v>187</v>
      </c>
      <c r="P33" s="192" t="str">
        <f>vlookup($F33,'HA Schedule'!$C$4:$AP$23,P$12+2,FALSE)</f>
        <v>NEW</v>
      </c>
      <c r="Q33" s="100"/>
      <c r="R33" s="192" t="str">
        <f>vlookup($F33,'HA Schedule'!$C$4:$AP$23,R$12+2,FALSE)</f>
        <v>eve</v>
      </c>
      <c r="S33" s="231" t="s">
        <v>188</v>
      </c>
      <c r="T33" s="192" t="str">
        <f>vlookup($F33,'HA Schedule'!$C$4:$AP$23,T$12+2,FALSE)</f>
        <v>WOL</v>
      </c>
      <c r="U33" s="171" t="s">
        <v>80</v>
      </c>
      <c r="V33" s="192" t="str">
        <f>vlookup($F33,'HA Schedule'!$C$4:$AP$23,V$12+2,FALSE)</f>
        <v>FUL</v>
      </c>
      <c r="W33" s="231" t="s">
        <v>189</v>
      </c>
      <c r="X33" s="192" t="str">
        <f>vlookup($F33,'HA Schedule'!$C$4:$AP$23,X$12+2,FALSE)</f>
        <v>sou</v>
      </c>
      <c r="Y33" s="100"/>
      <c r="Z33" s="192" t="str">
        <f>vlookup($F33,'HA Schedule'!$C$4:$AP$23,Z$12+2,FALSE)</f>
        <v>liv</v>
      </c>
      <c r="AA33" s="231" t="s">
        <v>190</v>
      </c>
      <c r="AB33" s="192" t="str">
        <f>vlookup($F33,'HA Schedule'!$C$4:$AP$23,AB$12+2,FALSE)</f>
        <v>BOU</v>
      </c>
      <c r="AC33" s="192" t="str">
        <f>vlookup($F33,'HA Schedule'!$C$4:$AP$23,AC$12+2,FALSE)</f>
        <v>mun</v>
      </c>
      <c r="AD33" s="192" t="str">
        <f>vlookup($F33,'HA Schedule'!$C$4:$AP$23,AD$12+2,FALSE)</f>
        <v>CRY</v>
      </c>
      <c r="AE33" s="231" t="s">
        <v>191</v>
      </c>
      <c r="AF33" s="192" t="str">
        <f>vlookup($F33,'HA Schedule'!$C$4:$AP$23,AF$12+2,FALSE)</f>
        <v>LEI</v>
      </c>
      <c r="AG33" s="192" t="str">
        <f>vlookup($F33,'HA Schedule'!$C$4:$AP$23,AG$12+2,FALSE)</f>
        <v>ars</v>
      </c>
      <c r="AH33" s="192" t="str">
        <f>vlookup($F33,'HA Schedule'!$C$4:$AP$23,AH$12+2,FALSE)</f>
        <v>BRE</v>
      </c>
      <c r="AI33" s="171" t="s">
        <v>96</v>
      </c>
      <c r="AJ33" s="192" t="str">
        <f>vlookup($F33,'HA Schedule'!$C$4:$AP$23,AJ$12+2,FALSE)</f>
        <v>lee</v>
      </c>
      <c r="AK33" s="192" t="str">
        <f>vlookup($F33,'HA Schedule'!$C$4:$AP$23,AK$12+2,FALSE)</f>
        <v>wol</v>
      </c>
      <c r="AL33" s="192" t="str">
        <f>vlookup($F33,'HA Schedule'!$C$4:$AP$23,AL$12+2,FALSE)</f>
        <v>EVE</v>
      </c>
      <c r="AM33" s="171" t="s">
        <v>143</v>
      </c>
      <c r="AN33" s="174" t="s">
        <v>67</v>
      </c>
      <c r="AO33" s="171" t="s">
        <v>143</v>
      </c>
      <c r="AP33" s="192" t="str">
        <f>vlookup($F33,'HA Schedule'!$C$4:$AP$23,AP$12+2,FALSE)</f>
        <v>new</v>
      </c>
      <c r="AQ33" s="191"/>
      <c r="AR33" s="192" t="str">
        <f>vlookup($F33,'HA Schedule'!$C$4:$AP$23,AR$12+2,FALSE)</f>
        <v>CHE</v>
      </c>
      <c r="AS33" s="100"/>
      <c r="AT33" s="174" t="s">
        <v>143</v>
      </c>
      <c r="AU33" s="192" t="str">
        <f>vlookup($F33,'HA Schedule'!$C$4:$AP$23,AU$12+2,FALSE)</f>
        <v>tot</v>
      </c>
      <c r="AV33" s="192" t="str">
        <f>vlookup($F33,'HA Schedule'!$C$4:$AP$23,AV$12+2,FALSE)</f>
        <v>NFO</v>
      </c>
      <c r="AW33" s="740" t="s">
        <v>414</v>
      </c>
      <c r="AX33" s="192" t="str">
        <f>vlookup($F33,'HA Schedule'!$C$4:$AP$23,AX$12+2,FALSE)</f>
        <v>bha</v>
      </c>
      <c r="AY33" s="740" t="s">
        <v>414</v>
      </c>
      <c r="AZ33" s="192" t="str">
        <f>vlookup($F33,'HA Schedule'!$C$4:$AP$23,AZ$12+2,FALSE)</f>
        <v>AVL</v>
      </c>
      <c r="BA33" s="174" t="s">
        <v>143</v>
      </c>
      <c r="BB33" s="192" t="str">
        <f>vlookup($F33,'HA Schedule'!$C$4:$AP$23,BB$12+2,FALSE)</f>
        <v>mci</v>
      </c>
      <c r="BC33" s="231" t="s">
        <v>414</v>
      </c>
      <c r="BD33" s="192" t="str">
        <f>vlookup($F33,'HA Schedule'!$C$4:$AP$23,BD$12+2,FALSE)</f>
        <v>SOU</v>
      </c>
      <c r="BE33" s="231" t="s">
        <v>414</v>
      </c>
      <c r="BF33" s="192" t="str">
        <f>vlookup($F33,'HA Schedule'!$C$4:$AP$23,BF$12+2,FALSE)</f>
        <v>ful</v>
      </c>
      <c r="BG33" s="100"/>
      <c r="BH33" s="192" t="str">
        <f>vlookup($F33,'HA Schedule'!$C$4:$AP$23,BH$12+2,FALSE)</f>
        <v>ARS</v>
      </c>
      <c r="BI33" s="172"/>
      <c r="BJ33" s="192" t="str">
        <f>vlookup($F33,'HA Schedule'!$C$4:$AP$23,BJ$12+2,FALSE)</f>
        <v>bou</v>
      </c>
      <c r="BK33" s="172"/>
      <c r="BL33" s="192" t="str">
        <f>vlookup($F33,'HA Schedule'!$C$4:$AP$23,BL$12+2,FALSE)</f>
        <v>LIV</v>
      </c>
      <c r="BM33" s="172"/>
      <c r="BN33" s="192" t="str">
        <f>vlookup($F33,'HA Schedule'!$C$4:$AP$23,BN$12+2,FALSE)</f>
        <v>cry</v>
      </c>
      <c r="BO33" s="172"/>
      <c r="BP33" s="192" t="str">
        <f>vlookup($F33,'HA Schedule'!$C$4:$AP$23,BP$12+2,FALSE)</f>
        <v>MUN</v>
      </c>
      <c r="BQ33" s="172"/>
      <c r="BR33" s="192" t="str">
        <f>vlookup($F33,'HA Schedule'!$C$4:$AP$23,BR$12+2,FALSE)</f>
        <v>bre</v>
      </c>
      <c r="BS33" s="172"/>
      <c r="BT33" s="192" t="str">
        <f>vlookup($F33,'HA Schedule'!$C$4:$AP$23,BT$12+2,FALSE)</f>
        <v>LEE</v>
      </c>
      <c r="BU33" s="172"/>
      <c r="BV33" s="192" t="str">
        <f>vlookup($F33,'HA Schedule'!$C$4:$AP$23,BV$12+2,FALSE)</f>
        <v>lei</v>
      </c>
      <c r="BW33" s="63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</row>
    <row r="34">
      <c r="A34" s="249"/>
      <c r="B34" s="748">
        <f t="shared" si="7"/>
        <v>14</v>
      </c>
      <c r="C34" s="749">
        <v>7.0</v>
      </c>
      <c r="D34" s="750">
        <v>7.0</v>
      </c>
      <c r="E34" s="622"/>
      <c r="F34" s="751" t="s">
        <v>86</v>
      </c>
      <c r="G34" s="654" t="s">
        <v>56</v>
      </c>
      <c r="H34" s="192" t="str">
        <f>vlookup($F34,'HA Schedule'!$C$4:$AP$23,H$12+2,FALSE)</f>
        <v>lee</v>
      </c>
      <c r="I34" s="192" t="str">
        <f>vlookup($F34,'HA Schedule'!$C$4:$AP$23,I$12+2,FALSE)</f>
        <v>FUL</v>
      </c>
      <c r="J34" s="192" t="str">
        <f>vlookup($F34,'HA Schedule'!$C$4:$AP$23,J$12+2,FALSE)</f>
        <v>tot</v>
      </c>
      <c r="K34" s="192" t="str">
        <f>vlookup($F34,'HA Schedule'!$C$4:$AP$23,K$12+2,FALSE)</f>
        <v>NEW</v>
      </c>
      <c r="L34" s="192" t="str">
        <f>vlookup($F34,'HA Schedule'!$C$4:$AP$23,L$12+2,FALSE)</f>
        <v>bou</v>
      </c>
      <c r="M34" s="171" t="s">
        <v>63</v>
      </c>
      <c r="N34" s="192" t="str">
        <f>vlookup($F34,'HA Schedule'!$C$4:$AP$23,N$12+2,FALSE)</f>
        <v>SOU</v>
      </c>
      <c r="O34" s="172" t="s">
        <v>415</v>
      </c>
      <c r="P34" s="192" t="str">
        <f>vlookup($F34,'HA Schedule'!$C$4:$AP$23,P$12+2,FALSE)</f>
        <v>liv</v>
      </c>
      <c r="Q34" s="201"/>
      <c r="R34" s="192" t="str">
        <f>vlookup($F34,'HA Schedule'!$C$4:$AP$23,R$12+2,FALSE)</f>
        <v>MCI</v>
      </c>
      <c r="S34" s="172"/>
      <c r="T34" s="192" t="str">
        <f>vlookup($F34,'HA Schedule'!$C$4:$AP$23,T$12+2,FALSE)</f>
        <v>whu</v>
      </c>
      <c r="U34" s="191"/>
      <c r="V34" s="192" t="str">
        <f>vlookup($F34,'HA Schedule'!$C$4:$AP$23,V$12+2,FALSE)</f>
        <v>che</v>
      </c>
      <c r="W34" s="172"/>
      <c r="X34" s="192" t="str">
        <f>vlookup($F34,'HA Schedule'!$C$4:$AP$23,X$12+2,FALSE)</f>
        <v>NFO</v>
      </c>
      <c r="Y34" s="201"/>
      <c r="Z34" s="192" t="str">
        <f>vlookup($F34,'HA Schedule'!$C$4:$AP$23,Z$12+2,FALSE)</f>
        <v>cry</v>
      </c>
      <c r="AA34" s="172"/>
      <c r="AB34" s="192" t="str">
        <f>vlookup($F34,'HA Schedule'!$C$4:$AP$23,AB$12+2,FALSE)</f>
        <v>LEI</v>
      </c>
      <c r="AC34" s="192" t="str">
        <f>vlookup($F34,'HA Schedule'!$C$4:$AP$23,AC$12+2,FALSE)</f>
        <v>bre</v>
      </c>
      <c r="AD34" s="192" t="str">
        <f>vlookup($F34,'HA Schedule'!$C$4:$AP$23,AD$12+2,FALSE)</f>
        <v>BHA</v>
      </c>
      <c r="AE34" s="172"/>
      <c r="AF34" s="192" t="str">
        <f>vlookup($F34,'HA Schedule'!$C$4:$AP$23,AF$12+2,FALSE)</f>
        <v>ARS</v>
      </c>
      <c r="AG34" s="192" t="str">
        <f>vlookup($F34,'HA Schedule'!$C$4:$AP$23,AG$12+2,FALSE)</f>
        <v>eve</v>
      </c>
      <c r="AH34" s="192" t="str">
        <f>vlookup($F34,'HA Schedule'!$C$4:$AP$23,AH$12+2,FALSE)</f>
        <v>MUN</v>
      </c>
      <c r="AI34" s="191"/>
      <c r="AJ34" s="192" t="str">
        <f>vlookup($F34,'HA Schedule'!$C$4:$AP$23,AJ$12+2,FALSE)</f>
        <v>avl</v>
      </c>
      <c r="AK34" s="192" t="str">
        <f>vlookup($F34,'HA Schedule'!$C$4:$AP$23,AK$12+2,FALSE)</f>
        <v>WHU</v>
      </c>
      <c r="AL34" s="192" t="str">
        <f>vlookup($F34,'HA Schedule'!$C$4:$AP$23,AL$12+2,FALSE)</f>
        <v>mci</v>
      </c>
      <c r="AM34" s="191"/>
      <c r="AN34" s="174" t="s">
        <v>199</v>
      </c>
      <c r="AO34" s="191"/>
      <c r="AP34" s="192" t="str">
        <f>vlookup($F34,'HA Schedule'!$C$4:$AP$23,AP$12+2,FALSE)</f>
        <v>LIV</v>
      </c>
      <c r="AQ34" s="191"/>
      <c r="AR34" s="192" t="str">
        <f>vlookup($F34,'HA Schedule'!$C$4:$AP$23,AR$12+2,FALSE)</f>
        <v>sou</v>
      </c>
      <c r="AS34" s="201"/>
      <c r="AT34" s="174" t="s">
        <v>143</v>
      </c>
      <c r="AU34" s="192" t="str">
        <f>vlookup($F34,'HA Schedule'!$C$4:$AP$23,AU$12+2,FALSE)</f>
        <v>BOU</v>
      </c>
      <c r="AV34" s="192" t="str">
        <f>vlookup($F34,'HA Schedule'!$C$4:$AP$23,AV$12+2,FALSE)</f>
        <v>ful</v>
      </c>
      <c r="AW34" s="172"/>
      <c r="AX34" s="192" t="str">
        <f>vlookup($F34,'HA Schedule'!$C$4:$AP$23,AX$12+2,FALSE)</f>
        <v>TOT</v>
      </c>
      <c r="AY34" s="172"/>
      <c r="AZ34" s="192" t="str">
        <f>vlookup($F34,'HA Schedule'!$C$4:$AP$23,AZ$12+2,FALSE)</f>
        <v>new</v>
      </c>
      <c r="BA34" s="174" t="s">
        <v>143</v>
      </c>
      <c r="BB34" s="192" t="str">
        <f>vlookup($F34,'HA Schedule'!$C$4:$AP$23,BB$12+2,FALSE)</f>
        <v>LEE</v>
      </c>
      <c r="BC34" s="172"/>
      <c r="BD34" s="192" t="str">
        <f>vlookup($F34,'HA Schedule'!$C$4:$AP$23,BD$12+2,FALSE)</f>
        <v>nfo</v>
      </c>
      <c r="BE34" s="172"/>
      <c r="BF34" s="192" t="str">
        <f>vlookup($F34,'HA Schedule'!$C$4:$AP$23,BF$12+2,FALSE)</f>
        <v>CHE</v>
      </c>
      <c r="BG34" s="201"/>
      <c r="BH34" s="192" t="str">
        <f>vlookup($F34,'HA Schedule'!$C$4:$AP$23,BH$12+2,FALSE)</f>
        <v>BRE</v>
      </c>
      <c r="BI34" s="172"/>
      <c r="BJ34" s="192" t="str">
        <f>vlookup($F34,'HA Schedule'!$C$4:$AP$23,BJ$12+2,FALSE)</f>
        <v>lei</v>
      </c>
      <c r="BK34" s="172"/>
      <c r="BL34" s="192" t="str">
        <f>vlookup($F34,'HA Schedule'!$C$4:$AP$23,BL$12+2,FALSE)</f>
        <v>CRY</v>
      </c>
      <c r="BM34" s="172"/>
      <c r="BN34" s="192" t="str">
        <f>vlookup($F34,'HA Schedule'!$C$4:$AP$23,BN$12+2,FALSE)</f>
        <v>bha</v>
      </c>
      <c r="BO34" s="172"/>
      <c r="BP34" s="192" t="str">
        <f>vlookup($F34,'HA Schedule'!$C$4:$AP$23,BP$12+2,FALSE)</f>
        <v>AVL</v>
      </c>
      <c r="BQ34" s="172"/>
      <c r="BR34" s="192" t="str">
        <f>vlookup($F34,'HA Schedule'!$C$4:$AP$23,BR$12+2,FALSE)</f>
        <v>mun</v>
      </c>
      <c r="BS34" s="172"/>
      <c r="BT34" s="192" t="str">
        <f>vlookup($F34,'HA Schedule'!$C$4:$AP$23,BT$12+2,FALSE)</f>
        <v>EVE</v>
      </c>
      <c r="BU34" s="172"/>
      <c r="BV34" s="192" t="str">
        <f>vlookup($F34,'HA Schedule'!$C$4:$AP$23,BV$12+2,FALSE)</f>
        <v>ars</v>
      </c>
      <c r="BW34" s="752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  <c r="DC34" s="8"/>
      <c r="DD34" s="8"/>
      <c r="DE34" s="8"/>
      <c r="DF34" s="8"/>
      <c r="DG34" s="8"/>
    </row>
    <row r="35" hidden="1">
      <c r="A35" s="259"/>
      <c r="B35" s="753"/>
      <c r="C35" s="88"/>
      <c r="D35" s="88"/>
      <c r="E35" s="167"/>
      <c r="F35" s="89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660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  <c r="DC35" s="8"/>
      <c r="DD35" s="8"/>
      <c r="DE35" s="8"/>
      <c r="DF35" s="8"/>
      <c r="DG35" s="8"/>
    </row>
    <row r="36" hidden="1">
      <c r="A36" s="259"/>
      <c r="B36" s="95"/>
      <c r="C36" s="652"/>
      <c r="D36" s="652"/>
      <c r="E36" s="269"/>
      <c r="F36" s="260"/>
      <c r="G36" s="261"/>
      <c r="H36" s="98">
        <v>1.0</v>
      </c>
      <c r="I36" s="98">
        <v>2.0</v>
      </c>
      <c r="J36" s="98">
        <v>3.0</v>
      </c>
      <c r="K36" s="98">
        <v>4.0</v>
      </c>
      <c r="L36" s="98">
        <v>5.0</v>
      </c>
      <c r="M36" s="98"/>
      <c r="N36" s="98">
        <v>6.0</v>
      </c>
      <c r="O36" s="98"/>
      <c r="P36" s="98">
        <v>7.0</v>
      </c>
      <c r="Q36" s="98"/>
      <c r="R36" s="98">
        <v>8.0</v>
      </c>
      <c r="S36" s="98"/>
      <c r="T36" s="98">
        <v>9.0</v>
      </c>
      <c r="U36" s="98"/>
      <c r="V36" s="98">
        <v>10.0</v>
      </c>
      <c r="W36" s="98"/>
      <c r="X36" s="98">
        <v>11.0</v>
      </c>
      <c r="Y36" s="98"/>
      <c r="Z36" s="98">
        <v>12.0</v>
      </c>
      <c r="AA36" s="98"/>
      <c r="AB36" s="98">
        <v>13.0</v>
      </c>
      <c r="AC36" s="98">
        <v>14.0</v>
      </c>
      <c r="AD36" s="98">
        <v>15.0</v>
      </c>
      <c r="AE36" s="98"/>
      <c r="AF36" s="98">
        <v>16.0</v>
      </c>
      <c r="AG36" s="98">
        <v>17.0</v>
      </c>
      <c r="AH36" s="98">
        <v>18.0</v>
      </c>
      <c r="AI36" s="98"/>
      <c r="AJ36" s="98">
        <v>19.0</v>
      </c>
      <c r="AK36" s="98">
        <v>20.0</v>
      </c>
      <c r="AL36" s="98">
        <v>21.0</v>
      </c>
      <c r="AM36" s="98"/>
      <c r="AN36" s="98"/>
      <c r="AO36" s="98"/>
      <c r="AP36" s="98">
        <v>22.0</v>
      </c>
      <c r="AQ36" s="98"/>
      <c r="AR36" s="98">
        <v>23.0</v>
      </c>
      <c r="AS36" s="98"/>
      <c r="AT36" s="98"/>
      <c r="AU36" s="98">
        <v>24.0</v>
      </c>
      <c r="AV36" s="98">
        <v>25.0</v>
      </c>
      <c r="AW36" s="98"/>
      <c r="AX36" s="98">
        <v>26.0</v>
      </c>
      <c r="AY36" s="98"/>
      <c r="AZ36" s="98">
        <v>27.0</v>
      </c>
      <c r="BA36" s="98"/>
      <c r="BB36" s="98">
        <v>28.0</v>
      </c>
      <c r="BC36" s="98"/>
      <c r="BD36" s="98">
        <v>29.0</v>
      </c>
      <c r="BE36" s="98"/>
      <c r="BF36" s="98">
        <v>30.0</v>
      </c>
      <c r="BG36" s="262"/>
      <c r="BH36" s="98">
        <v>31.0</v>
      </c>
      <c r="BI36" s="98"/>
      <c r="BJ36" s="98">
        <v>32.0</v>
      </c>
      <c r="BK36" s="98"/>
      <c r="BL36" s="98">
        <v>33.0</v>
      </c>
      <c r="BM36" s="98"/>
      <c r="BN36" s="98">
        <v>34.0</v>
      </c>
      <c r="BO36" s="98"/>
      <c r="BP36" s="98">
        <v>35.0</v>
      </c>
      <c r="BQ36" s="98"/>
      <c r="BR36" s="98">
        <v>36.0</v>
      </c>
      <c r="BS36" s="98"/>
      <c r="BT36" s="98">
        <v>37.0</v>
      </c>
      <c r="BU36" s="98"/>
      <c r="BV36" s="98">
        <v>38.0</v>
      </c>
      <c r="BW36" s="634"/>
      <c r="BX36" s="264"/>
      <c r="BY36" s="264"/>
      <c r="BZ36" s="264"/>
      <c r="CA36" s="264"/>
      <c r="CB36" s="264"/>
      <c r="CC36" s="264"/>
      <c r="CD36" s="264"/>
      <c r="CE36" s="264"/>
      <c r="CF36" s="264"/>
      <c r="CG36" s="264"/>
      <c r="CH36" s="264"/>
      <c r="CI36" s="264"/>
      <c r="CJ36" s="264"/>
      <c r="CK36" s="264"/>
      <c r="CL36" s="264"/>
      <c r="CM36" s="264"/>
      <c r="CN36" s="264"/>
      <c r="CO36" s="264"/>
      <c r="CP36" s="264"/>
      <c r="CQ36" s="264"/>
      <c r="CR36" s="264"/>
      <c r="CS36" s="264"/>
      <c r="CT36" s="264"/>
      <c r="CU36" s="264"/>
      <c r="CV36" s="264"/>
      <c r="CW36" s="264"/>
      <c r="CX36" s="264"/>
      <c r="CY36" s="264"/>
      <c r="CZ36" s="264"/>
      <c r="DA36" s="264"/>
      <c r="DB36" s="264"/>
      <c r="DC36" s="264"/>
      <c r="DD36" s="264"/>
      <c r="DE36" s="264"/>
      <c r="DF36" s="264"/>
      <c r="DG36" s="264"/>
    </row>
    <row r="37" hidden="1">
      <c r="A37" s="754">
        <v>2.0</v>
      </c>
      <c r="B37" s="95"/>
      <c r="C37" s="661"/>
      <c r="D37" s="661"/>
      <c r="E37" s="269"/>
      <c r="F37" s="755"/>
      <c r="G37" s="654" t="s">
        <v>56</v>
      </c>
      <c r="H37" s="192">
        <f>if(H15="",10,if(isnumber(find("+",H15)),-10,if(EXACT(H15,upper(H15)),$C15- VLOOKUP(H15,'Team Ratings'!$E$3:$F$22,2,FALSE),if(EXACT(H15,lower(H15)),$D15- VLOOKUP(H15,'Team Ratings'!$B$3:$D$22,3,FALSE)))))</f>
        <v>2</v>
      </c>
      <c r="I37" s="192">
        <f>if(I15="",10,if(isnumber(find("+",I15)),-10,if(EXACT(I15,upper(I15)),$C15- VLOOKUP(I15,'Team Ratings'!$E$3:$F$22,2,FALSE),if(EXACT(I15,lower(I15)),$D15- VLOOKUP(I15,'Team Ratings'!$B$3:$D$22,3,FALSE)))))</f>
        <v>2</v>
      </c>
      <c r="J37" s="192">
        <f>if(J15="",10,if(isnumber(find("+",J15)),-10,if(EXACT(J15,upper(J15)),$C15- VLOOKUP(J15,'Team Ratings'!$E$3:$F$22,2,FALSE),if(EXACT(J15,lower(J15)),$D15- VLOOKUP(J15,'Team Ratings'!$B$3:$D$22,3,FALSE)))))</f>
        <v>0</v>
      </c>
      <c r="K37" s="192">
        <f>if(K15="",10,if(isnumber(find("+",K15)),-10,if(EXACT(K15,upper(K15)),$C15- VLOOKUP(K15,'Team Ratings'!$E$3:$F$22,2,FALSE),if(EXACT(K15,lower(K15)),$D15- VLOOKUP(K15,'Team Ratings'!$B$3:$D$22,3,FALSE)))))</f>
        <v>0</v>
      </c>
      <c r="L37" s="192">
        <f>if(L15="",10,if(isnumber(find("+",L15)),-10,if(EXACT(L15,upper(L15)),$C15- VLOOKUP(L15,'Team Ratings'!$E$3:$F$22,2,FALSE),if(EXACT(L15,lower(L15)),$D15- VLOOKUP(L15,'Team Ratings'!$B$3:$D$22,3,FALSE)))))</f>
        <v>2</v>
      </c>
      <c r="M37" s="192"/>
      <c r="N37" s="192">
        <f>if(N15="",10,if(isnumber(find("+",N15)),-10,if(EXACT(N15,upper(N15)),$C15- VLOOKUP(N15,'Team Ratings'!$E$3:$F$22,2,FALSE),if(EXACT(N15,lower(N15)),$D15- VLOOKUP(N15,'Team Ratings'!$B$3:$D$22,3,FALSE)))))</f>
        <v>4</v>
      </c>
      <c r="O37" s="192"/>
      <c r="P37" s="192">
        <f>if(P15="",10,if(isnumber(find("+",P15)),-10,if(EXACT(P15,upper(P15)),$C15- VLOOKUP(P15,'Team Ratings'!$E$3:$F$22,2,FALSE),if(EXACT(P15,lower(P15)),$D15- VLOOKUP(P15,'Team Ratings'!$B$3:$D$22,3,FALSE)))))</f>
        <v>1</v>
      </c>
      <c r="Q37" s="192"/>
      <c r="R37" s="192">
        <f>if(R15="",10,if(isnumber(find("+",R15)),-10,if(EXACT(R15,upper(R15)),$C15- VLOOKUP(R15,'Team Ratings'!$E$3:$F$22,2,FALSE),if(EXACT(R15,lower(R15)),$D15- VLOOKUP(R15,'Team Ratings'!$B$3:$D$22,3,FALSE)))))</f>
        <v>1</v>
      </c>
      <c r="S37" s="192"/>
      <c r="T37" s="192">
        <f>if(T15="",10,if(isnumber(find("+",T15)),-10,if(EXACT(T15,upper(T15)),$C15- VLOOKUP(T15,'Team Ratings'!$E$3:$F$22,2,FALSE),if(EXACT(T15,lower(T15)),$D15- VLOOKUP(T15,'Team Ratings'!$B$3:$D$22,3,FALSE)))))</f>
        <v>4</v>
      </c>
      <c r="U37" s="192"/>
      <c r="V37" s="192">
        <f>if(V15="",10,if(isnumber(find("+",V15)),-10,if(EXACT(V15,upper(V15)),$C15- VLOOKUP(V15,'Team Ratings'!$E$3:$F$22,2,FALSE),if(EXACT(V15,lower(V15)),$D15- VLOOKUP(V15,'Team Ratings'!$B$3:$D$22,3,FALSE)))))</f>
        <v>6</v>
      </c>
      <c r="W37" s="192"/>
      <c r="X37" s="192">
        <f>if(X15="",10,if(isnumber(find("+",X15)),-10,if(EXACT(X15,upper(X15)),$C15- VLOOKUP(X15,'Team Ratings'!$E$3:$F$22,2,FALSE),if(EXACT(X15,lower(X15)),$D15- VLOOKUP(X15,'Team Ratings'!$B$3:$D$22,3,FALSE)))))</f>
        <v>1</v>
      </c>
      <c r="Y37" s="192"/>
      <c r="Z37" s="192">
        <f>if(Z15="",10,if(isnumber(find("+",Z15)),-10,if(EXACT(Z15,upper(Z15)),$C15- VLOOKUP(Z15,'Team Ratings'!$E$3:$F$22,2,FALSE),if(EXACT(Z15,lower(Z15)),$D15- VLOOKUP(Z15,'Team Ratings'!$B$3:$D$22,3,FALSE)))))</f>
        <v>6</v>
      </c>
      <c r="AA37" s="192"/>
      <c r="AB37" s="192">
        <f>if(AB15="",10,if(isnumber(find("+",AB15)),-10,if(EXACT(AB15,upper(AB15)),$C15- VLOOKUP(AB15,'Team Ratings'!$E$3:$F$22,2,FALSE),if(EXACT(AB15,lower(AB15)),$D15- VLOOKUP(AB15,'Team Ratings'!$B$3:$D$22,3,FALSE)))))</f>
        <v>1</v>
      </c>
      <c r="AC37" s="192">
        <f>if(AC15="",10,if(isnumber(find("+",AC15)),-10,if(EXACT(AC15,upper(AC15)),$C15- VLOOKUP(AC15,'Team Ratings'!$E$3:$F$22,2,FALSE),if(EXACT(AC15,lower(AC15)),$D15- VLOOKUP(AC15,'Team Ratings'!$B$3:$D$22,3,FALSE)))))</f>
        <v>0</v>
      </c>
      <c r="AD37" s="192">
        <f>if(AD15="",10,if(isnumber(find("+",AD15)),-10,if(EXACT(AD15,upper(AD15)),$C15- VLOOKUP(AD15,'Team Ratings'!$E$3:$F$22,2,FALSE),if(EXACT(AD15,lower(AD15)),$D15- VLOOKUP(AD15,'Team Ratings'!$B$3:$D$22,3,FALSE)))))</f>
        <v>5</v>
      </c>
      <c r="AE37" s="192"/>
      <c r="AF37" s="192">
        <f>if(AF15="",10,if(isnumber(find("+",AF15)),-10,if(EXACT(AF15,upper(AF15)),$C15- VLOOKUP(AF15,'Team Ratings'!$E$3:$F$22,2,FALSE),if(EXACT(AF15,lower(AF15)),$D15- VLOOKUP(AF15,'Team Ratings'!$B$3:$D$22,3,FALSE)))))</f>
        <v>2</v>
      </c>
      <c r="AG37" s="192">
        <f>if(AG15="",10,if(isnumber(find("+",AG15)),-10,if(EXACT(AG15,upper(AG15)),$C15- VLOOKUP(AG15,'Team Ratings'!$E$3:$F$22,2,FALSE),if(EXACT(AG15,lower(AG15)),$D15- VLOOKUP(AG15,'Team Ratings'!$B$3:$D$22,3,FALSE)))))</f>
        <v>2</v>
      </c>
      <c r="AH37" s="192">
        <f>if(AH15="",10,if(isnumber(find("+",AH15)),-10,if(EXACT(AH15,upper(AH15)),$C15- VLOOKUP(AH15,'Team Ratings'!$E$3:$F$22,2,FALSE),if(EXACT(AH15,lower(AH15)),$D15- VLOOKUP(AH15,'Team Ratings'!$B$3:$D$22,3,FALSE)))))</f>
        <v>3</v>
      </c>
      <c r="AI37" s="192"/>
      <c r="AJ37" s="192">
        <f>if(AJ15="",10,if(isnumber(find("+",AJ15)),-10,if(EXACT(AJ15,upper(AJ15)),$C15- VLOOKUP(AJ15,'Team Ratings'!$E$3:$F$22,2,FALSE),if(EXACT(AJ15,lower(AJ15)),$D15- VLOOKUP(AJ15,'Team Ratings'!$B$3:$D$22,3,FALSE)))))</f>
        <v>1</v>
      </c>
      <c r="AK37" s="192">
        <f>if(AK15="",10,if(isnumber(find("+",AK15)),-10,if(EXACT(AK15,upper(AK15)),$C15- VLOOKUP(AK15,'Team Ratings'!$E$3:$F$22,2,FALSE),if(EXACT(AK15,lower(AK15)),$D15- VLOOKUP(AK15,'Team Ratings'!$B$3:$D$22,3,FALSE)))))</f>
        <v>5</v>
      </c>
      <c r="AL37" s="192">
        <f>if(AL15="",10,if(isnumber(find("+",AL15)),-10,if(EXACT(AL15,upper(AL15)),$C15- VLOOKUP(AL15,'Team Ratings'!$E$3:$F$22,2,FALSE),if(EXACT(AL15,lower(AL15)),$D15- VLOOKUP(AL15,'Team Ratings'!$B$3:$D$22,3,FALSE)))))</f>
        <v>4</v>
      </c>
      <c r="AM37" s="192"/>
      <c r="AN37" s="192"/>
      <c r="AO37" s="192"/>
      <c r="AP37" s="192">
        <f>if(AP15="",10,if(isnumber(find("+",AP15)),-10,if(EXACT(AP15,upper(AP15)),$C15- VLOOKUP(AP15,'Team Ratings'!$E$3:$F$22,2,FALSE),if(EXACT(AP15,lower(AP15)),$D15- VLOOKUP(AP15,'Team Ratings'!$B$3:$D$22,3,FALSE)))))</f>
        <v>2</v>
      </c>
      <c r="AQ37" s="192"/>
      <c r="AR37" s="192">
        <f>if(AR15="",10,if(isnumber(find("+",AR15)),-10,if(EXACT(AR15,upper(AR15)),$C15- VLOOKUP(AR15,'Team Ratings'!$E$3:$F$22,2,FALSE),if(EXACT(AR15,lower(AR15)),$D15- VLOOKUP(AR15,'Team Ratings'!$B$3:$D$22,3,FALSE)))))</f>
        <v>1</v>
      </c>
      <c r="AS37" s="192"/>
      <c r="AT37" s="192"/>
      <c r="AU37" s="192">
        <f>if(AU15="",10,if(isnumber(find("+",AU15)),-10,if(EXACT(AU15,upper(AU15)),$C15- VLOOKUP(AU15,'Team Ratings'!$E$3:$F$22,2,FALSE),if(EXACT(AU15,lower(AU15)),$D15- VLOOKUP(AU15,'Team Ratings'!$B$3:$D$22,3,FALSE)))))</f>
        <v>3</v>
      </c>
      <c r="AV37" s="192">
        <f>if(AV15="",10,if(isnumber(find("+",AV15)),-10,if(EXACT(AV15,upper(AV15)),$C15- VLOOKUP(AV15,'Team Ratings'!$E$3:$F$22,2,FALSE),if(EXACT(AV15,lower(AV15)),$D15- VLOOKUP(AV15,'Team Ratings'!$B$3:$D$22,3,FALSE)))))</f>
        <v>3</v>
      </c>
      <c r="AW37" s="192"/>
      <c r="AX37" s="192">
        <f>if(AX15="",10,if(isnumber(find("+",AX15)),-10,if(EXACT(AX15,upper(AX15)),$C15- VLOOKUP(AX15,'Team Ratings'!$E$3:$F$22,2,FALSE),if(EXACT(AX15,lower(AX15)),$D15- VLOOKUP(AX15,'Team Ratings'!$B$3:$D$22,3,FALSE)))))</f>
        <v>0</v>
      </c>
      <c r="AY37" s="192"/>
      <c r="AZ37" s="192">
        <f>if(AZ15="",10,if(isnumber(find("+",AZ15)),-10,if(EXACT(AZ15,upper(AZ15)),$C15- VLOOKUP(AZ15,'Team Ratings'!$E$3:$F$22,2,FALSE),if(EXACT(AZ15,lower(AZ15)),$D15- VLOOKUP(AZ15,'Team Ratings'!$B$3:$D$22,3,FALSE)))))</f>
        <v>0</v>
      </c>
      <c r="BA37" s="192"/>
      <c r="BB37" s="192">
        <f>if(BB15="",10,if(isnumber(find("+",BB15)),-10,if(EXACT(BB15,upper(BB15)),$C15- VLOOKUP(BB15,'Team Ratings'!$E$3:$F$22,2,FALSE),if(EXACT(BB15,lower(BB15)),$D15- VLOOKUP(BB15,'Team Ratings'!$B$3:$D$22,3,FALSE)))))</f>
        <v>2</v>
      </c>
      <c r="BC37" s="192"/>
      <c r="BD37" s="192">
        <f>if(BD15="",10,if(isnumber(find("+",BD15)),-10,if(EXACT(BD15,upper(BD15)),$C15- VLOOKUP(BD15,'Team Ratings'!$E$3:$F$22,2,FALSE),if(EXACT(BD15,lower(BD15)),$D15- VLOOKUP(BD15,'Team Ratings'!$B$3:$D$22,3,FALSE)))))</f>
        <v>1</v>
      </c>
      <c r="BE37" s="192"/>
      <c r="BF37" s="192">
        <f>if(BF15="",10,if(isnumber(find("+",BF15)),-10,if(EXACT(BF15,upper(BF15)),$C15- VLOOKUP(BF15,'Team Ratings'!$E$3:$F$22,2,FALSE),if(EXACT(BF15,lower(BF15)),$D15- VLOOKUP(BF15,'Team Ratings'!$B$3:$D$22,3,FALSE)))))</f>
        <v>6</v>
      </c>
      <c r="BG37" s="192" t="str">
        <f>if(BG$36="","",HLOOKUP(BG$36, 'FDR Sched'!$R$25:$BB26,$A37,0))</f>
        <v/>
      </c>
      <c r="BH37" s="192">
        <f>if(BH15="",10,if(isnumber(find("+",BH15)),-10,if(EXACT(BH15,upper(BH15)),$C15- VLOOKUP(BH15,'Team Ratings'!$E$3:$F$22,2,FALSE),if(EXACT(BH15,lower(BH15)),$D15- VLOOKUP(BH15,'Team Ratings'!$B$3:$D$22,3,FALSE)))))</f>
        <v>4</v>
      </c>
      <c r="BI37" s="192"/>
      <c r="BJ37" s="192">
        <f>if(BJ15="",10,if(isnumber(find("+",BJ15)),-10,if(EXACT(BJ15,upper(BJ15)),$C15- VLOOKUP(BJ15,'Team Ratings'!$E$3:$F$22,2,FALSE),if(EXACT(BJ15,lower(BJ15)),$D15- VLOOKUP(BJ15,'Team Ratings'!$B$3:$D$22,3,FALSE)))))</f>
        <v>1</v>
      </c>
      <c r="BK37" s="192"/>
      <c r="BL37" s="192">
        <f>if(BL15="",10,if(isnumber(find("+",BL15)),-10,if(EXACT(BL15,upper(BL15)),$C15- VLOOKUP(BL15,'Team Ratings'!$E$3:$F$22,2,FALSE),if(EXACT(BL15,lower(BL15)),$D15- VLOOKUP(BL15,'Team Ratings'!$B$3:$D$22,3,FALSE)))))</f>
        <v>6</v>
      </c>
      <c r="BM37" s="192"/>
      <c r="BN37" s="192">
        <f>if(BN15="",10,if(isnumber(find("+",BN15)),-10,if(EXACT(BN15,upper(BN15)),$C15- VLOOKUP(BN15,'Team Ratings'!$E$3:$F$22,2,FALSE),if(EXACT(BN15,lower(BN15)),$D15- VLOOKUP(BN15,'Team Ratings'!$B$3:$D$22,3,FALSE)))))</f>
        <v>5</v>
      </c>
      <c r="BO37" s="192"/>
      <c r="BP37" s="192">
        <f>if(BP15="",10,if(isnumber(find("+",BP15)),-10,if(EXACT(BP15,upper(BP15)),$C15- VLOOKUP(BP15,'Team Ratings'!$E$3:$F$22,2,FALSE),if(EXACT(BP15,lower(BP15)),$D15- VLOOKUP(BP15,'Team Ratings'!$B$3:$D$22,3,FALSE)))))</f>
        <v>3</v>
      </c>
      <c r="BQ37" s="192"/>
      <c r="BR37" s="192">
        <f>if(BR15="",10,if(isnumber(find("+",BR15)),-10,if(EXACT(BR15,upper(BR15)),$C15- VLOOKUP(BR15,'Team Ratings'!$E$3:$F$22,2,FALSE),if(EXACT(BR15,lower(BR15)),$D15- VLOOKUP(BR15,'Team Ratings'!$B$3:$D$22,3,FALSE)))))</f>
        <v>2</v>
      </c>
      <c r="BS37" s="192"/>
      <c r="BT37" s="192">
        <f>if(BT15="",10,if(isnumber(find("+",BT15)),-10,if(EXACT(BT15,upper(BT15)),$C15- VLOOKUP(BT15,'Team Ratings'!$E$3:$F$22,2,FALSE),if(EXACT(BT15,lower(BT15)),$D15- VLOOKUP(BT15,'Team Ratings'!$B$3:$D$22,3,FALSE)))))</f>
        <v>0</v>
      </c>
      <c r="BU37" s="192"/>
      <c r="BV37" s="192">
        <f>if(BV15="",10,if(isnumber(find("+",BV15)),-10,if(EXACT(BV15,upper(BV15)),$C15- VLOOKUP(BV15,'Team Ratings'!$E$3:$F$22,2,FALSE),if(EXACT(BV15,lower(BV15)),$D15- VLOOKUP(BV15,'Team Ratings'!$B$3:$D$22,3,FALSE)))))</f>
        <v>2</v>
      </c>
      <c r="BW37" s="63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  <c r="DC37" s="8"/>
      <c r="DD37" s="8"/>
      <c r="DE37" s="8"/>
      <c r="DF37" s="8"/>
      <c r="DG37" s="8"/>
    </row>
    <row r="38" hidden="1">
      <c r="A38" s="754">
        <v>3.0</v>
      </c>
      <c r="B38" s="95"/>
      <c r="C38" s="661"/>
      <c r="D38" s="661"/>
      <c r="E38" s="269"/>
      <c r="F38" s="755"/>
      <c r="G38" s="654" t="s">
        <v>56</v>
      </c>
      <c r="H38" s="192">
        <f>if(H16="",10,if(isnumber(find("+",H16)),-10,if(EXACT(H16,upper(H16)),$C16- VLOOKUP(H16,'Team Ratings'!$E$3:$F$22,2,FALSE),if(EXACT(H16,lower(H16)),$D16- VLOOKUP(H16,'Team Ratings'!$B$3:$D$22,3,FALSE)))))</f>
        <v>0</v>
      </c>
      <c r="I38" s="192">
        <f>if(I16="",10,if(isnumber(find("+",I16)),-10,if(EXACT(I16,upper(I16)),$C16- VLOOKUP(I16,'Team Ratings'!$E$3:$F$22,2,FALSE),if(EXACT(I16,lower(I16)),$D16- VLOOKUP(I16,'Team Ratings'!$B$3:$D$22,3,FALSE)))))</f>
        <v>1</v>
      </c>
      <c r="J38" s="192">
        <f>if(J16="",10,if(isnumber(find("+",J16)),-10,if(EXACT(J16,upper(J16)),$C16- VLOOKUP(J16,'Team Ratings'!$E$3:$F$22,2,FALSE),if(EXACT(J16,lower(J16)),$D16- VLOOKUP(J16,'Team Ratings'!$B$3:$D$22,3,FALSE)))))</f>
        <v>2</v>
      </c>
      <c r="K38" s="192">
        <f>if(K16="",10,if(isnumber(find("+",K16)),-10,if(EXACT(K16,upper(K16)),$C16- VLOOKUP(K16,'Team Ratings'!$E$3:$F$22,2,FALSE),if(EXACT(K16,lower(K16)),$D16- VLOOKUP(K16,'Team Ratings'!$B$3:$D$22,3,FALSE)))))</f>
        <v>2</v>
      </c>
      <c r="L38" s="192">
        <f>if(L16="",10,if(isnumber(find("+",L16)),-10,if(EXACT(L16,upper(L16)),$C16- VLOOKUP(L16,'Team Ratings'!$E$3:$F$22,2,FALSE),if(EXACT(L16,lower(L16)),$D16- VLOOKUP(L16,'Team Ratings'!$B$3:$D$22,3,FALSE)))))</f>
        <v>4</v>
      </c>
      <c r="M38" s="192"/>
      <c r="N38" s="192">
        <f>if(N16="",10,if(isnumber(find("+",N16)),-10,if(EXACT(N16,upper(N16)),$C16- VLOOKUP(N16,'Team Ratings'!$E$3:$F$22,2,FALSE),if(EXACT(N16,lower(N16)),$D16- VLOOKUP(N16,'Team Ratings'!$B$3:$D$22,3,FALSE)))))</f>
        <v>6</v>
      </c>
      <c r="O38" s="192"/>
      <c r="P38" s="192">
        <f>if(P16="",10,if(isnumber(find("+",P16)),-10,if(EXACT(P16,upper(P16)),$C16- VLOOKUP(P16,'Team Ratings'!$E$3:$F$22,2,FALSE),if(EXACT(P16,lower(P16)),$D16- VLOOKUP(P16,'Team Ratings'!$B$3:$D$22,3,FALSE)))))</f>
        <v>3</v>
      </c>
      <c r="Q38" s="192"/>
      <c r="R38" s="192">
        <f>if(R16="",10,if(isnumber(find("+",R16)),-10,if(EXACT(R16,upper(R16)),$C16- VLOOKUP(R16,'Team Ratings'!$E$3:$F$22,2,FALSE),if(EXACT(R16,lower(R16)),$D16- VLOOKUP(R16,'Team Ratings'!$B$3:$D$22,3,FALSE)))))</f>
        <v>1</v>
      </c>
      <c r="S38" s="192"/>
      <c r="T38" s="192">
        <f>if(T16="",10,if(isnumber(find("+",T16)),-10,if(EXACT(T16,upper(T16)),$C16- VLOOKUP(T16,'Team Ratings'!$E$3:$F$22,2,FALSE),if(EXACT(T16,lower(T16)),$D16- VLOOKUP(T16,'Team Ratings'!$B$3:$D$22,3,FALSE)))))</f>
        <v>1</v>
      </c>
      <c r="U38" s="192"/>
      <c r="V38" s="192">
        <f>if(V16="",10,if(isnumber(find("+",V16)),-10,if(EXACT(V16,upper(V16)),$C16- VLOOKUP(V16,'Team Ratings'!$E$3:$F$22,2,FALSE),if(EXACT(V16,lower(V16)),$D16- VLOOKUP(V16,'Team Ratings'!$B$3:$D$22,3,FALSE)))))</f>
        <v>0</v>
      </c>
      <c r="W38" s="192"/>
      <c r="X38" s="192">
        <f>if(X16="",10,if(isnumber(find("+",X16)),-10,if(EXACT(X16,upper(X16)),$C16- VLOOKUP(X16,'Team Ratings'!$E$3:$F$22,2,FALSE),if(EXACT(X16,lower(X16)),$D16- VLOOKUP(X16,'Team Ratings'!$B$3:$D$22,3,FALSE)))))</f>
        <v>5</v>
      </c>
      <c r="Y38" s="192"/>
      <c r="Z38" s="192">
        <f>if(Z16="",10,if(isnumber(find("+",Z16)),-10,if(EXACT(Z16,upper(Z16)),$C16- VLOOKUP(Z16,'Team Ratings'!$E$3:$F$22,2,FALSE),if(EXACT(Z16,lower(Z16)),$D16- VLOOKUP(Z16,'Team Ratings'!$B$3:$D$22,3,FALSE)))))</f>
        <v>0</v>
      </c>
      <c r="AA38" s="192"/>
      <c r="AB38" s="192">
        <f>if(AB16="",10,if(isnumber(find("+",AB16)),-10,if(EXACT(AB16,upper(AB16)),$C16- VLOOKUP(AB16,'Team Ratings'!$E$3:$F$22,2,FALSE),if(EXACT(AB16,lower(AB16)),$D16- VLOOKUP(AB16,'Team Ratings'!$B$3:$D$22,3,FALSE)))))</f>
        <v>1</v>
      </c>
      <c r="AC38" s="192">
        <f>if(AC16="",10,if(isnumber(find("+",AC16)),-10,if(EXACT(AC16,upper(AC16)),$C16- VLOOKUP(AC16,'Team Ratings'!$E$3:$F$22,2,FALSE),if(EXACT(AC16,lower(AC16)),$D16- VLOOKUP(AC16,'Team Ratings'!$B$3:$D$22,3,FALSE)))))</f>
        <v>3</v>
      </c>
      <c r="AD38" s="192">
        <f>if(AD16="",10,if(isnumber(find("+",AD16)),-10,if(EXACT(AD16,upper(AD16)),$C16- VLOOKUP(AD16,'Team Ratings'!$E$3:$F$22,2,FALSE),if(EXACT(AD16,lower(AD16)),$D16- VLOOKUP(AD16,'Team Ratings'!$B$3:$D$22,3,FALSE)))))</f>
        <v>4</v>
      </c>
      <c r="AE38" s="192"/>
      <c r="AF38" s="192">
        <f>if(AF16="",10,if(isnumber(find("+",AF16)),-10,if(EXACT(AF16,upper(AF16)),$C16- VLOOKUP(AF16,'Team Ratings'!$E$3:$F$22,2,FALSE),if(EXACT(AF16,lower(AF16)),$D16- VLOOKUP(AF16,'Team Ratings'!$B$3:$D$22,3,FALSE)))))</f>
        <v>3</v>
      </c>
      <c r="AG38" s="192">
        <f>if(AG16="",10,if(isnumber(find("+",AG16)),-10,if(EXACT(AG16,upper(AG16)),$C16- VLOOKUP(AG16,'Team Ratings'!$E$3:$F$22,2,FALSE),if(EXACT(AG16,lower(AG16)),$D16- VLOOKUP(AG16,'Team Ratings'!$B$3:$D$22,3,FALSE)))))</f>
        <v>6</v>
      </c>
      <c r="AH38" s="192">
        <f>if(AH16="",10,if(isnumber(find("+",AH16)),-10,if(EXACT(AH16,upper(AH16)),$C16- VLOOKUP(AH16,'Team Ratings'!$E$3:$F$22,2,FALSE),if(EXACT(AH16,lower(AH16)),$D16- VLOOKUP(AH16,'Team Ratings'!$B$3:$D$22,3,FALSE)))))</f>
        <v>5</v>
      </c>
      <c r="AI38" s="192"/>
      <c r="AJ38" s="192">
        <f>if(AJ16="",10,if(isnumber(find("+",AJ16)),-10,if(EXACT(AJ16,upper(AJ16)),$C16- VLOOKUP(AJ16,'Team Ratings'!$E$3:$F$22,2,FALSE),if(EXACT(AJ16,lower(AJ16)),$D16- VLOOKUP(AJ16,'Team Ratings'!$B$3:$D$22,3,FALSE)))))</f>
        <v>2</v>
      </c>
      <c r="AK38" s="192">
        <f>if(AK16="",10,if(isnumber(find("+",AK16)),-10,if(EXACT(AK16,upper(AK16)),$C16- VLOOKUP(AK16,'Team Ratings'!$E$3:$F$22,2,FALSE),if(EXACT(AK16,lower(AK16)),$D16- VLOOKUP(AK16,'Team Ratings'!$B$3:$D$22,3,FALSE)))))</f>
        <v>1</v>
      </c>
      <c r="AL38" s="192">
        <f>if(AL16="",10,if(isnumber(find("+",AL16)),-10,if(EXACT(AL16,upper(AL16)),$C16- VLOOKUP(AL16,'Team Ratings'!$E$3:$F$22,2,FALSE),if(EXACT(AL16,lower(AL16)),$D16- VLOOKUP(AL16,'Team Ratings'!$B$3:$D$22,3,FALSE)))))</f>
        <v>1</v>
      </c>
      <c r="AM38" s="192"/>
      <c r="AN38" s="192"/>
      <c r="AO38" s="192"/>
      <c r="AP38" s="192">
        <f>if(AP16="",10,if(isnumber(find("+",AP16)),-10,if(EXACT(AP16,upper(AP16)),$C16- VLOOKUP(AP16,'Team Ratings'!$E$3:$F$22,2,FALSE),if(EXACT(AP16,lower(AP16)),$D16- VLOOKUP(AP16,'Team Ratings'!$B$3:$D$22,3,FALSE)))))</f>
        <v>2</v>
      </c>
      <c r="AQ38" s="192"/>
      <c r="AR38" s="192">
        <f>if(AR16="",10,if(isnumber(find("+",AR16)),-10,if(EXACT(AR16,upper(AR16)),$C16- VLOOKUP(AR16,'Team Ratings'!$E$3:$F$22,2,FALSE),if(EXACT(AR16,lower(AR16)),$D16- VLOOKUP(AR16,'Team Ratings'!$B$3:$D$22,3,FALSE)))))</f>
        <v>6</v>
      </c>
      <c r="AS38" s="192"/>
      <c r="AT38" s="192"/>
      <c r="AU38" s="192">
        <f>if(AU16="",10,if(isnumber(find("+",AU16)),-10,if(EXACT(AU16,upper(AU16)),$C16- VLOOKUP(AU16,'Team Ratings'!$E$3:$F$22,2,FALSE),if(EXACT(AU16,lower(AU16)),$D16- VLOOKUP(AU16,'Team Ratings'!$B$3:$D$22,3,FALSE)))))</f>
        <v>4</v>
      </c>
      <c r="AV38" s="192">
        <f>if(AV16="",10,if(isnumber(find("+",AV16)),-10,if(EXACT(AV16,upper(AV16)),$C16- VLOOKUP(AV16,'Team Ratings'!$E$3:$F$22,2,FALSE),if(EXACT(AV16,lower(AV16)),$D16- VLOOKUP(AV16,'Team Ratings'!$B$3:$D$22,3,FALSE)))))</f>
        <v>2</v>
      </c>
      <c r="AW38" s="192"/>
      <c r="AX38" s="192">
        <f>if(AX16="",10,if(isnumber(find("+",AX16)),-10,if(EXACT(AX16,upper(AX16)),$C16- VLOOKUP(AX16,'Team Ratings'!$E$3:$F$22,2,FALSE),if(EXACT(AX16,lower(AX16)),$D16- VLOOKUP(AX16,'Team Ratings'!$B$3:$D$22,3,FALSE)))))</f>
        <v>2</v>
      </c>
      <c r="AY38" s="192"/>
      <c r="AZ38" s="192">
        <f>if(AZ16="",10,if(isnumber(find("+",AZ16)),-10,if(EXACT(AZ16,upper(AZ16)),$C16- VLOOKUP(AZ16,'Team Ratings'!$E$3:$F$22,2,FALSE),if(EXACT(AZ16,lower(AZ16)),$D16- VLOOKUP(AZ16,'Team Ratings'!$B$3:$D$22,3,FALSE)))))</f>
        <v>4</v>
      </c>
      <c r="BA38" s="192"/>
      <c r="BB38" s="192">
        <f>if(BB16="",10,if(isnumber(find("+",BB16)),-10,if(EXACT(BB16,upper(BB16)),$C16- VLOOKUP(BB16,'Team Ratings'!$E$3:$F$22,2,FALSE),if(EXACT(BB16,lower(BB16)),$D16- VLOOKUP(BB16,'Team Ratings'!$B$3:$D$22,3,FALSE)))))</f>
        <v>0</v>
      </c>
      <c r="BC38" s="192"/>
      <c r="BD38" s="192">
        <f>if(BD16="",10,if(isnumber(find("+",BD16)),-10,if(EXACT(BD16,upper(BD16)),$C16- VLOOKUP(BD16,'Team Ratings'!$E$3:$F$22,2,FALSE),if(EXACT(BD16,lower(BD16)),$D16- VLOOKUP(BD16,'Team Ratings'!$B$3:$D$22,3,FALSE)))))</f>
        <v>5</v>
      </c>
      <c r="BE38" s="192"/>
      <c r="BF38" s="192">
        <f>if(BF16="",10,if(isnumber(find("+",BF16)),-10,if(EXACT(BF16,upper(BF16)),$C16- VLOOKUP(BF16,'Team Ratings'!$E$3:$F$22,2,FALSE),if(EXACT(BF16,lower(BF16)),$D16- VLOOKUP(BF16,'Team Ratings'!$B$3:$D$22,3,FALSE)))))</f>
        <v>0</v>
      </c>
      <c r="BG38" s="192" t="str">
        <f>if(BG$36="","",HLOOKUP(BG$36, 'FDR Sched'!$R$25:$BB27,$A38,0))</f>
        <v/>
      </c>
      <c r="BH38" s="192">
        <f>if(BH16="",10,if(isnumber(find("+",BH16)),-10,if(EXACT(BH16,upper(BH16)),$C16- VLOOKUP(BH16,'Team Ratings'!$E$3:$F$22,2,FALSE),if(EXACT(BH16,lower(BH16)),$D16- VLOOKUP(BH16,'Team Ratings'!$B$3:$D$22,3,FALSE)))))</f>
        <v>1</v>
      </c>
      <c r="BI38" s="192"/>
      <c r="BJ38" s="192">
        <f>if(BJ16="",10,if(isnumber(find("+",BJ16)),-10,if(EXACT(BJ16,upper(BJ16)),$C16- VLOOKUP(BJ16,'Team Ratings'!$E$3:$F$22,2,FALSE),if(EXACT(BJ16,lower(BJ16)),$D16- VLOOKUP(BJ16,'Team Ratings'!$B$3:$D$22,3,FALSE)))))</f>
        <v>1</v>
      </c>
      <c r="BK38" s="192"/>
      <c r="BL38" s="192">
        <f>if(BL16="",10,if(isnumber(find("+",BL16)),-10,if(EXACT(BL16,upper(BL16)),$C16- VLOOKUP(BL16,'Team Ratings'!$E$3:$F$22,2,FALSE),if(EXACT(BL16,lower(BL16)),$D16- VLOOKUP(BL16,'Team Ratings'!$B$3:$D$22,3,FALSE)))))</f>
        <v>0</v>
      </c>
      <c r="BM38" s="192"/>
      <c r="BN38" s="192">
        <f>if(BN16="",10,if(isnumber(find("+",BN16)),-10,if(EXACT(BN16,upper(BN16)),$C16- VLOOKUP(BN16,'Team Ratings'!$E$3:$F$22,2,FALSE),if(EXACT(BN16,lower(BN16)),$D16- VLOOKUP(BN16,'Team Ratings'!$B$3:$D$22,3,FALSE)))))</f>
        <v>4</v>
      </c>
      <c r="BO38" s="192"/>
      <c r="BP38" s="192">
        <f>if(BP16="",10,if(isnumber(find("+",BP16)),-10,if(EXACT(BP16,upper(BP16)),$C16- VLOOKUP(BP16,'Team Ratings'!$E$3:$F$22,2,FALSE),if(EXACT(BP16,lower(BP16)),$D16- VLOOKUP(BP16,'Team Ratings'!$B$3:$D$22,3,FALSE)))))</f>
        <v>2</v>
      </c>
      <c r="BQ38" s="192"/>
      <c r="BR38" s="192">
        <f>if(BR16="",10,if(isnumber(find("+",BR16)),-10,if(EXACT(BR16,upper(BR16)),$C16- VLOOKUP(BR16,'Team Ratings'!$E$3:$F$22,2,FALSE),if(EXACT(BR16,lower(BR16)),$D16- VLOOKUP(BR16,'Team Ratings'!$B$3:$D$22,3,FALSE)))))</f>
        <v>4</v>
      </c>
      <c r="BS38" s="192"/>
      <c r="BT38" s="192">
        <f>if(BT16="",10,if(isnumber(find("+",BT16)),-10,if(EXACT(BT16,upper(BT16)),$C16- VLOOKUP(BT16,'Team Ratings'!$E$3:$F$22,2,FALSE),if(EXACT(BT16,lower(BT16)),$D16- VLOOKUP(BT16,'Team Ratings'!$B$3:$D$22,3,FALSE)))))</f>
        <v>6</v>
      </c>
      <c r="BU38" s="192"/>
      <c r="BV38" s="192">
        <f>if(BV16="",10,if(isnumber(find("+",BV16)),-10,if(EXACT(BV16,upper(BV16)),$C16- VLOOKUP(BV16,'Team Ratings'!$E$3:$F$22,2,FALSE),if(EXACT(BV16,lower(BV16)),$D16- VLOOKUP(BV16,'Team Ratings'!$B$3:$D$22,3,FALSE)))))</f>
        <v>2</v>
      </c>
      <c r="BW38" s="63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  <c r="DC38" s="8"/>
      <c r="DD38" s="8"/>
      <c r="DE38" s="8"/>
      <c r="DF38" s="8"/>
      <c r="DG38" s="8"/>
    </row>
    <row r="39" hidden="1">
      <c r="A39" s="754">
        <v>4.0</v>
      </c>
      <c r="B39" s="95"/>
      <c r="C39" s="661"/>
      <c r="D39" s="661"/>
      <c r="E39" s="269"/>
      <c r="F39" s="755"/>
      <c r="G39" s="654" t="s">
        <v>56</v>
      </c>
      <c r="H39" s="192">
        <f>if(H17="",10,if(isnumber(find("+",H17)),-10,if(EXACT(H17,upper(H17)),$C17- VLOOKUP(H17,'Team Ratings'!$E$3:$F$22,2,FALSE),if(EXACT(H17,lower(H17)),$D17- VLOOKUP(H17,'Team Ratings'!$B$3:$D$22,3,FALSE)))))</f>
        <v>3</v>
      </c>
      <c r="I39" s="192">
        <f>if(I17="",10,if(isnumber(find("+",I17)),-10,if(EXACT(I17,upper(I17)),$C17- VLOOKUP(I17,'Team Ratings'!$E$3:$F$22,2,FALSE),if(EXACT(I17,lower(I17)),$D17- VLOOKUP(I17,'Team Ratings'!$B$3:$D$22,3,FALSE)))))</f>
        <v>4</v>
      </c>
      <c r="J39" s="192">
        <f>if(J17="",10,if(isnumber(find("+",J17)),-10,if(EXACT(J17,upper(J17)),$C17- VLOOKUP(J17,'Team Ratings'!$E$3:$F$22,2,FALSE),if(EXACT(J17,lower(J17)),$D17- VLOOKUP(J17,'Team Ratings'!$B$3:$D$22,3,FALSE)))))</f>
        <v>0</v>
      </c>
      <c r="K39" s="192">
        <f>if(K17="",10,if(isnumber(find("+",K17)),-10,if(EXACT(K17,upper(K17)),$C17- VLOOKUP(K17,'Team Ratings'!$E$3:$F$22,2,FALSE),if(EXACT(K17,lower(K17)),$D17- VLOOKUP(K17,'Team Ratings'!$B$3:$D$22,3,FALSE)))))</f>
        <v>1</v>
      </c>
      <c r="L39" s="192">
        <f>if(L17="",10,if(isnumber(find("+",L17)),-10,if(EXACT(L17,upper(L17)),$C17- VLOOKUP(L17,'Team Ratings'!$E$3:$F$22,2,FALSE),if(EXACT(L17,lower(L17)),$D17- VLOOKUP(L17,'Team Ratings'!$B$3:$D$22,3,FALSE)))))</f>
        <v>2</v>
      </c>
      <c r="M39" s="192"/>
      <c r="N39" s="192">
        <f>if(N17="",10,if(isnumber(find("+",N17)),-10,if(EXACT(N17,upper(N17)),$C17- VLOOKUP(N17,'Team Ratings'!$E$3:$F$22,2,FALSE),if(EXACT(N17,lower(N17)),$D17- VLOOKUP(N17,'Team Ratings'!$B$3:$D$22,3,FALSE)))))</f>
        <v>1</v>
      </c>
      <c r="O39" s="192"/>
      <c r="P39" s="192">
        <f>if(P17="",10,if(isnumber(find("+",P17)),-10,if(EXACT(P17,upper(P17)),$C17- VLOOKUP(P17,'Team Ratings'!$E$3:$F$22,2,FALSE),if(EXACT(P17,lower(P17)),$D17- VLOOKUP(P17,'Team Ratings'!$B$3:$D$22,3,FALSE)))))</f>
        <v>1</v>
      </c>
      <c r="Q39" s="192"/>
      <c r="R39" s="192">
        <f>if(R17="",10,if(isnumber(find("+",R17)),-10,if(EXACT(R17,upper(R17)),$C17- VLOOKUP(R17,'Team Ratings'!$E$3:$F$22,2,FALSE),if(EXACT(R17,lower(R17)),$D17- VLOOKUP(R17,'Team Ratings'!$B$3:$D$22,3,FALSE)))))</f>
        <v>4</v>
      </c>
      <c r="S39" s="192"/>
      <c r="T39" s="192">
        <f>if(T17="",10,if(isnumber(find("+",T17)),-10,if(EXACT(T17,upper(T17)),$C17- VLOOKUP(T17,'Team Ratings'!$E$3:$F$22,2,FALSE),if(EXACT(T17,lower(T17)),$D17- VLOOKUP(T17,'Team Ratings'!$B$3:$D$22,3,FALSE)))))</f>
        <v>0</v>
      </c>
      <c r="U39" s="192"/>
      <c r="V39" s="192">
        <f>if(V17="",10,if(isnumber(find("+",V17)),-10,if(EXACT(V17,upper(V17)),$C17- VLOOKUP(V17,'Team Ratings'!$E$3:$F$22,2,FALSE),if(EXACT(V17,lower(V17)),$D17- VLOOKUP(V17,'Team Ratings'!$B$3:$D$22,3,FALSE)))))</f>
        <v>3</v>
      </c>
      <c r="W39" s="192"/>
      <c r="X39" s="192">
        <f>if(X17="",10,if(isnumber(find("+",X17)),-10,if(EXACT(X17,upper(X17)),$C17- VLOOKUP(X17,'Team Ratings'!$E$3:$F$22,2,FALSE),if(EXACT(X17,lower(X17)),$D17- VLOOKUP(X17,'Team Ratings'!$B$3:$D$22,3,FALSE)))))</f>
        <v>2</v>
      </c>
      <c r="Y39" s="192"/>
      <c r="Z39" s="192">
        <f>if(Z17="",10,if(isnumber(find("+",Z17)),-10,if(EXACT(Z17,upper(Z17)),$C17- VLOOKUP(Z17,'Team Ratings'!$E$3:$F$22,2,FALSE),if(EXACT(Z17,lower(Z17)),$D17- VLOOKUP(Z17,'Team Ratings'!$B$3:$D$22,3,FALSE)))))</f>
        <v>5</v>
      </c>
      <c r="AA39" s="192"/>
      <c r="AB39" s="192">
        <f>if(AB17="",10,if(isnumber(find("+",AB17)),-10,if(EXACT(AB17,upper(AB17)),$C17- VLOOKUP(AB17,'Team Ratings'!$E$3:$F$22,2,FALSE),if(EXACT(AB17,lower(AB17)),$D17- VLOOKUP(AB17,'Team Ratings'!$B$3:$D$22,3,FALSE)))))</f>
        <v>3</v>
      </c>
      <c r="AC39" s="192">
        <f>if(AC17="",10,if(isnumber(find("+",AC17)),-10,if(EXACT(AC17,upper(AC17)),$C17- VLOOKUP(AC17,'Team Ratings'!$E$3:$F$22,2,FALSE),if(EXACT(AC17,lower(AC17)),$D17- VLOOKUP(AC17,'Team Ratings'!$B$3:$D$22,3,FALSE)))))</f>
        <v>2</v>
      </c>
      <c r="AD39" s="192">
        <f>if(AD17="",10,if(isnumber(find("+",AD17)),-10,if(EXACT(AD17,upper(AD17)),$C17- VLOOKUP(AD17,'Team Ratings'!$E$3:$F$22,2,FALSE),if(EXACT(AD17,lower(AD17)),$D17- VLOOKUP(AD17,'Team Ratings'!$B$3:$D$22,3,FALSE)))))</f>
        <v>0</v>
      </c>
      <c r="AE39" s="192"/>
      <c r="AF39" s="192">
        <f>if(AF17="",10,if(isnumber(find("+",AF17)),-10,if(EXACT(AF17,upper(AF17)),$C17- VLOOKUP(AF17,'Team Ratings'!$E$3:$F$22,2,FALSE),if(EXACT(AF17,lower(AF17)),$D17- VLOOKUP(AF17,'Team Ratings'!$B$3:$D$22,3,FALSE)))))</f>
        <v>6</v>
      </c>
      <c r="AG39" s="192">
        <f>if(AG17="",10,if(isnumber(find("+",AG17)),-10,if(EXACT(AG17,upper(AG17)),$C17- VLOOKUP(AG17,'Team Ratings'!$E$3:$F$22,2,FALSE),if(EXACT(AG17,lower(AG17)),$D17- VLOOKUP(AG17,'Team Ratings'!$B$3:$D$22,3,FALSE)))))</f>
        <v>4</v>
      </c>
      <c r="AH39" s="192">
        <f>if(AH17="",10,if(isnumber(find("+",AH17)),-10,if(EXACT(AH17,upper(AH17)),$C17- VLOOKUP(AH17,'Team Ratings'!$E$3:$F$22,2,FALSE),if(EXACT(AH17,lower(AH17)),$D17- VLOOKUP(AH17,'Team Ratings'!$B$3:$D$22,3,FALSE)))))</f>
        <v>4</v>
      </c>
      <c r="AI39" s="192"/>
      <c r="AJ39" s="192">
        <f>if(AJ17="",10,if(isnumber(find("+",AJ17)),-10,if(EXACT(AJ17,upper(AJ17)),$C17- VLOOKUP(AJ17,'Team Ratings'!$E$3:$F$22,2,FALSE),if(EXACT(AJ17,lower(AJ17)),$D17- VLOOKUP(AJ17,'Team Ratings'!$B$3:$D$22,3,FALSE)))))</f>
        <v>6</v>
      </c>
      <c r="AK39" s="192">
        <f>if(AK17="",10,if(isnumber(find("+",AK17)),-10,if(EXACT(AK17,upper(AK17)),$C17- VLOOKUP(AK17,'Team Ratings'!$E$3:$F$22,2,FALSE),if(EXACT(AK17,lower(AK17)),$D17- VLOOKUP(AK17,'Team Ratings'!$B$3:$D$22,3,FALSE)))))</f>
        <v>0</v>
      </c>
      <c r="AL39" s="192">
        <f>if(AL17="",10,if(isnumber(find("+",AL17)),-10,if(EXACT(AL17,upper(AL17)),$C17- VLOOKUP(AL17,'Team Ratings'!$E$3:$F$22,2,FALSE),if(EXACT(AL17,lower(AL17)),$D17- VLOOKUP(AL17,'Team Ratings'!$B$3:$D$22,3,FALSE)))))</f>
        <v>1</v>
      </c>
      <c r="AM39" s="192"/>
      <c r="AN39" s="192"/>
      <c r="AO39" s="192"/>
      <c r="AP39" s="192">
        <f>if(AP17="",10,if(isnumber(find("+",AP17)),-10,if(EXACT(AP17,upper(AP17)),$C17- VLOOKUP(AP17,'Team Ratings'!$E$3:$F$22,2,FALSE),if(EXACT(AP17,lower(AP17)),$D17- VLOOKUP(AP17,'Team Ratings'!$B$3:$D$22,3,FALSE)))))</f>
        <v>1</v>
      </c>
      <c r="AQ39" s="192"/>
      <c r="AR39" s="192">
        <f>if(AR17="",10,if(isnumber(find("+",AR17)),-10,if(EXACT(AR17,upper(AR17)),$C17- VLOOKUP(AR17,'Team Ratings'!$E$3:$F$22,2,FALSE),if(EXACT(AR17,lower(AR17)),$D17- VLOOKUP(AR17,'Team Ratings'!$B$3:$D$22,3,FALSE)))))</f>
        <v>4</v>
      </c>
      <c r="AS39" s="192"/>
      <c r="AT39" s="192"/>
      <c r="AU39" s="192">
        <f>if(AU17="",10,if(isnumber(find("+",AU17)),-10,if(EXACT(AU17,upper(AU17)),$C17- VLOOKUP(AU17,'Team Ratings'!$E$3:$F$22,2,FALSE),if(EXACT(AU17,lower(AU17)),$D17- VLOOKUP(AU17,'Team Ratings'!$B$3:$D$22,3,FALSE)))))</f>
        <v>2</v>
      </c>
      <c r="AV39" s="192">
        <f>if(AV17="",10,if(isnumber(find("+",AV17)),-10,if(EXACT(AV17,upper(AV17)),$C17- VLOOKUP(AV17,'Team Ratings'!$E$3:$F$22,2,FALSE),if(EXACT(AV17,lower(AV17)),$D17- VLOOKUP(AV17,'Team Ratings'!$B$3:$D$22,3,FALSE)))))</f>
        <v>4</v>
      </c>
      <c r="AW39" s="192"/>
      <c r="AX39" s="192">
        <f>if(AX17="",10,if(isnumber(find("+",AX17)),-10,if(EXACT(AX17,upper(AX17)),$C17- VLOOKUP(AX17,'Team Ratings'!$E$3:$F$22,2,FALSE),if(EXACT(AX17,lower(AX17)),$D17- VLOOKUP(AX17,'Team Ratings'!$B$3:$D$22,3,FALSE)))))</f>
        <v>0</v>
      </c>
      <c r="AY39" s="192"/>
      <c r="AZ39" s="192">
        <f>if(AZ17="",10,if(isnumber(find("+",AZ17)),-10,if(EXACT(AZ17,upper(AZ17)),$C17- VLOOKUP(AZ17,'Team Ratings'!$E$3:$F$22,2,FALSE),if(EXACT(AZ17,lower(AZ17)),$D17- VLOOKUP(AZ17,'Team Ratings'!$B$3:$D$22,3,FALSE)))))</f>
        <v>2</v>
      </c>
      <c r="BA39" s="192"/>
      <c r="BB39" s="192">
        <f>if(BB17="",10,if(isnumber(find("+",BB17)),-10,if(EXACT(BB17,upper(BB17)),$C17- VLOOKUP(BB17,'Team Ratings'!$E$3:$F$22,2,FALSE),if(EXACT(BB17,lower(BB17)),$D17- VLOOKUP(BB17,'Team Ratings'!$B$3:$D$22,3,FALSE)))))</f>
        <v>2</v>
      </c>
      <c r="BC39" s="192"/>
      <c r="BD39" s="192">
        <f>if(BD17="",10,if(isnumber(find("+",BD17)),-10,if(EXACT(BD17,upper(BD17)),$C17- VLOOKUP(BD17,'Team Ratings'!$E$3:$F$22,2,FALSE),if(EXACT(BD17,lower(BD17)),$D17- VLOOKUP(BD17,'Team Ratings'!$B$3:$D$22,3,FALSE)))))</f>
        <v>3</v>
      </c>
      <c r="BE39" s="192"/>
      <c r="BF39" s="192">
        <f>if(BF17="",10,if(isnumber(find("+",BF17)),-10,if(EXACT(BF17,upper(BF17)),$C17- VLOOKUP(BF17,'Team Ratings'!$E$3:$F$22,2,FALSE),if(EXACT(BF17,lower(BF17)),$D17- VLOOKUP(BF17,'Team Ratings'!$B$3:$D$22,3,FALSE)))))</f>
        <v>1</v>
      </c>
      <c r="BG39" s="192" t="str">
        <f>if(BG$36="","",HLOOKUP(BG$36, 'FDR Sched'!$R$25:$BB28,$A39,0))</f>
        <v/>
      </c>
      <c r="BH39" s="192">
        <f>if(BH17="",10,if(isnumber(find("+",BH17)),-10,if(EXACT(BH17,upper(BH17)),$C17- VLOOKUP(BH17,'Team Ratings'!$E$3:$F$22,2,FALSE),if(EXACT(BH17,lower(BH17)),$D17- VLOOKUP(BH17,'Team Ratings'!$B$3:$D$22,3,FALSE)))))</f>
        <v>2</v>
      </c>
      <c r="BI39" s="192"/>
      <c r="BJ39" s="192">
        <f>if(BJ17="",10,if(isnumber(find("+",BJ17)),-10,if(EXACT(BJ17,upper(BJ17)),$C17- VLOOKUP(BJ17,'Team Ratings'!$E$3:$F$22,2,FALSE),if(EXACT(BJ17,lower(BJ17)),$D17- VLOOKUP(BJ17,'Team Ratings'!$B$3:$D$22,3,FALSE)))))</f>
        <v>2</v>
      </c>
      <c r="BK39" s="192"/>
      <c r="BL39" s="192">
        <f>if(BL17="",10,if(isnumber(find("+",BL17)),-10,if(EXACT(BL17,upper(BL17)),$C17- VLOOKUP(BL17,'Team Ratings'!$E$3:$F$22,2,FALSE),if(EXACT(BL17,lower(BL17)),$D17- VLOOKUP(BL17,'Team Ratings'!$B$3:$D$22,3,FALSE)))))</f>
        <v>5</v>
      </c>
      <c r="BM39" s="192"/>
      <c r="BN39" s="192">
        <f>if(BN17="",10,if(isnumber(find("+",BN17)),-10,if(EXACT(BN17,upper(BN17)),$C17- VLOOKUP(BN17,'Team Ratings'!$E$3:$F$22,2,FALSE),if(EXACT(BN17,lower(BN17)),$D17- VLOOKUP(BN17,'Team Ratings'!$B$3:$D$22,3,FALSE)))))</f>
        <v>0</v>
      </c>
      <c r="BO39" s="192"/>
      <c r="BP39" s="192">
        <f>if(BP17="",10,if(isnumber(find("+",BP17)),-10,if(EXACT(BP17,upper(BP17)),$C17- VLOOKUP(BP17,'Team Ratings'!$E$3:$F$22,2,FALSE),if(EXACT(BP17,lower(BP17)),$D17- VLOOKUP(BP17,'Team Ratings'!$B$3:$D$22,3,FALSE)))))</f>
        <v>6</v>
      </c>
      <c r="BQ39" s="192"/>
      <c r="BR39" s="192">
        <f>if(BR17="",10,if(isnumber(find("+",BR17)),-10,if(EXACT(BR17,upper(BR17)),$C17- VLOOKUP(BR17,'Team Ratings'!$E$3:$F$22,2,FALSE),if(EXACT(BR17,lower(BR17)),$D17- VLOOKUP(BR17,'Team Ratings'!$B$3:$D$22,3,FALSE)))))</f>
        <v>2</v>
      </c>
      <c r="BS39" s="192"/>
      <c r="BT39" s="192">
        <f>if(BT17="",10,if(isnumber(find("+",BT17)),-10,if(EXACT(BT17,upper(BT17)),$C17- VLOOKUP(BT17,'Team Ratings'!$E$3:$F$22,2,FALSE),if(EXACT(BT17,lower(BT17)),$D17- VLOOKUP(BT17,'Team Ratings'!$B$3:$D$22,3,FALSE)))))</f>
        <v>5</v>
      </c>
      <c r="BU39" s="192"/>
      <c r="BV39" s="192">
        <f>if(BV17="",10,if(isnumber(find("+",BV17)),-10,if(EXACT(BV17,upper(BV17)),$C17- VLOOKUP(BV17,'Team Ratings'!$E$3:$F$22,2,FALSE),if(EXACT(BV17,lower(BV17)),$D17- VLOOKUP(BV17,'Team Ratings'!$B$3:$D$22,3,FALSE)))))</f>
        <v>6</v>
      </c>
      <c r="BW39" s="63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  <c r="DC39" s="8"/>
      <c r="DD39" s="8"/>
      <c r="DE39" s="8"/>
      <c r="DF39" s="8"/>
      <c r="DG39" s="8"/>
    </row>
    <row r="40" hidden="1">
      <c r="A40" s="754">
        <v>5.0</v>
      </c>
      <c r="B40" s="95"/>
      <c r="C40" s="661"/>
      <c r="D40" s="661"/>
      <c r="E40" s="269"/>
      <c r="F40" s="755"/>
      <c r="G40" s="654" t="s">
        <v>56</v>
      </c>
      <c r="H40" s="192">
        <f>if(H18="",10,if(isnumber(find("+",H18)),-10,if(EXACT(H18,upper(H18)),$C18- VLOOKUP(H18,'Team Ratings'!$E$3:$F$22,2,FALSE),if(EXACT(H18,lower(H18)),$D18- VLOOKUP(H18,'Team Ratings'!$B$3:$D$22,3,FALSE)))))</f>
        <v>4</v>
      </c>
      <c r="I40" s="192">
        <f>if(I18="",10,if(isnumber(find("+",I18)),-10,if(EXACT(I18,upper(I18)),$C18- VLOOKUP(I18,'Team Ratings'!$E$3:$F$22,2,FALSE),if(EXACT(I18,lower(I18)),$D18- VLOOKUP(I18,'Team Ratings'!$B$3:$D$22,3,FALSE)))))</f>
        <v>1</v>
      </c>
      <c r="J40" s="192">
        <f>if(J18="",10,if(isnumber(find("+",J18)),-10,if(EXACT(J18,upper(J18)),$C18- VLOOKUP(J18,'Team Ratings'!$E$3:$F$22,2,FALSE),if(EXACT(J18,lower(J18)),$D18- VLOOKUP(J18,'Team Ratings'!$B$3:$D$22,3,FALSE)))))</f>
        <v>4</v>
      </c>
      <c r="K40" s="192">
        <f>if(K18="",10,if(isnumber(find("+",K18)),-10,if(EXACT(K18,upper(K18)),$C18- VLOOKUP(K18,'Team Ratings'!$E$3:$F$22,2,FALSE),if(EXACT(K18,lower(K18)),$D18- VLOOKUP(K18,'Team Ratings'!$B$3:$D$22,3,FALSE)))))</f>
        <v>1</v>
      </c>
      <c r="L40" s="192">
        <f>if(L18="",10,if(isnumber(find("+",L18)),-10,if(EXACT(L18,upper(L18)),$C18- VLOOKUP(L18,'Team Ratings'!$E$3:$F$22,2,FALSE),if(EXACT(L18,lower(L18)),$D18- VLOOKUP(L18,'Team Ratings'!$B$3:$D$22,3,FALSE)))))</f>
        <v>0</v>
      </c>
      <c r="M40" s="192"/>
      <c r="N40" s="192">
        <f>if(N18="",10,if(isnumber(find("+",N18)),-10,if(EXACT(N18,upper(N18)),$C18- VLOOKUP(N18,'Team Ratings'!$E$3:$F$22,2,FALSE),if(EXACT(N18,lower(N18)),$D18- VLOOKUP(N18,'Team Ratings'!$B$3:$D$22,3,FALSE)))))</f>
        <v>2</v>
      </c>
      <c r="O40" s="192"/>
      <c r="P40" s="192">
        <f>if(P18="",10,if(isnumber(find("+",P18)),-10,if(EXACT(P18,upper(P18)),$C18- VLOOKUP(P18,'Team Ratings'!$E$3:$F$22,2,FALSE),if(EXACT(P18,lower(P18)),$D18- VLOOKUP(P18,'Team Ratings'!$B$3:$D$22,3,FALSE)))))</f>
        <v>0</v>
      </c>
      <c r="Q40" s="192"/>
      <c r="R40" s="192">
        <f>if(R18="",10,if(isnumber(find("+",R18)),-10,if(EXACT(R18,upper(R18)),$C18- VLOOKUP(R18,'Team Ratings'!$E$3:$F$22,2,FALSE),if(EXACT(R18,lower(R18)),$D18- VLOOKUP(R18,'Team Ratings'!$B$3:$D$22,3,FALSE)))))</f>
        <v>2</v>
      </c>
      <c r="S40" s="192"/>
      <c r="T40" s="192">
        <f>if(T18="",10,if(isnumber(find("+",T18)),-10,if(EXACT(T18,upper(T18)),$C18- VLOOKUP(T18,'Team Ratings'!$E$3:$F$22,2,FALSE),if(EXACT(T18,lower(T18)),$D18- VLOOKUP(T18,'Team Ratings'!$B$3:$D$22,3,FALSE)))))</f>
        <v>6</v>
      </c>
      <c r="U40" s="192"/>
      <c r="V40" s="192">
        <f>if(V18="",10,if(isnumber(find("+",V18)),-10,if(EXACT(V18,upper(V18)),$C18- VLOOKUP(V18,'Team Ratings'!$E$3:$F$22,2,FALSE),if(EXACT(V18,lower(V18)),$D18- VLOOKUP(V18,'Team Ratings'!$B$3:$D$22,3,FALSE)))))</f>
        <v>4</v>
      </c>
      <c r="W40" s="192"/>
      <c r="X40" s="192">
        <f>if(X18="",10,if(isnumber(find("+",X18)),-10,if(EXACT(X18,upper(X18)),$C18- VLOOKUP(X18,'Team Ratings'!$E$3:$F$22,2,FALSE),if(EXACT(X18,lower(X18)),$D18- VLOOKUP(X18,'Team Ratings'!$B$3:$D$22,3,FALSE)))))</f>
        <v>1</v>
      </c>
      <c r="Y40" s="192"/>
      <c r="Z40" s="192">
        <f>if(Z18="",10,if(isnumber(find("+",Z18)),-10,if(EXACT(Z18,upper(Z18)),$C18- VLOOKUP(Z18,'Team Ratings'!$E$3:$F$22,2,FALSE),if(EXACT(Z18,lower(Z18)),$D18- VLOOKUP(Z18,'Team Ratings'!$B$3:$D$22,3,FALSE)))))</f>
        <v>0</v>
      </c>
      <c r="AA40" s="192"/>
      <c r="AB40" s="192">
        <f>if(AB18="",10,if(isnumber(find("+",AB18)),-10,if(EXACT(AB18,upper(AB18)),$C18- VLOOKUP(AB18,'Team Ratings'!$E$3:$F$22,2,FALSE),if(EXACT(AB18,lower(AB18)),$D18- VLOOKUP(AB18,'Team Ratings'!$B$3:$D$22,3,FALSE)))))</f>
        <v>6</v>
      </c>
      <c r="AC40" s="192">
        <f>if(AC18="",10,if(isnumber(find("+",AC18)),-10,if(EXACT(AC18,upper(AC18)),$C18- VLOOKUP(AC18,'Team Ratings'!$E$3:$F$22,2,FALSE),if(EXACT(AC18,lower(AC18)),$D18- VLOOKUP(AC18,'Team Ratings'!$B$3:$D$22,3,FALSE)))))</f>
        <v>5</v>
      </c>
      <c r="AD40" s="192">
        <f>if(AD18="",10,if(isnumber(find("+",AD18)),-10,if(EXACT(AD18,upper(AD18)),$C18- VLOOKUP(AD18,'Team Ratings'!$E$3:$F$22,2,FALSE),if(EXACT(AD18,lower(AD18)),$D18- VLOOKUP(AD18,'Team Ratings'!$B$3:$D$22,3,FALSE)))))</f>
        <v>2</v>
      </c>
      <c r="AE40" s="192"/>
      <c r="AF40" s="192">
        <f>if(AF18="",10,if(isnumber(find("+",AF18)),-10,if(EXACT(AF18,upper(AF18)),$C18- VLOOKUP(AF18,'Team Ratings'!$E$3:$F$22,2,FALSE),if(EXACT(AF18,lower(AF18)),$D18- VLOOKUP(AF18,'Team Ratings'!$B$3:$D$22,3,FALSE)))))</f>
        <v>2</v>
      </c>
      <c r="AG40" s="192">
        <f>if(AG18="",10,if(isnumber(find("+",AG18)),-10,if(EXACT(AG18,upper(AG18)),$C18- VLOOKUP(AG18,'Team Ratings'!$E$3:$F$22,2,FALSE),if(EXACT(AG18,lower(AG18)),$D18- VLOOKUP(AG18,'Team Ratings'!$B$3:$D$22,3,FALSE)))))</f>
        <v>1</v>
      </c>
      <c r="AH40" s="192">
        <f>if(AH18="",10,if(isnumber(find("+",AH18)),-10,if(EXACT(AH18,upper(AH18)),$C18- VLOOKUP(AH18,'Team Ratings'!$E$3:$F$22,2,FALSE),if(EXACT(AH18,lower(AH18)),$D18- VLOOKUP(AH18,'Team Ratings'!$B$3:$D$22,3,FALSE)))))</f>
        <v>4</v>
      </c>
      <c r="AI40" s="192"/>
      <c r="AJ40" s="192">
        <f>if(AJ18="",10,if(isnumber(find("+",AJ18)),-10,if(EXACT(AJ18,upper(AJ18)),$C18- VLOOKUP(AJ18,'Team Ratings'!$E$3:$F$22,2,FALSE),if(EXACT(AJ18,lower(AJ18)),$D18- VLOOKUP(AJ18,'Team Ratings'!$B$3:$D$22,3,FALSE)))))</f>
        <v>2</v>
      </c>
      <c r="AK40" s="192">
        <f>if(AK18="",10,if(isnumber(find("+",AK18)),-10,if(EXACT(AK18,upper(AK18)),$C18- VLOOKUP(AK18,'Team Ratings'!$E$3:$F$22,2,FALSE),if(EXACT(AK18,lower(AK18)),$D18- VLOOKUP(AK18,'Team Ratings'!$B$3:$D$22,3,FALSE)))))</f>
        <v>6</v>
      </c>
      <c r="AL40" s="192">
        <f>if(AL18="",10,if(isnumber(find("+",AL18)),-10,if(EXACT(AL18,upper(AL18)),$C18- VLOOKUP(AL18,'Team Ratings'!$E$3:$F$22,2,FALSE),if(EXACT(AL18,lower(AL18)),$D18- VLOOKUP(AL18,'Team Ratings'!$B$3:$D$22,3,FALSE)))))</f>
        <v>3</v>
      </c>
      <c r="AM40" s="192"/>
      <c r="AN40" s="192"/>
      <c r="AO40" s="192"/>
      <c r="AP40" s="192">
        <f>if(AP18="",10,if(isnumber(find("+",AP18)),-10,if(EXACT(AP18,upper(AP18)),$C18- VLOOKUP(AP18,'Team Ratings'!$E$3:$F$22,2,FALSE),if(EXACT(AP18,lower(AP18)),$D18- VLOOKUP(AP18,'Team Ratings'!$B$3:$D$22,3,FALSE)))))</f>
        <v>0</v>
      </c>
      <c r="AQ40" s="192"/>
      <c r="AR40" s="192">
        <f>if(AR18="",10,if(isnumber(find("+",AR18)),-10,if(EXACT(AR18,upper(AR18)),$C18- VLOOKUP(AR18,'Team Ratings'!$E$3:$F$22,2,FALSE),if(EXACT(AR18,lower(AR18)),$D18- VLOOKUP(AR18,'Team Ratings'!$B$3:$D$22,3,FALSE)))))</f>
        <v>2</v>
      </c>
      <c r="AS40" s="192"/>
      <c r="AT40" s="192"/>
      <c r="AU40" s="192">
        <f>if(AU18="",10,if(isnumber(find("+",AU18)),-10,if(EXACT(AU18,upper(AU18)),$C18- VLOOKUP(AU18,'Team Ratings'!$E$3:$F$22,2,FALSE),if(EXACT(AU18,lower(AU18)),$D18- VLOOKUP(AU18,'Team Ratings'!$B$3:$D$22,3,FALSE)))))</f>
        <v>0</v>
      </c>
      <c r="AV40" s="192">
        <f>if(AV18="",10,if(isnumber(find("+",AV18)),-10,if(EXACT(AV18,upper(AV18)),$C18- VLOOKUP(AV18,'Team Ratings'!$E$3:$F$22,2,FALSE),if(EXACT(AV18,lower(AV18)),$D18- VLOOKUP(AV18,'Team Ratings'!$B$3:$D$22,3,FALSE)))))</f>
        <v>3</v>
      </c>
      <c r="AW40" s="192"/>
      <c r="AX40" s="192">
        <f>if(AX18="",10,if(isnumber(find("+",AX18)),-10,if(EXACT(AX18,upper(AX18)),$C18- VLOOKUP(AX18,'Team Ratings'!$E$3:$F$22,2,FALSE),if(EXACT(AX18,lower(AX18)),$D18- VLOOKUP(AX18,'Team Ratings'!$B$3:$D$22,3,FALSE)))))</f>
        <v>2</v>
      </c>
      <c r="AY40" s="192"/>
      <c r="AZ40" s="192">
        <f>if(AZ18="",10,if(isnumber(find("+",AZ18)),-10,if(EXACT(AZ18,upper(AZ18)),$C18- VLOOKUP(AZ18,'Team Ratings'!$E$3:$F$22,2,FALSE),if(EXACT(AZ18,lower(AZ18)),$D18- VLOOKUP(AZ18,'Team Ratings'!$B$3:$D$22,3,FALSE)))))</f>
        <v>1</v>
      </c>
      <c r="BA40" s="192"/>
      <c r="BB40" s="192">
        <f>if(BB18="",10,if(isnumber(find("+",BB18)),-10,if(EXACT(BB18,upper(BB18)),$C18- VLOOKUP(BB18,'Team Ratings'!$E$3:$F$22,2,FALSE),if(EXACT(BB18,lower(BB18)),$D18- VLOOKUP(BB18,'Team Ratings'!$B$3:$D$22,3,FALSE)))))</f>
        <v>4</v>
      </c>
      <c r="BC40" s="192"/>
      <c r="BD40" s="192">
        <f>if(BD18="",10,if(isnumber(find("+",BD18)),-10,if(EXACT(BD18,upper(BD18)),$C18- VLOOKUP(BD18,'Team Ratings'!$E$3:$F$22,2,FALSE),if(EXACT(BD18,lower(BD18)),$D18- VLOOKUP(BD18,'Team Ratings'!$B$3:$D$22,3,FALSE)))))</f>
        <v>1</v>
      </c>
      <c r="BE40" s="192"/>
      <c r="BF40" s="192">
        <f>if(BF18="",10,if(isnumber(find("+",BF18)),-10,if(EXACT(BF18,upper(BF18)),$C18- VLOOKUP(BF18,'Team Ratings'!$E$3:$F$22,2,FALSE),if(EXACT(BF18,lower(BF18)),$D18- VLOOKUP(BF18,'Team Ratings'!$B$3:$D$22,3,FALSE)))))</f>
        <v>5</v>
      </c>
      <c r="BG40" s="192" t="str">
        <f>if(BG$36="","",HLOOKUP(BG$36, 'FDR Sched'!$R$25:$BB29,$A40,0))</f>
        <v/>
      </c>
      <c r="BH40" s="192">
        <f>if(BH18="",10,if(isnumber(find("+",BH18)),-10,if(EXACT(BH18,upper(BH18)),$C18- VLOOKUP(BH18,'Team Ratings'!$E$3:$F$22,2,FALSE),if(EXACT(BH18,lower(BH18)),$D18- VLOOKUP(BH18,'Team Ratings'!$B$3:$D$22,3,FALSE)))))</f>
        <v>5</v>
      </c>
      <c r="BI40" s="192"/>
      <c r="BJ40" s="192">
        <f>if(BJ18="",10,if(isnumber(find("+",BJ18)),-10,if(EXACT(BJ18,upper(BJ18)),$C18- VLOOKUP(BJ18,'Team Ratings'!$E$3:$F$22,2,FALSE),if(EXACT(BJ18,lower(BJ18)),$D18- VLOOKUP(BJ18,'Team Ratings'!$B$3:$D$22,3,FALSE)))))</f>
        <v>6</v>
      </c>
      <c r="BK40" s="192"/>
      <c r="BL40" s="192">
        <f>if(BL18="",10,if(isnumber(find("+",BL18)),-10,if(EXACT(BL18,upper(BL18)),$C18- VLOOKUP(BL18,'Team Ratings'!$E$3:$F$22,2,FALSE),if(EXACT(BL18,lower(BL18)),$D18- VLOOKUP(BL18,'Team Ratings'!$B$3:$D$22,3,FALSE)))))</f>
        <v>0</v>
      </c>
      <c r="BM40" s="192"/>
      <c r="BN40" s="192">
        <f>if(BN18="",10,if(isnumber(find("+",BN18)),-10,if(EXACT(BN18,upper(BN18)),$C18- VLOOKUP(BN18,'Team Ratings'!$E$3:$F$22,2,FALSE),if(EXACT(BN18,lower(BN18)),$D18- VLOOKUP(BN18,'Team Ratings'!$B$3:$D$22,3,FALSE)))))</f>
        <v>2</v>
      </c>
      <c r="BO40" s="192"/>
      <c r="BP40" s="192">
        <f>if(BP18="",10,if(isnumber(find("+",BP18)),-10,if(EXACT(BP18,upper(BP18)),$C18- VLOOKUP(BP18,'Team Ratings'!$E$3:$F$22,2,FALSE),if(EXACT(BP18,lower(BP18)),$D18- VLOOKUP(BP18,'Team Ratings'!$B$3:$D$22,3,FALSE)))))</f>
        <v>1</v>
      </c>
      <c r="BQ40" s="192"/>
      <c r="BR40" s="192">
        <f>if(BR18="",10,if(isnumber(find("+",BR18)),-10,if(EXACT(BR18,upper(BR18)),$C18- VLOOKUP(BR18,'Team Ratings'!$E$3:$F$22,2,FALSE),if(EXACT(BR18,lower(BR18)),$D18- VLOOKUP(BR18,'Team Ratings'!$B$3:$D$22,3,FALSE)))))</f>
        <v>4</v>
      </c>
      <c r="BS40" s="192"/>
      <c r="BT40" s="192">
        <f>if(BT18="",10,if(isnumber(find("+",BT18)),-10,if(EXACT(BT18,upper(BT18)),$C18- VLOOKUP(BT18,'Team Ratings'!$E$3:$F$22,2,FALSE),if(EXACT(BT18,lower(BT18)),$D18- VLOOKUP(BT18,'Team Ratings'!$B$3:$D$22,3,FALSE)))))</f>
        <v>1</v>
      </c>
      <c r="BU40" s="192"/>
      <c r="BV40" s="192">
        <f>if(BV18="",10,if(isnumber(find("+",BV18)),-10,if(EXACT(BV18,upper(BV18)),$C18- VLOOKUP(BV18,'Team Ratings'!$E$3:$F$22,2,FALSE),if(EXACT(BV18,lower(BV18)),$D18- VLOOKUP(BV18,'Team Ratings'!$B$3:$D$22,3,FALSE)))))</f>
        <v>3</v>
      </c>
      <c r="BW40" s="63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  <c r="DC40" s="8"/>
      <c r="DD40" s="8"/>
      <c r="DE40" s="8"/>
      <c r="DF40" s="8"/>
      <c r="DG40" s="8"/>
    </row>
    <row r="41" hidden="1">
      <c r="A41" s="754">
        <v>6.0</v>
      </c>
      <c r="B41" s="95"/>
      <c r="C41" s="661"/>
      <c r="D41" s="661"/>
      <c r="E41" s="269"/>
      <c r="F41" s="755"/>
      <c r="G41" s="654" t="s">
        <v>56</v>
      </c>
      <c r="H41" s="192" t="str">
        <f>if(H19="",10,if(isnumber(find("+",H19)),-10,if(EXACT(H19,upper(H19)),$C19- VLOOKUP(H19,'Team Ratings'!$E$3:$F$22,2,FALSE),if(EXACT(H19,lower(H19)),$D19- VLOOKUP(H19,'Team Ratings'!$B$3:$D$22,3,FALSE)))))</f>
        <v>#N/A</v>
      </c>
      <c r="I41" s="192" t="str">
        <f>if(I19="",10,if(isnumber(find("+",I19)),-10,if(EXACT(I19,upper(I19)),$C19- VLOOKUP(I19,'Team Ratings'!$E$3:$F$22,2,FALSE),if(EXACT(I19,lower(I19)),$D19- VLOOKUP(I19,'Team Ratings'!$B$3:$D$22,3,FALSE)))))</f>
        <v>#N/A</v>
      </c>
      <c r="J41" s="192" t="str">
        <f>if(J19="",10,if(isnumber(find("+",J19)),-10,if(EXACT(J19,upper(J19)),$C19- VLOOKUP(J19,'Team Ratings'!$E$3:$F$22,2,FALSE),if(EXACT(J19,lower(J19)),$D19- VLOOKUP(J19,'Team Ratings'!$B$3:$D$22,3,FALSE)))))</f>
        <v>#N/A</v>
      </c>
      <c r="K41" s="192" t="str">
        <f>if(K19="",10,if(isnumber(find("+",K19)),-10,if(EXACT(K19,upper(K19)),$C19- VLOOKUP(K19,'Team Ratings'!$E$3:$F$22,2,FALSE),if(EXACT(K19,lower(K19)),$D19- VLOOKUP(K19,'Team Ratings'!$B$3:$D$22,3,FALSE)))))</f>
        <v>#N/A</v>
      </c>
      <c r="L41" s="192" t="str">
        <f>if(L19="",10,if(isnumber(find("+",L19)),-10,if(EXACT(L19,upper(L19)),$C19- VLOOKUP(L19,'Team Ratings'!$E$3:$F$22,2,FALSE),if(EXACT(L19,lower(L19)),$D19- VLOOKUP(L19,'Team Ratings'!$B$3:$D$22,3,FALSE)))))</f>
        <v>#N/A</v>
      </c>
      <c r="M41" s="192"/>
      <c r="N41" s="192" t="str">
        <f>if(N19="",10,if(isnumber(find("+",N19)),-10,if(EXACT(N19,upper(N19)),$C19- VLOOKUP(N19,'Team Ratings'!$E$3:$F$22,2,FALSE),if(EXACT(N19,lower(N19)),$D19- VLOOKUP(N19,'Team Ratings'!$B$3:$D$22,3,FALSE)))))</f>
        <v>#N/A</v>
      </c>
      <c r="O41" s="192"/>
      <c r="P41" s="192" t="str">
        <f>if(P19="",10,if(isnumber(find("+",P19)),-10,if(EXACT(P19,upper(P19)),$C19- VLOOKUP(P19,'Team Ratings'!$E$3:$F$22,2,FALSE),if(EXACT(P19,lower(P19)),$D19- VLOOKUP(P19,'Team Ratings'!$B$3:$D$22,3,FALSE)))))</f>
        <v>#N/A</v>
      </c>
      <c r="Q41" s="192"/>
      <c r="R41" s="192" t="str">
        <f>if(R19="",10,if(isnumber(find("+",R19)),-10,if(EXACT(R19,upper(R19)),$C19- VLOOKUP(R19,'Team Ratings'!$E$3:$F$22,2,FALSE),if(EXACT(R19,lower(R19)),$D19- VLOOKUP(R19,'Team Ratings'!$B$3:$D$22,3,FALSE)))))</f>
        <v>#N/A</v>
      </c>
      <c r="S41" s="192"/>
      <c r="T41" s="192" t="str">
        <f>if(T19="",10,if(isnumber(find("+",T19)),-10,if(EXACT(T19,upper(T19)),$C19- VLOOKUP(T19,'Team Ratings'!$E$3:$F$22,2,FALSE),if(EXACT(T19,lower(T19)),$D19- VLOOKUP(T19,'Team Ratings'!$B$3:$D$22,3,FALSE)))))</f>
        <v>#N/A</v>
      </c>
      <c r="U41" s="192"/>
      <c r="V41" s="192" t="str">
        <f>if(V19="",10,if(isnumber(find("+",V19)),-10,if(EXACT(V19,upper(V19)),$C19- VLOOKUP(V19,'Team Ratings'!$E$3:$F$22,2,FALSE),if(EXACT(V19,lower(V19)),$D19- VLOOKUP(V19,'Team Ratings'!$B$3:$D$22,3,FALSE)))))</f>
        <v>#N/A</v>
      </c>
      <c r="W41" s="192"/>
      <c r="X41" s="192" t="str">
        <f>if(X19="",10,if(isnumber(find("+",X19)),-10,if(EXACT(X19,upper(X19)),$C19- VLOOKUP(X19,'Team Ratings'!$E$3:$F$22,2,FALSE),if(EXACT(X19,lower(X19)),$D19- VLOOKUP(X19,'Team Ratings'!$B$3:$D$22,3,FALSE)))))</f>
        <v>#N/A</v>
      </c>
      <c r="Y41" s="192"/>
      <c r="Z41" s="192" t="str">
        <f>if(Z19="",10,if(isnumber(find("+",Z19)),-10,if(EXACT(Z19,upper(Z19)),$C19- VLOOKUP(Z19,'Team Ratings'!$E$3:$F$22,2,FALSE),if(EXACT(Z19,lower(Z19)),$D19- VLOOKUP(Z19,'Team Ratings'!$B$3:$D$22,3,FALSE)))))</f>
        <v>#N/A</v>
      </c>
      <c r="AA41" s="192"/>
      <c r="AB41" s="192" t="str">
        <f>if(AB19="",10,if(isnumber(find("+",AB19)),-10,if(EXACT(AB19,upper(AB19)),$C19- VLOOKUP(AB19,'Team Ratings'!$E$3:$F$22,2,FALSE),if(EXACT(AB19,lower(AB19)),$D19- VLOOKUP(AB19,'Team Ratings'!$B$3:$D$22,3,FALSE)))))</f>
        <v>#N/A</v>
      </c>
      <c r="AC41" s="192" t="str">
        <f>if(AC19="",10,if(isnumber(find("+",AC19)),-10,if(EXACT(AC19,upper(AC19)),$C19- VLOOKUP(AC19,'Team Ratings'!$E$3:$F$22,2,FALSE),if(EXACT(AC19,lower(AC19)),$D19- VLOOKUP(AC19,'Team Ratings'!$B$3:$D$22,3,FALSE)))))</f>
        <v>#N/A</v>
      </c>
      <c r="AD41" s="192" t="str">
        <f>if(AD19="",10,if(isnumber(find("+",AD19)),-10,if(EXACT(AD19,upper(AD19)),$C19- VLOOKUP(AD19,'Team Ratings'!$E$3:$F$22,2,FALSE),if(EXACT(AD19,lower(AD19)),$D19- VLOOKUP(AD19,'Team Ratings'!$B$3:$D$22,3,FALSE)))))</f>
        <v>#N/A</v>
      </c>
      <c r="AE41" s="192"/>
      <c r="AF41" s="192" t="str">
        <f>if(AF19="",10,if(isnumber(find("+",AF19)),-10,if(EXACT(AF19,upper(AF19)),$C19- VLOOKUP(AF19,'Team Ratings'!$E$3:$F$22,2,FALSE),if(EXACT(AF19,lower(AF19)),$D19- VLOOKUP(AF19,'Team Ratings'!$B$3:$D$22,3,FALSE)))))</f>
        <v>#N/A</v>
      </c>
      <c r="AG41" s="192" t="str">
        <f>if(AG19="",10,if(isnumber(find("+",AG19)),-10,if(EXACT(AG19,upper(AG19)),$C19- VLOOKUP(AG19,'Team Ratings'!$E$3:$F$22,2,FALSE),if(EXACT(AG19,lower(AG19)),$D19- VLOOKUP(AG19,'Team Ratings'!$B$3:$D$22,3,FALSE)))))</f>
        <v>#N/A</v>
      </c>
      <c r="AH41" s="192" t="str">
        <f>if(AH19="",10,if(isnumber(find("+",AH19)),-10,if(EXACT(AH19,upper(AH19)),$C19- VLOOKUP(AH19,'Team Ratings'!$E$3:$F$22,2,FALSE),if(EXACT(AH19,lower(AH19)),$D19- VLOOKUP(AH19,'Team Ratings'!$B$3:$D$22,3,FALSE)))))</f>
        <v>#N/A</v>
      </c>
      <c r="AI41" s="192"/>
      <c r="AJ41" s="192" t="str">
        <f>if(AJ19="",10,if(isnumber(find("+",AJ19)),-10,if(EXACT(AJ19,upper(AJ19)),$C19- VLOOKUP(AJ19,'Team Ratings'!$E$3:$F$22,2,FALSE),if(EXACT(AJ19,lower(AJ19)),$D19- VLOOKUP(AJ19,'Team Ratings'!$B$3:$D$22,3,FALSE)))))</f>
        <v>#N/A</v>
      </c>
      <c r="AK41" s="192" t="str">
        <f>if(AK19="",10,if(isnumber(find("+",AK19)),-10,if(EXACT(AK19,upper(AK19)),$C19- VLOOKUP(AK19,'Team Ratings'!$E$3:$F$22,2,FALSE),if(EXACT(AK19,lower(AK19)),$D19- VLOOKUP(AK19,'Team Ratings'!$B$3:$D$22,3,FALSE)))))</f>
        <v>#N/A</v>
      </c>
      <c r="AL41" s="192" t="str">
        <f>if(AL19="",10,if(isnumber(find("+",AL19)),-10,if(EXACT(AL19,upper(AL19)),$C19- VLOOKUP(AL19,'Team Ratings'!$E$3:$F$22,2,FALSE),if(EXACT(AL19,lower(AL19)),$D19- VLOOKUP(AL19,'Team Ratings'!$B$3:$D$22,3,FALSE)))))</f>
        <v>#N/A</v>
      </c>
      <c r="AM41" s="192"/>
      <c r="AN41" s="192"/>
      <c r="AO41" s="192"/>
      <c r="AP41" s="192" t="str">
        <f>if(AP19="",10,if(isnumber(find("+",AP19)),-10,if(EXACT(AP19,upper(AP19)),$C19- VLOOKUP(AP19,'Team Ratings'!$E$3:$F$22,2,FALSE),if(EXACT(AP19,lower(AP19)),$D19- VLOOKUP(AP19,'Team Ratings'!$B$3:$D$22,3,FALSE)))))</f>
        <v>#N/A</v>
      </c>
      <c r="AQ41" s="192"/>
      <c r="AR41" s="192" t="str">
        <f>if(AR19="",10,if(isnumber(find("+",AR19)),-10,if(EXACT(AR19,upper(AR19)),$C19- VLOOKUP(AR19,'Team Ratings'!$E$3:$F$22,2,FALSE),if(EXACT(AR19,lower(AR19)),$D19- VLOOKUP(AR19,'Team Ratings'!$B$3:$D$22,3,FALSE)))))</f>
        <v>#N/A</v>
      </c>
      <c r="AS41" s="192"/>
      <c r="AT41" s="192"/>
      <c r="AU41" s="192" t="str">
        <f>if(AU19="",10,if(isnumber(find("+",AU19)),-10,if(EXACT(AU19,upper(AU19)),$C19- VLOOKUP(AU19,'Team Ratings'!$E$3:$F$22,2,FALSE),if(EXACT(AU19,lower(AU19)),$D19- VLOOKUP(AU19,'Team Ratings'!$B$3:$D$22,3,FALSE)))))</f>
        <v>#N/A</v>
      </c>
      <c r="AV41" s="192" t="str">
        <f>if(AV19="",10,if(isnumber(find("+",AV19)),-10,if(EXACT(AV19,upper(AV19)),$C19- VLOOKUP(AV19,'Team Ratings'!$E$3:$F$22,2,FALSE),if(EXACT(AV19,lower(AV19)),$D19- VLOOKUP(AV19,'Team Ratings'!$B$3:$D$22,3,FALSE)))))</f>
        <v>#N/A</v>
      </c>
      <c r="AW41" s="192"/>
      <c r="AX41" s="192" t="str">
        <f>if(AX19="",10,if(isnumber(find("+",AX19)),-10,if(EXACT(AX19,upper(AX19)),$C19- VLOOKUP(AX19,'Team Ratings'!$E$3:$F$22,2,FALSE),if(EXACT(AX19,lower(AX19)),$D19- VLOOKUP(AX19,'Team Ratings'!$B$3:$D$22,3,FALSE)))))</f>
        <v>#N/A</v>
      </c>
      <c r="AY41" s="192"/>
      <c r="AZ41" s="192" t="str">
        <f>if(AZ19="",10,if(isnumber(find("+",AZ19)),-10,if(EXACT(AZ19,upper(AZ19)),$C19- VLOOKUP(AZ19,'Team Ratings'!$E$3:$F$22,2,FALSE),if(EXACT(AZ19,lower(AZ19)),$D19- VLOOKUP(AZ19,'Team Ratings'!$B$3:$D$22,3,FALSE)))))</f>
        <v>#N/A</v>
      </c>
      <c r="BA41" s="192"/>
      <c r="BB41" s="192" t="str">
        <f>if(BB19="",10,if(isnumber(find("+",BB19)),-10,if(EXACT(BB19,upper(BB19)),$C19- VLOOKUP(BB19,'Team Ratings'!$E$3:$F$22,2,FALSE),if(EXACT(BB19,lower(BB19)),$D19- VLOOKUP(BB19,'Team Ratings'!$B$3:$D$22,3,FALSE)))))</f>
        <v>#N/A</v>
      </c>
      <c r="BC41" s="192"/>
      <c r="BD41" s="192" t="str">
        <f>if(BD19="",10,if(isnumber(find("+",BD19)),-10,if(EXACT(BD19,upper(BD19)),$C19- VLOOKUP(BD19,'Team Ratings'!$E$3:$F$22,2,FALSE),if(EXACT(BD19,lower(BD19)),$D19- VLOOKUP(BD19,'Team Ratings'!$B$3:$D$22,3,FALSE)))))</f>
        <v>#N/A</v>
      </c>
      <c r="BE41" s="192"/>
      <c r="BF41" s="192" t="str">
        <f>if(BF19="",10,if(isnumber(find("+",BF19)),-10,if(EXACT(BF19,upper(BF19)),$C19- VLOOKUP(BF19,'Team Ratings'!$E$3:$F$22,2,FALSE),if(EXACT(BF19,lower(BF19)),$D19- VLOOKUP(BF19,'Team Ratings'!$B$3:$D$22,3,FALSE)))))</f>
        <v>#N/A</v>
      </c>
      <c r="BG41" s="192" t="str">
        <f>if(BG$36="","",HLOOKUP(BG$36, 'FDR Sched'!$R$25:$BB30,$A41,0))</f>
        <v/>
      </c>
      <c r="BH41" s="192" t="str">
        <f>if(BH19="",10,if(isnumber(find("+",BH19)),-10,if(EXACT(BH19,upper(BH19)),$C19- VLOOKUP(BH19,'Team Ratings'!$E$3:$F$22,2,FALSE),if(EXACT(BH19,lower(BH19)),$D19- VLOOKUP(BH19,'Team Ratings'!$B$3:$D$22,3,FALSE)))))</f>
        <v>#N/A</v>
      </c>
      <c r="BI41" s="192"/>
      <c r="BJ41" s="192" t="str">
        <f>if(BJ19="",10,if(isnumber(find("+",BJ19)),-10,if(EXACT(BJ19,upper(BJ19)),$C19- VLOOKUP(BJ19,'Team Ratings'!$E$3:$F$22,2,FALSE),if(EXACT(BJ19,lower(BJ19)),$D19- VLOOKUP(BJ19,'Team Ratings'!$B$3:$D$22,3,FALSE)))))</f>
        <v>#N/A</v>
      </c>
      <c r="BK41" s="192"/>
      <c r="BL41" s="192" t="str">
        <f>if(BL19="",10,if(isnumber(find("+",BL19)),-10,if(EXACT(BL19,upper(BL19)),$C19- VLOOKUP(BL19,'Team Ratings'!$E$3:$F$22,2,FALSE),if(EXACT(BL19,lower(BL19)),$D19- VLOOKUP(BL19,'Team Ratings'!$B$3:$D$22,3,FALSE)))))</f>
        <v>#N/A</v>
      </c>
      <c r="BM41" s="192"/>
      <c r="BN41" s="192" t="str">
        <f>if(BN19="",10,if(isnumber(find("+",BN19)),-10,if(EXACT(BN19,upper(BN19)),$C19- VLOOKUP(BN19,'Team Ratings'!$E$3:$F$22,2,FALSE),if(EXACT(BN19,lower(BN19)),$D19- VLOOKUP(BN19,'Team Ratings'!$B$3:$D$22,3,FALSE)))))</f>
        <v>#N/A</v>
      </c>
      <c r="BO41" s="192"/>
      <c r="BP41" s="192" t="str">
        <f>if(BP19="",10,if(isnumber(find("+",BP19)),-10,if(EXACT(BP19,upper(BP19)),$C19- VLOOKUP(BP19,'Team Ratings'!$E$3:$F$22,2,FALSE),if(EXACT(BP19,lower(BP19)),$D19- VLOOKUP(BP19,'Team Ratings'!$B$3:$D$22,3,FALSE)))))</f>
        <v>#N/A</v>
      </c>
      <c r="BQ41" s="192"/>
      <c r="BR41" s="192" t="str">
        <f>if(BR19="",10,if(isnumber(find("+",BR19)),-10,if(EXACT(BR19,upper(BR19)),$C19- VLOOKUP(BR19,'Team Ratings'!$E$3:$F$22,2,FALSE),if(EXACT(BR19,lower(BR19)),$D19- VLOOKUP(BR19,'Team Ratings'!$B$3:$D$22,3,FALSE)))))</f>
        <v>#N/A</v>
      </c>
      <c r="BS41" s="192"/>
      <c r="BT41" s="192" t="str">
        <f>if(BT19="",10,if(isnumber(find("+",BT19)),-10,if(EXACT(BT19,upper(BT19)),$C19- VLOOKUP(BT19,'Team Ratings'!$E$3:$F$22,2,FALSE),if(EXACT(BT19,lower(BT19)),$D19- VLOOKUP(BT19,'Team Ratings'!$B$3:$D$22,3,FALSE)))))</f>
        <v>#N/A</v>
      </c>
      <c r="BU41" s="192"/>
      <c r="BV41" s="192" t="str">
        <f>if(BV19="",10,if(isnumber(find("+",BV19)),-10,if(EXACT(BV19,upper(BV19)),$C19- VLOOKUP(BV19,'Team Ratings'!$E$3:$F$22,2,FALSE),if(EXACT(BV19,lower(BV19)),$D19- VLOOKUP(BV19,'Team Ratings'!$B$3:$D$22,3,FALSE)))))</f>
        <v>#N/A</v>
      </c>
      <c r="BW41" s="63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  <c r="DC41" s="8"/>
      <c r="DD41" s="8"/>
      <c r="DE41" s="8"/>
      <c r="DF41" s="8"/>
      <c r="DG41" s="8"/>
    </row>
    <row r="42" hidden="1">
      <c r="A42" s="754">
        <v>7.0</v>
      </c>
      <c r="B42" s="95"/>
      <c r="C42" s="661"/>
      <c r="D42" s="661"/>
      <c r="E42" s="269"/>
      <c r="F42" s="755"/>
      <c r="G42" s="654" t="s">
        <v>56</v>
      </c>
      <c r="H42" s="192">
        <f>if(H20="",10,if(isnumber(find("+",H20)),-10,if(EXACT(H20,upper(H20)),$C20- VLOOKUP(H20,'Team Ratings'!$E$3:$F$22,2,FALSE),if(EXACT(H20,lower(H20)),$D20- VLOOKUP(H20,'Team Ratings'!$B$3:$D$22,3,FALSE)))))</f>
        <v>2</v>
      </c>
      <c r="I42" s="192">
        <f>if(I20="",10,if(isnumber(find("+",I20)),-10,if(EXACT(I20,upper(I20)),$C20- VLOOKUP(I20,'Team Ratings'!$E$3:$F$22,2,FALSE),if(EXACT(I20,lower(I20)),$D20- VLOOKUP(I20,'Team Ratings'!$B$3:$D$22,3,FALSE)))))</f>
        <v>4</v>
      </c>
      <c r="J42" s="192">
        <f>if(J20="",10,if(isnumber(find("+",J20)),-10,if(EXACT(J20,upper(J20)),$C20- VLOOKUP(J20,'Team Ratings'!$E$3:$F$22,2,FALSE),if(EXACT(J20,lower(J20)),$D20- VLOOKUP(J20,'Team Ratings'!$B$3:$D$22,3,FALSE)))))</f>
        <v>1</v>
      </c>
      <c r="K42" s="192">
        <f>if(K20="",10,if(isnumber(find("+",K20)),-10,if(EXACT(K20,upper(K20)),$C20- VLOOKUP(K20,'Team Ratings'!$E$3:$F$22,2,FALSE),if(EXACT(K20,lower(K20)),$D20- VLOOKUP(K20,'Team Ratings'!$B$3:$D$22,3,FALSE)))))</f>
        <v>2</v>
      </c>
      <c r="L42" s="192">
        <f>if(L20="",10,if(isnumber(find("+",L20)),-10,if(EXACT(L20,upper(L20)),$C20- VLOOKUP(L20,'Team Ratings'!$E$3:$F$22,2,FALSE),if(EXACT(L20,lower(L20)),$D20- VLOOKUP(L20,'Team Ratings'!$B$3:$D$22,3,FALSE)))))</f>
        <v>1</v>
      </c>
      <c r="M42" s="192"/>
      <c r="N42" s="192">
        <f>if(N20="",10,if(isnumber(find("+",N20)),-10,if(EXACT(N20,upper(N20)),$C20- VLOOKUP(N20,'Team Ratings'!$E$3:$F$22,2,FALSE),if(EXACT(N20,lower(N20)),$D20- VLOOKUP(N20,'Team Ratings'!$B$3:$D$22,3,FALSE)))))</f>
        <v>2</v>
      </c>
      <c r="O42" s="192"/>
      <c r="P42" s="192">
        <f>if(P20="",10,if(isnumber(find("+",P20)),-10,if(EXACT(P20,upper(P20)),$C20- VLOOKUP(P20,'Team Ratings'!$E$3:$F$22,2,FALSE),if(EXACT(P20,lower(P20)),$D20- VLOOKUP(P20,'Team Ratings'!$B$3:$D$22,3,FALSE)))))</f>
        <v>0</v>
      </c>
      <c r="Q42" s="192"/>
      <c r="R42" s="192">
        <f>if(R20="",10,if(isnumber(find("+",R20)),-10,if(EXACT(R20,upper(R20)),$C20- VLOOKUP(R20,'Team Ratings'!$E$3:$F$22,2,FALSE),if(EXACT(R20,lower(R20)),$D20- VLOOKUP(R20,'Team Ratings'!$B$3:$D$22,3,FALSE)))))</f>
        <v>6</v>
      </c>
      <c r="S42" s="192"/>
      <c r="T42" s="192">
        <f>if(T20="",10,if(isnumber(find("+",T20)),-10,if(EXACT(T20,upper(T20)),$C20- VLOOKUP(T20,'Team Ratings'!$E$3:$F$22,2,FALSE),if(EXACT(T20,lower(T20)),$D20- VLOOKUP(T20,'Team Ratings'!$B$3:$D$22,3,FALSE)))))</f>
        <v>2</v>
      </c>
      <c r="U42" s="192"/>
      <c r="V42" s="192">
        <f>if(V20="",10,if(isnumber(find("+",V20)),-10,if(EXACT(V20,upper(V20)),$C20- VLOOKUP(V20,'Team Ratings'!$E$3:$F$22,2,FALSE),if(EXACT(V20,lower(V20)),$D20- VLOOKUP(V20,'Team Ratings'!$B$3:$D$22,3,FALSE)))))</f>
        <v>2</v>
      </c>
      <c r="W42" s="192"/>
      <c r="X42" s="192">
        <f>if(X20="",10,if(isnumber(find("+",X20)),-10,if(EXACT(X20,upper(X20)),$C20- VLOOKUP(X20,'Team Ratings'!$E$3:$F$22,2,FALSE),if(EXACT(X20,lower(X20)),$D20- VLOOKUP(X20,'Team Ratings'!$B$3:$D$22,3,FALSE)))))</f>
        <v>3</v>
      </c>
      <c r="Y42" s="192"/>
      <c r="Z42" s="192">
        <f>if(Z20="",10,if(isnumber(find("+",Z20)),-10,if(EXACT(Z20,upper(Z20)),$C20- VLOOKUP(Z20,'Team Ratings'!$E$3:$F$22,2,FALSE),if(EXACT(Z20,lower(Z20)),$D20- VLOOKUP(Z20,'Team Ratings'!$B$3:$D$22,3,FALSE)))))</f>
        <v>1</v>
      </c>
      <c r="AA42" s="192"/>
      <c r="AB42" s="192">
        <f>if(AB20="",10,if(isnumber(find("+",AB20)),-10,if(EXACT(AB20,upper(AB20)),$C20- VLOOKUP(AB20,'Team Ratings'!$E$3:$F$22,2,FALSE),if(EXACT(AB20,lower(AB20)),$D20- VLOOKUP(AB20,'Team Ratings'!$B$3:$D$22,3,FALSE)))))</f>
        <v>4</v>
      </c>
      <c r="AC42" s="192">
        <f>if(AC20="",10,if(isnumber(find("+",AC20)),-10,if(EXACT(AC20,upper(AC20)),$C20- VLOOKUP(AC20,'Team Ratings'!$E$3:$F$22,2,FALSE),if(EXACT(AC20,lower(AC20)),$D20- VLOOKUP(AC20,'Team Ratings'!$B$3:$D$22,3,FALSE)))))</f>
        <v>3</v>
      </c>
      <c r="AD42" s="192">
        <f>if(AD20="",10,if(isnumber(find("+",AD20)),-10,if(EXACT(AD20,upper(AD20)),$C20- VLOOKUP(AD20,'Team Ratings'!$E$3:$F$22,2,FALSE),if(EXACT(AD20,lower(AD20)),$D20- VLOOKUP(AD20,'Team Ratings'!$B$3:$D$22,3,FALSE)))))</f>
        <v>4</v>
      </c>
      <c r="AE42" s="192"/>
      <c r="AF42" s="192">
        <f>if(AF20="",10,if(isnumber(find("+",AF20)),-10,if(EXACT(AF20,upper(AF20)),$C20- VLOOKUP(AF20,'Team Ratings'!$E$3:$F$22,2,FALSE),if(EXACT(AF20,lower(AF20)),$D20- VLOOKUP(AF20,'Team Ratings'!$B$3:$D$22,3,FALSE)))))</f>
        <v>3</v>
      </c>
      <c r="AG42" s="192">
        <f>if(AG20="",10,if(isnumber(find("+",AG20)),-10,if(EXACT(AG20,upper(AG20)),$C20- VLOOKUP(AG20,'Team Ratings'!$E$3:$F$22,2,FALSE),if(EXACT(AG20,lower(AG20)),$D20- VLOOKUP(AG20,'Team Ratings'!$B$3:$D$22,3,FALSE)))))</f>
        <v>0</v>
      </c>
      <c r="AH42" s="192">
        <f>if(AH20="",10,if(isnumber(find("+",AH20)),-10,if(EXACT(AH20,upper(AH20)),$C20- VLOOKUP(AH20,'Team Ratings'!$E$3:$F$22,2,FALSE),if(EXACT(AH20,lower(AH20)),$D20- VLOOKUP(AH20,'Team Ratings'!$B$3:$D$22,3,FALSE)))))</f>
        <v>0</v>
      </c>
      <c r="AI42" s="192"/>
      <c r="AJ42" s="192">
        <f>if(AJ20="",10,if(isnumber(find("+",AJ20)),-10,if(EXACT(AJ20,upper(AJ20)),$C20- VLOOKUP(AJ20,'Team Ratings'!$E$3:$F$22,2,FALSE),if(EXACT(AJ20,lower(AJ20)),$D20- VLOOKUP(AJ20,'Team Ratings'!$B$3:$D$22,3,FALSE)))))</f>
        <v>6</v>
      </c>
      <c r="AK42" s="192">
        <f>if(AK20="",10,if(isnumber(find("+",AK20)),-10,if(EXACT(AK20,upper(AK20)),$C20- VLOOKUP(AK20,'Team Ratings'!$E$3:$F$22,2,FALSE),if(EXACT(AK20,lower(AK20)),$D20- VLOOKUP(AK20,'Team Ratings'!$B$3:$D$22,3,FALSE)))))</f>
        <v>2</v>
      </c>
      <c r="AL42" s="192">
        <f>if(AL20="",10,if(isnumber(find("+",AL20)),-10,if(EXACT(AL20,upper(AL20)),$C20- VLOOKUP(AL20,'Team Ratings'!$E$3:$F$22,2,FALSE),if(EXACT(AL20,lower(AL20)),$D20- VLOOKUP(AL20,'Team Ratings'!$B$3:$D$22,3,FALSE)))))</f>
        <v>6</v>
      </c>
      <c r="AM42" s="192"/>
      <c r="AN42" s="192"/>
      <c r="AO42" s="192"/>
      <c r="AP42" s="192">
        <f>if(AP20="",10,if(isnumber(find("+",AP20)),-10,if(EXACT(AP20,upper(AP20)),$C20- VLOOKUP(AP20,'Team Ratings'!$E$3:$F$22,2,FALSE),if(EXACT(AP20,lower(AP20)),$D20- VLOOKUP(AP20,'Team Ratings'!$B$3:$D$22,3,FALSE)))))</f>
        <v>0</v>
      </c>
      <c r="AQ42" s="192"/>
      <c r="AR42" s="192">
        <f>if(AR20="",10,if(isnumber(find("+",AR20)),-10,if(EXACT(AR20,upper(AR20)),$C20- VLOOKUP(AR20,'Team Ratings'!$E$3:$F$22,2,FALSE),if(EXACT(AR20,lower(AR20)),$D20- VLOOKUP(AR20,'Team Ratings'!$B$3:$D$22,3,FALSE)))))</f>
        <v>4</v>
      </c>
      <c r="AS42" s="192"/>
      <c r="AT42" s="192"/>
      <c r="AU42" s="192" t="str">
        <f>if(AU20="",10,if(isnumber(find("+",AU20)),-10,if(EXACT(AU20,upper(AU20)),$C20- VLOOKUP(AU20,'Team Ratings'!$E$3:$F$22,2,FALSE),if(EXACT(AU20,lower(AU20)),$D20- VLOOKUP(AU20,'Team Ratings'!$B$3:$D$22,3,FALSE)))))</f>
        <v>#N/A</v>
      </c>
      <c r="AV42" s="192">
        <f>if(AV20="",10,if(isnumber(find("+",AV20)),-10,if(EXACT(AV20,upper(AV20)),$C20- VLOOKUP(AV20,'Team Ratings'!$E$3:$F$22,2,FALSE),if(EXACT(AV20,lower(AV20)),$D20- VLOOKUP(AV20,'Team Ratings'!$B$3:$D$22,3,FALSE)))))</f>
        <v>5</v>
      </c>
      <c r="AW42" s="192"/>
      <c r="AX42" s="192">
        <f>if(AX20="",10,if(isnumber(find("+",AX20)),-10,if(EXACT(AX20,upper(AX20)),$C20- VLOOKUP(AX20,'Team Ratings'!$E$3:$F$22,2,FALSE),if(EXACT(AX20,lower(AX20)),$D20- VLOOKUP(AX20,'Team Ratings'!$B$3:$D$22,3,FALSE)))))</f>
        <v>1</v>
      </c>
      <c r="AY42" s="192"/>
      <c r="AZ42" s="192">
        <f>if(AZ20="",10,if(isnumber(find("+",AZ20)),-10,if(EXACT(AZ20,upper(AZ20)),$C20- VLOOKUP(AZ20,'Team Ratings'!$E$3:$F$22,2,FALSE),if(EXACT(AZ20,lower(AZ20)),$D20- VLOOKUP(AZ20,'Team Ratings'!$B$3:$D$22,3,FALSE)))))</f>
        <v>3</v>
      </c>
      <c r="BA42" s="192"/>
      <c r="BB42" s="192">
        <f>if(BB20="",10,if(isnumber(find("+",BB20)),-10,if(EXACT(BB20,upper(BB20)),$C20- VLOOKUP(BB20,'Team Ratings'!$E$3:$F$22,2,FALSE),if(EXACT(BB20,lower(BB20)),$D20- VLOOKUP(BB20,'Team Ratings'!$B$3:$D$22,3,FALSE)))))</f>
        <v>1</v>
      </c>
      <c r="BC42" s="192"/>
      <c r="BD42" s="192">
        <f>if(BD20="",10,if(isnumber(find("+",BD20)),-10,if(EXACT(BD20,upper(BD20)),$C20- VLOOKUP(BD20,'Team Ratings'!$E$3:$F$22,2,FALSE),if(EXACT(BD20,lower(BD20)),$D20- VLOOKUP(BD20,'Team Ratings'!$B$3:$D$22,3,FALSE)))))</f>
        <v>2</v>
      </c>
      <c r="BE42" s="192"/>
      <c r="BF42" s="192">
        <f>if(BF20="",10,if(isnumber(find("+",BF20)),-10,if(EXACT(BF20,upper(BF20)),$C20- VLOOKUP(BF20,'Team Ratings'!$E$3:$F$22,2,FALSE),if(EXACT(BF20,lower(BF20)),$D20- VLOOKUP(BF20,'Team Ratings'!$B$3:$D$22,3,FALSE)))))</f>
        <v>2</v>
      </c>
      <c r="BG42" s="192" t="str">
        <f>if(BG$36="","",HLOOKUP(BG$36, 'FDR Sched'!$R$25:$BB31,$A42,0))</f>
        <v/>
      </c>
      <c r="BH42" s="192">
        <f>if(BH20="",10,if(isnumber(find("+",BH20)),-10,if(EXACT(BH20,upper(BH20)),$C20- VLOOKUP(BH20,'Team Ratings'!$E$3:$F$22,2,FALSE),if(EXACT(BH20,lower(BH20)),$D20- VLOOKUP(BH20,'Team Ratings'!$B$3:$D$22,3,FALSE)))))</f>
        <v>2</v>
      </c>
      <c r="BI42" s="192"/>
      <c r="BJ42" s="192">
        <f>if(BJ20="",10,if(isnumber(find("+",BJ20)),-10,if(EXACT(BJ20,upper(BJ20)),$C20- VLOOKUP(BJ20,'Team Ratings'!$E$3:$F$22,2,FALSE),if(EXACT(BJ20,lower(BJ20)),$D20- VLOOKUP(BJ20,'Team Ratings'!$B$3:$D$22,3,FALSE)))))</f>
        <v>4</v>
      </c>
      <c r="BK42" s="192"/>
      <c r="BL42" s="192">
        <f>if(BL20="",10,if(isnumber(find("+",BL20)),-10,if(EXACT(BL20,upper(BL20)),$C20- VLOOKUP(BL20,'Team Ratings'!$E$3:$F$22,2,FALSE),if(EXACT(BL20,lower(BL20)),$D20- VLOOKUP(BL20,'Team Ratings'!$B$3:$D$22,3,FALSE)))))</f>
        <v>1</v>
      </c>
      <c r="BM42" s="192"/>
      <c r="BN42" s="192">
        <f>if(BN20="",10,if(isnumber(find("+",BN20)),-10,if(EXACT(BN20,upper(BN20)),$C20- VLOOKUP(BN20,'Team Ratings'!$E$3:$F$22,2,FALSE),if(EXACT(BN20,lower(BN20)),$D20- VLOOKUP(BN20,'Team Ratings'!$B$3:$D$22,3,FALSE)))))</f>
        <v>4</v>
      </c>
      <c r="BO42" s="192"/>
      <c r="BP42" s="192">
        <f>if(BP20="",10,if(isnumber(find("+",BP20)),-10,if(EXACT(BP20,upper(BP20)),$C20- VLOOKUP(BP20,'Team Ratings'!$E$3:$F$22,2,FALSE),if(EXACT(BP20,lower(BP20)),$D20- VLOOKUP(BP20,'Team Ratings'!$B$3:$D$22,3,FALSE)))))</f>
        <v>0</v>
      </c>
      <c r="BQ42" s="192"/>
      <c r="BR42" s="192">
        <f>if(BR20="",10,if(isnumber(find("+",BR20)),-10,if(EXACT(BR20,upper(BR20)),$C20- VLOOKUP(BR20,'Team Ratings'!$E$3:$F$22,2,FALSE),if(EXACT(BR20,lower(BR20)),$D20- VLOOKUP(BR20,'Team Ratings'!$B$3:$D$22,3,FALSE)))))</f>
        <v>0</v>
      </c>
      <c r="BS42" s="192"/>
      <c r="BT42" s="192">
        <f>if(BT20="",10,if(isnumber(find("+",BT20)),-10,if(EXACT(BT20,upper(BT20)),$C20- VLOOKUP(BT20,'Team Ratings'!$E$3:$F$22,2,FALSE),if(EXACT(BT20,lower(BT20)),$D20- VLOOKUP(BT20,'Team Ratings'!$B$3:$D$22,3,FALSE)))))</f>
        <v>6</v>
      </c>
      <c r="BU42" s="192"/>
      <c r="BV42" s="192">
        <f>if(BV20="",10,if(isnumber(find("+",BV20)),-10,if(EXACT(BV20,upper(BV20)),$C20- VLOOKUP(BV20,'Team Ratings'!$E$3:$F$22,2,FALSE),if(EXACT(BV20,lower(BV20)),$D20- VLOOKUP(BV20,'Team Ratings'!$B$3:$D$22,3,FALSE)))))</f>
        <v>1</v>
      </c>
      <c r="BW42" s="638"/>
      <c r="BX42" s="8"/>
      <c r="BY42" s="8"/>
      <c r="BZ42" s="8"/>
      <c r="CA42" s="8"/>
      <c r="CB42" s="8"/>
      <c r="CC42" s="8"/>
      <c r="CD42" s="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  <c r="DC42" s="8"/>
      <c r="DD42" s="8"/>
      <c r="DE42" s="8"/>
      <c r="DF42" s="8"/>
      <c r="DG42" s="8"/>
    </row>
    <row r="43" hidden="1">
      <c r="A43" s="754">
        <v>8.0</v>
      </c>
      <c r="B43" s="95"/>
      <c r="C43" s="661"/>
      <c r="D43" s="661"/>
      <c r="E43" s="269"/>
      <c r="F43" s="755"/>
      <c r="G43" s="654" t="s">
        <v>56</v>
      </c>
      <c r="H43" s="192">
        <f>if(H21="",10,if(isnumber(find("+",H21)),-10,if(EXACT(H21,upper(H21)),$C21- VLOOKUP(H21,'Team Ratings'!$E$3:$F$22,2,FALSE),if(EXACT(H21,lower(H21)),$D21- VLOOKUP(H21,'Team Ratings'!$B$3:$D$22,3,FALSE)))))</f>
        <v>4</v>
      </c>
      <c r="I43" s="192">
        <f>if(I21="",10,if(isnumber(find("+",I21)),-10,if(EXACT(I21,upper(I21)),$C21- VLOOKUP(I21,'Team Ratings'!$E$3:$F$22,2,FALSE),if(EXACT(I21,lower(I21)),$D21- VLOOKUP(I21,'Team Ratings'!$B$3:$D$22,3,FALSE)))))</f>
        <v>6</v>
      </c>
      <c r="J43" s="192">
        <f>if(J21="",10,if(isnumber(find("+",J21)),-10,if(EXACT(J21,upper(J21)),$C21- VLOOKUP(J21,'Team Ratings'!$E$3:$F$22,2,FALSE),if(EXACT(J21,lower(J21)),$D21- VLOOKUP(J21,'Team Ratings'!$B$3:$D$22,3,FALSE)))))</f>
        <v>2</v>
      </c>
      <c r="K43" s="192">
        <f>if(K21="",10,if(isnumber(find("+",K21)),-10,if(EXACT(K21,upper(K21)),$C21- VLOOKUP(K21,'Team Ratings'!$E$3:$F$22,2,FALSE),if(EXACT(K21,lower(K21)),$D21- VLOOKUP(K21,'Team Ratings'!$B$3:$D$22,3,FALSE)))))</f>
        <v>6</v>
      </c>
      <c r="L43" s="192">
        <f>if(L21="",10,if(isnumber(find("+",L21)),-10,if(EXACT(L21,upper(L21)),$C21- VLOOKUP(L21,'Team Ratings'!$E$3:$F$22,2,FALSE),if(EXACT(L21,lower(L21)),$D21- VLOOKUP(L21,'Team Ratings'!$B$3:$D$22,3,FALSE)))))</f>
        <v>1</v>
      </c>
      <c r="M43" s="192"/>
      <c r="N43" s="192">
        <f>if(N21="",10,if(isnumber(find("+",N21)),-10,if(EXACT(N21,upper(N21)),$C21- VLOOKUP(N21,'Team Ratings'!$E$3:$F$22,2,FALSE),if(EXACT(N21,lower(N21)),$D21- VLOOKUP(N21,'Team Ratings'!$B$3:$D$22,3,FALSE)))))</f>
        <v>3</v>
      </c>
      <c r="O43" s="192"/>
      <c r="P43" s="192">
        <f>if(P21="",10,if(isnumber(find("+",P21)),-10,if(EXACT(P21,upper(P21)),$C21- VLOOKUP(P21,'Team Ratings'!$E$3:$F$22,2,FALSE),if(EXACT(P21,lower(P21)),$D21- VLOOKUP(P21,'Team Ratings'!$B$3:$D$22,3,FALSE)))))</f>
        <v>4</v>
      </c>
      <c r="Q43" s="192"/>
      <c r="R43" s="192">
        <f>if(R21="",10,if(isnumber(find("+",R21)),-10,if(EXACT(R21,upper(R21)),$C21- VLOOKUP(R21,'Team Ratings'!$E$3:$F$22,2,FALSE),if(EXACT(R21,lower(R21)),$D21- VLOOKUP(R21,'Team Ratings'!$B$3:$D$22,3,FALSE)))))</f>
        <v>3</v>
      </c>
      <c r="S43" s="192"/>
      <c r="T43" s="192">
        <f>if(T21="",10,if(isnumber(find("+",T21)),-10,if(EXACT(T21,upper(T21)),$C21- VLOOKUP(T21,'Team Ratings'!$E$3:$F$22,2,FALSE),if(EXACT(T21,lower(T21)),$D21- VLOOKUP(T21,'Team Ratings'!$B$3:$D$22,3,FALSE)))))</f>
        <v>5</v>
      </c>
      <c r="U43" s="192"/>
      <c r="V43" s="192">
        <f>if(V21="",10,if(isnumber(find("+",V21)),-10,if(EXACT(V21,upper(V21)),$C21- VLOOKUP(V21,'Team Ratings'!$E$3:$F$22,2,FALSE),if(EXACT(V21,lower(V21)),$D21- VLOOKUP(V21,'Team Ratings'!$B$3:$D$22,3,FALSE)))))</f>
        <v>1</v>
      </c>
      <c r="W43" s="192"/>
      <c r="X43" s="192">
        <f>if(X21="",10,if(isnumber(find("+",X21)),-10,if(EXACT(X21,upper(X21)),$C21- VLOOKUP(X21,'Team Ratings'!$E$3:$F$22,2,FALSE),if(EXACT(X21,lower(X21)),$D21- VLOOKUP(X21,'Team Ratings'!$B$3:$D$22,3,FALSE)))))</f>
        <v>3</v>
      </c>
      <c r="Y43" s="192"/>
      <c r="Z43" s="192">
        <f>if(Z21="",10,if(isnumber(find("+",Z21)),-10,if(EXACT(Z21,upper(Z21)),$C21- VLOOKUP(Z21,'Team Ratings'!$E$3:$F$22,2,FALSE),if(EXACT(Z21,lower(Z21)),$D21- VLOOKUP(Z21,'Team Ratings'!$B$3:$D$22,3,FALSE)))))</f>
        <v>2</v>
      </c>
      <c r="AA43" s="192"/>
      <c r="AB43" s="192">
        <f>if(AB21="",10,if(isnumber(find("+",AB21)),-10,if(EXACT(AB21,upper(AB21)),$C21- VLOOKUP(AB21,'Team Ratings'!$E$3:$F$22,2,FALSE),if(EXACT(AB21,lower(AB21)),$D21- VLOOKUP(AB21,'Team Ratings'!$B$3:$D$22,3,FALSE)))))</f>
        <v>2</v>
      </c>
      <c r="AC43" s="192">
        <f>if(AC21="",10,if(isnumber(find("+",AC21)),-10,if(EXACT(AC21,upper(AC21)),$C21- VLOOKUP(AC21,'Team Ratings'!$E$3:$F$22,2,FALSE),if(EXACT(AC21,lower(AC21)),$D21- VLOOKUP(AC21,'Team Ratings'!$B$3:$D$22,3,FALSE)))))</f>
        <v>1</v>
      </c>
      <c r="AD43" s="192">
        <f>if(AD21="",10,if(isnumber(find("+",AD21)),-10,if(EXACT(AD21,upper(AD21)),$C21- VLOOKUP(AD21,'Team Ratings'!$E$3:$F$22,2,FALSE),if(EXACT(AD21,lower(AD21)),$D21- VLOOKUP(AD21,'Team Ratings'!$B$3:$D$22,3,FALSE)))))</f>
        <v>4</v>
      </c>
      <c r="AE43" s="192"/>
      <c r="AF43" s="192">
        <f>if(AF21="",10,if(isnumber(find("+",AF21)),-10,if(EXACT(AF21,upper(AF21)),$C21- VLOOKUP(AF21,'Team Ratings'!$E$3:$F$22,2,FALSE),if(EXACT(AF21,lower(AF21)),$D21- VLOOKUP(AF21,'Team Ratings'!$B$3:$D$22,3,FALSE)))))</f>
        <v>0</v>
      </c>
      <c r="AG43" s="192">
        <f>if(AG21="",10,if(isnumber(find("+",AG21)),-10,if(EXACT(AG21,upper(AG21)),$C21- VLOOKUP(AG21,'Team Ratings'!$E$3:$F$22,2,FALSE),if(EXACT(AG21,lower(AG21)),$D21- VLOOKUP(AG21,'Team Ratings'!$B$3:$D$22,3,FALSE)))))</f>
        <v>0</v>
      </c>
      <c r="AH43" s="192">
        <f>if(AH21="",10,if(isnumber(find("+",AH21)),-10,if(EXACT(AH21,upper(AH21)),$C21- VLOOKUP(AH21,'Team Ratings'!$E$3:$F$22,2,FALSE),if(EXACT(AH21,lower(AH21)),$D21- VLOOKUP(AH21,'Team Ratings'!$B$3:$D$22,3,FALSE)))))</f>
        <v>0</v>
      </c>
      <c r="AI43" s="192"/>
      <c r="AJ43" s="192">
        <f>if(AJ21="",10,if(isnumber(find("+",AJ21)),-10,if(EXACT(AJ21,upper(AJ21)),$C21- VLOOKUP(AJ21,'Team Ratings'!$E$3:$F$22,2,FALSE),if(EXACT(AJ21,lower(AJ21)),$D21- VLOOKUP(AJ21,'Team Ratings'!$B$3:$D$22,3,FALSE)))))</f>
        <v>4</v>
      </c>
      <c r="AK43" s="192">
        <f>if(AK21="",10,if(isnumber(find("+",AK21)),-10,if(EXACT(AK21,upper(AK21)),$C21- VLOOKUP(AK21,'Team Ratings'!$E$3:$F$22,2,FALSE),if(EXACT(AK21,lower(AK21)),$D21- VLOOKUP(AK21,'Team Ratings'!$B$3:$D$22,3,FALSE)))))</f>
        <v>5</v>
      </c>
      <c r="AL43" s="192">
        <f>if(AL21="",10,if(isnumber(find("+",AL21)),-10,if(EXACT(AL21,upper(AL21)),$C21- VLOOKUP(AL21,'Team Ratings'!$E$3:$F$22,2,FALSE),if(EXACT(AL21,lower(AL21)),$D21- VLOOKUP(AL21,'Team Ratings'!$B$3:$D$22,3,FALSE)))))</f>
        <v>1</v>
      </c>
      <c r="AM43" s="192"/>
      <c r="AN43" s="192"/>
      <c r="AO43" s="192"/>
      <c r="AP43" s="192">
        <f>if(AP21="",10,if(isnumber(find("+",AP21)),-10,if(EXACT(AP21,upper(AP21)),$C21- VLOOKUP(AP21,'Team Ratings'!$E$3:$F$22,2,FALSE),if(EXACT(AP21,lower(AP21)),$D21- VLOOKUP(AP21,'Team Ratings'!$B$3:$D$22,3,FALSE)))))</f>
        <v>4</v>
      </c>
      <c r="AQ43" s="192"/>
      <c r="AR43" s="192">
        <f>if(AR21="",10,if(isnumber(find("+",AR21)),-10,if(EXACT(AR21,upper(AR21)),$C21- VLOOKUP(AR21,'Team Ratings'!$E$3:$F$22,2,FALSE),if(EXACT(AR21,lower(AR21)),$D21- VLOOKUP(AR21,'Team Ratings'!$B$3:$D$22,3,FALSE)))))</f>
        <v>2</v>
      </c>
      <c r="AS43" s="192"/>
      <c r="AT43" s="192"/>
      <c r="AU43" s="192">
        <f>if(AU21="",10,if(isnumber(find("+",AU21)),-10,if(EXACT(AU21,upper(AU21)),$C21- VLOOKUP(AU21,'Team Ratings'!$E$3:$F$22,2,FALSE),if(EXACT(AU21,lower(AU21)),$D21- VLOOKUP(AU21,'Team Ratings'!$B$3:$D$22,3,FALSE)))))</f>
        <v>1</v>
      </c>
      <c r="AV43" s="192">
        <f>if(AV21="",10,if(isnumber(find("+",AV21)),-10,if(EXACT(AV21,upper(AV21)),$C21- VLOOKUP(AV21,'Team Ratings'!$E$3:$F$22,2,FALSE),if(EXACT(AV21,lower(AV21)),$D21- VLOOKUP(AV21,'Team Ratings'!$B$3:$D$22,3,FALSE)))))</f>
        <v>6</v>
      </c>
      <c r="AW43" s="192"/>
      <c r="AX43" s="192">
        <f>if(AX21="",10,if(isnumber(find("+",AX21)),-10,if(EXACT(AX21,upper(AX21)),$C21- VLOOKUP(AX21,'Team Ratings'!$E$3:$F$22,2,FALSE),if(EXACT(AX21,lower(AX21)),$D21- VLOOKUP(AX21,'Team Ratings'!$B$3:$D$22,3,FALSE)))))</f>
        <v>3</v>
      </c>
      <c r="AY43" s="192"/>
      <c r="AZ43" s="192">
        <f>if(AZ21="",10,if(isnumber(find("+",AZ21)),-10,if(EXACT(AZ21,upper(AZ21)),$C21- VLOOKUP(AZ21,'Team Ratings'!$E$3:$F$22,2,FALSE),if(EXACT(AZ21,lower(AZ21)),$D21- VLOOKUP(AZ21,'Team Ratings'!$B$3:$D$22,3,FALSE)))))</f>
        <v>6</v>
      </c>
      <c r="BA43" s="192"/>
      <c r="BB43" s="192">
        <f>if(BB21="",10,if(isnumber(find("+",BB21)),-10,if(EXACT(BB21,upper(BB21)),$C21- VLOOKUP(BB21,'Team Ratings'!$E$3:$F$22,2,FALSE),if(EXACT(BB21,lower(BB21)),$D21- VLOOKUP(BB21,'Team Ratings'!$B$3:$D$22,3,FALSE)))))</f>
        <v>4</v>
      </c>
      <c r="BC43" s="192"/>
      <c r="BD43" s="192">
        <f>if(BD21="",10,if(isnumber(find("+",BD21)),-10,if(EXACT(BD21,upper(BD21)),$C21- VLOOKUP(BD21,'Team Ratings'!$E$3:$F$22,2,FALSE),if(EXACT(BD21,lower(BD21)),$D21- VLOOKUP(BD21,'Team Ratings'!$B$3:$D$22,3,FALSE)))))</f>
        <v>2</v>
      </c>
      <c r="BE43" s="192"/>
      <c r="BF43" s="192">
        <f>if(BF21="",10,if(isnumber(find("+",BF21)),-10,if(EXACT(BF21,upper(BF21)),$C21- VLOOKUP(BF21,'Team Ratings'!$E$3:$F$22,2,FALSE),if(EXACT(BF21,lower(BF21)),$D21- VLOOKUP(BF21,'Team Ratings'!$B$3:$D$22,3,FALSE)))))</f>
        <v>1</v>
      </c>
      <c r="BG43" s="192" t="str">
        <f>if(BG$36="","",HLOOKUP(BG$36, 'FDR Sched'!$R$25:$BB32,$A43,0))</f>
        <v/>
      </c>
      <c r="BH43" s="192">
        <f>if(BH21="",10,if(isnumber(find("+",BH21)),-10,if(EXACT(BH21,upper(BH21)),$C21- VLOOKUP(BH21,'Team Ratings'!$E$3:$F$22,2,FALSE),if(EXACT(BH21,lower(BH21)),$D21- VLOOKUP(BH21,'Team Ratings'!$B$3:$D$22,3,FALSE)))))</f>
        <v>1</v>
      </c>
      <c r="BI43" s="192"/>
      <c r="BJ43" s="192">
        <f>if(BJ21="",10,if(isnumber(find("+",BJ21)),-10,if(EXACT(BJ21,upper(BJ21)),$C21- VLOOKUP(BJ21,'Team Ratings'!$E$3:$F$22,2,FALSE),if(EXACT(BJ21,lower(BJ21)),$D21- VLOOKUP(BJ21,'Team Ratings'!$B$3:$D$22,3,FALSE)))))</f>
        <v>1</v>
      </c>
      <c r="BK43" s="192"/>
      <c r="BL43" s="192">
        <f>if(BL21="",10,if(isnumber(find("+",BL21)),-10,if(EXACT(BL21,upper(BL21)),$C21- VLOOKUP(BL21,'Team Ratings'!$E$3:$F$22,2,FALSE),if(EXACT(BL21,lower(BL21)),$D21- VLOOKUP(BL21,'Team Ratings'!$B$3:$D$22,3,FALSE)))))</f>
        <v>2</v>
      </c>
      <c r="BM43" s="192"/>
      <c r="BN43" s="192">
        <f>if(BN21="",10,if(isnumber(find("+",BN21)),-10,if(EXACT(BN21,upper(BN21)),$C21- VLOOKUP(BN21,'Team Ratings'!$E$3:$F$22,2,FALSE),if(EXACT(BN21,lower(BN21)),$D21- VLOOKUP(BN21,'Team Ratings'!$B$3:$D$22,3,FALSE)))))</f>
        <v>2</v>
      </c>
      <c r="BO43" s="192"/>
      <c r="BP43" s="192">
        <f>if(BP21="",10,if(isnumber(find("+",BP21)),-10,if(EXACT(BP21,upper(BP21)),$C21- VLOOKUP(BP21,'Team Ratings'!$E$3:$F$22,2,FALSE),if(EXACT(BP21,lower(BP21)),$D21- VLOOKUP(BP21,'Team Ratings'!$B$3:$D$22,3,FALSE)))))</f>
        <v>5</v>
      </c>
      <c r="BQ43" s="192"/>
      <c r="BR43" s="192">
        <f>if(BR21="",10,if(isnumber(find("+",BR21)),-10,if(EXACT(BR21,upper(BR21)),$C21- VLOOKUP(BR21,'Team Ratings'!$E$3:$F$22,2,FALSE),if(EXACT(BR21,lower(BR21)),$D21- VLOOKUP(BR21,'Team Ratings'!$B$3:$D$22,3,FALSE)))))</f>
        <v>0</v>
      </c>
      <c r="BS43" s="192"/>
      <c r="BT43" s="192">
        <f>if(BT21="",10,if(isnumber(find("+",BT21)),-10,if(EXACT(BT21,upper(BT21)),$C21- VLOOKUP(BT21,'Team Ratings'!$E$3:$F$22,2,FALSE),if(EXACT(BT21,lower(BT21)),$D21- VLOOKUP(BT21,'Team Ratings'!$B$3:$D$22,3,FALSE)))))</f>
        <v>0</v>
      </c>
      <c r="BU43" s="192"/>
      <c r="BV43" s="192">
        <f>if(BV21="",10,if(isnumber(find("+",BV21)),-10,if(EXACT(BV21,upper(BV21)),$C21- VLOOKUP(BV21,'Team Ratings'!$E$3:$F$22,2,FALSE),if(EXACT(BV21,lower(BV21)),$D21- VLOOKUP(BV21,'Team Ratings'!$B$3:$D$22,3,FALSE)))))</f>
        <v>0</v>
      </c>
      <c r="BW43" s="638"/>
      <c r="BX43" s="8"/>
      <c r="BY43" s="8"/>
      <c r="BZ43" s="8"/>
      <c r="CA43" s="8"/>
      <c r="CB43" s="8"/>
      <c r="CC43" s="8"/>
      <c r="CD43" s="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  <c r="DC43" s="8"/>
      <c r="DD43" s="8"/>
      <c r="DE43" s="8"/>
      <c r="DF43" s="8"/>
      <c r="DG43" s="8"/>
    </row>
    <row r="44" hidden="1">
      <c r="A44" s="754">
        <v>9.0</v>
      </c>
      <c r="B44" s="95"/>
      <c r="C44" s="661"/>
      <c r="D44" s="661"/>
      <c r="E44" s="269"/>
      <c r="F44" s="755"/>
      <c r="G44" s="654" t="s">
        <v>56</v>
      </c>
      <c r="H44" s="192">
        <f>if(H22="",10,if(isnumber(find("+",H22)),-10,if(EXACT(H22,upper(H22)),$C22- VLOOKUP(H22,'Team Ratings'!$E$3:$F$22,2,FALSE),if(EXACT(H22,lower(H22)),$D22- VLOOKUP(H22,'Team Ratings'!$B$3:$D$22,3,FALSE)))))</f>
        <v>5</v>
      </c>
      <c r="I44" s="192">
        <f>if(I22="",10,if(isnumber(find("+",I22)),-10,if(EXACT(I22,upper(I22)),$C22- VLOOKUP(I22,'Team Ratings'!$E$3:$F$22,2,FALSE),if(EXACT(I22,lower(I22)),$D22- VLOOKUP(I22,'Team Ratings'!$B$3:$D$22,3,FALSE)))))</f>
        <v>3</v>
      </c>
      <c r="J44" s="192">
        <f>if(J22="",10,if(isnumber(find("+",J22)),-10,if(EXACT(J22,upper(J22)),$C22- VLOOKUP(J22,'Team Ratings'!$E$3:$F$22,2,FALSE),if(EXACT(J22,lower(J22)),$D22- VLOOKUP(J22,'Team Ratings'!$B$3:$D$22,3,FALSE)))))</f>
        <v>0</v>
      </c>
      <c r="K44" s="192">
        <f>if(K22="",10,if(isnumber(find("+",K22)),-10,if(EXACT(K22,upper(K22)),$C22- VLOOKUP(K22,'Team Ratings'!$E$3:$F$22,2,FALSE),if(EXACT(K22,lower(K22)),$D22- VLOOKUP(K22,'Team Ratings'!$B$3:$D$22,3,FALSE)))))</f>
        <v>1</v>
      </c>
      <c r="L44" s="192">
        <f>if(L22="",10,if(isnumber(find("+",L22)),-10,if(EXACT(L22,upper(L22)),$C22- VLOOKUP(L22,'Team Ratings'!$E$3:$F$22,2,FALSE),if(EXACT(L22,lower(L22)),$D22- VLOOKUP(L22,'Team Ratings'!$B$3:$D$22,3,FALSE)))))</f>
        <v>1</v>
      </c>
      <c r="M44" s="192"/>
      <c r="N44" s="192">
        <f>if(N22="",10,if(isnumber(find("+",N22)),-10,if(EXACT(N22,upper(N22)),$C22- VLOOKUP(N22,'Team Ratings'!$E$3:$F$22,2,FALSE),if(EXACT(N22,lower(N22)),$D22- VLOOKUP(N22,'Team Ratings'!$B$3:$D$22,3,FALSE)))))</f>
        <v>6</v>
      </c>
      <c r="O44" s="192"/>
      <c r="P44" s="192">
        <f>if(P22="",10,if(isnumber(find("+",P22)),-10,if(EXACT(P22,upper(P22)),$C22- VLOOKUP(P22,'Team Ratings'!$E$3:$F$22,2,FALSE),if(EXACT(P22,lower(P22)),$D22- VLOOKUP(P22,'Team Ratings'!$B$3:$D$22,3,FALSE)))))</f>
        <v>4</v>
      </c>
      <c r="Q44" s="192"/>
      <c r="R44" s="192">
        <f>if(R22="",10,if(isnumber(find("+",R22)),-10,if(EXACT(R22,upper(R22)),$C22- VLOOKUP(R22,'Team Ratings'!$E$3:$F$22,2,FALSE),if(EXACT(R22,lower(R22)),$D22- VLOOKUP(R22,'Team Ratings'!$B$3:$D$22,3,FALSE)))))</f>
        <v>2</v>
      </c>
      <c r="S44" s="192"/>
      <c r="T44" s="192">
        <f>if(T22="",10,if(isnumber(find("+",T22)),-10,if(EXACT(T22,upper(T22)),$C22- VLOOKUP(T22,'Team Ratings'!$E$3:$F$22,2,FALSE),if(EXACT(T22,lower(T22)),$D22- VLOOKUP(T22,'Team Ratings'!$B$3:$D$22,3,FALSE)))))</f>
        <v>1</v>
      </c>
      <c r="U44" s="192"/>
      <c r="V44" s="192">
        <f>if(V22="",10,if(isnumber(find("+",V22)),-10,if(EXACT(V22,upper(V22)),$C22- VLOOKUP(V22,'Team Ratings'!$E$3:$F$22,2,FALSE),if(EXACT(V22,lower(V22)),$D22- VLOOKUP(V22,'Team Ratings'!$B$3:$D$22,3,FALSE)))))</f>
        <v>4</v>
      </c>
      <c r="W44" s="192"/>
      <c r="X44" s="192">
        <f>if(X22="",10,if(isnumber(find("+",X22)),-10,if(EXACT(X22,upper(X22)),$C22- VLOOKUP(X22,'Team Ratings'!$E$3:$F$22,2,FALSE),if(EXACT(X22,lower(X22)),$D22- VLOOKUP(X22,'Team Ratings'!$B$3:$D$22,3,FALSE)))))</f>
        <v>5</v>
      </c>
      <c r="Y44" s="192"/>
      <c r="Z44" s="192">
        <f>if(Z22="",10,if(isnumber(find("+",Z22)),-10,if(EXACT(Z22,upper(Z22)),$C22- VLOOKUP(Z22,'Team Ratings'!$E$3:$F$22,2,FALSE),if(EXACT(Z22,lower(Z22)),$D22- VLOOKUP(Z22,'Team Ratings'!$B$3:$D$22,3,FALSE)))))</f>
        <v>3</v>
      </c>
      <c r="AA44" s="192"/>
      <c r="AB44" s="192">
        <f>if(AB22="",10,if(isnumber(find("+",AB22)),-10,if(EXACT(AB22,upper(AB22)),$C22- VLOOKUP(AB22,'Team Ratings'!$E$3:$F$22,2,FALSE),if(EXACT(AB22,lower(AB22)),$D22- VLOOKUP(AB22,'Team Ratings'!$B$3:$D$22,3,FALSE)))))</f>
        <v>2</v>
      </c>
      <c r="AC44" s="192">
        <f>if(AC22="",10,if(isnumber(find("+",AC22)),-10,if(EXACT(AC22,upper(AC22)),$C22- VLOOKUP(AC22,'Team Ratings'!$E$3:$F$22,2,FALSE),if(EXACT(AC22,lower(AC22)),$D22- VLOOKUP(AC22,'Team Ratings'!$B$3:$D$22,3,FALSE)))))</f>
        <v>0</v>
      </c>
      <c r="AD44" s="192">
        <f>if(AD22="",10,if(isnumber(find("+",AD22)),-10,if(EXACT(AD22,upper(AD22)),$C22- VLOOKUP(AD22,'Team Ratings'!$E$3:$F$22,2,FALSE),if(EXACT(AD22,lower(AD22)),$D22- VLOOKUP(AD22,'Team Ratings'!$B$3:$D$22,3,FALSE)))))</f>
        <v>2</v>
      </c>
      <c r="AE44" s="192"/>
      <c r="AF44" s="192">
        <f>if(AF22="",10,if(isnumber(find("+",AF22)),-10,if(EXACT(AF22,upper(AF22)),$C22- VLOOKUP(AF22,'Team Ratings'!$E$3:$F$22,2,FALSE),if(EXACT(AF22,lower(AF22)),$D22- VLOOKUP(AF22,'Team Ratings'!$B$3:$D$22,3,FALSE)))))</f>
        <v>0</v>
      </c>
      <c r="AG44" s="192">
        <f>if(AG22="",10,if(isnumber(find("+",AG22)),-10,if(EXACT(AG22,upper(AG22)),$C22- VLOOKUP(AG22,'Team Ratings'!$E$3:$F$22,2,FALSE),if(EXACT(AG22,lower(AG22)),$D22- VLOOKUP(AG22,'Team Ratings'!$B$3:$D$22,3,FALSE)))))</f>
        <v>2</v>
      </c>
      <c r="AH44" s="192">
        <f>if(AH22="",10,if(isnumber(find("+",AH22)),-10,if(EXACT(AH22,upper(AH22)),$C22- VLOOKUP(AH22,'Team Ratings'!$E$3:$F$22,2,FALSE),if(EXACT(AH22,lower(AH22)),$D22- VLOOKUP(AH22,'Team Ratings'!$B$3:$D$22,3,FALSE)))))</f>
        <v>6</v>
      </c>
      <c r="AI44" s="192"/>
      <c r="AJ44" s="192">
        <f>if(AJ22="",10,if(isnumber(find("+",AJ22)),-10,if(EXACT(AJ22,upper(AJ22)),$C22- VLOOKUP(AJ22,'Team Ratings'!$E$3:$F$22,2,FALSE),if(EXACT(AJ22,lower(AJ22)),$D22- VLOOKUP(AJ22,'Team Ratings'!$B$3:$D$22,3,FALSE)))))</f>
        <v>2</v>
      </c>
      <c r="AK44" s="192">
        <f>if(AK22="",10,if(isnumber(find("+",AK22)),-10,if(EXACT(AK22,upper(AK22)),$C22- VLOOKUP(AK22,'Team Ratings'!$E$3:$F$22,2,FALSE),if(EXACT(AK22,lower(AK22)),$D22- VLOOKUP(AK22,'Team Ratings'!$B$3:$D$22,3,FALSE)))))</f>
        <v>1</v>
      </c>
      <c r="AL44" s="192">
        <f>if(AL22="",10,if(isnumber(find("+",AL22)),-10,if(EXACT(AL22,upper(AL22)),$C22- VLOOKUP(AL22,'Team Ratings'!$E$3:$F$22,2,FALSE),if(EXACT(AL22,lower(AL22)),$D22- VLOOKUP(AL22,'Team Ratings'!$B$3:$D$22,3,FALSE)))))</f>
        <v>4</v>
      </c>
      <c r="AM44" s="192"/>
      <c r="AN44" s="192"/>
      <c r="AO44" s="192"/>
      <c r="AP44" s="192">
        <f>if(AP22="",10,if(isnumber(find("+",AP22)),-10,if(EXACT(AP22,upper(AP22)),$C22- VLOOKUP(AP22,'Team Ratings'!$E$3:$F$22,2,FALSE),if(EXACT(AP22,lower(AP22)),$D22- VLOOKUP(AP22,'Team Ratings'!$B$3:$D$22,3,FALSE)))))</f>
        <v>4</v>
      </c>
      <c r="AQ44" s="192"/>
      <c r="AR44" s="192">
        <f>if(AR22="",10,if(isnumber(find("+",AR22)),-10,if(EXACT(AR22,upper(AR22)),$C22- VLOOKUP(AR22,'Team Ratings'!$E$3:$F$22,2,FALSE),if(EXACT(AR22,lower(AR22)),$D22- VLOOKUP(AR22,'Team Ratings'!$B$3:$D$22,3,FALSE)))))</f>
        <v>6</v>
      </c>
      <c r="AS44" s="192"/>
      <c r="AT44" s="192"/>
      <c r="AU44" s="192">
        <f>if(AU22="",10,if(isnumber(find("+",AU22)),-10,if(EXACT(AU22,upper(AU22)),$C22- VLOOKUP(AU22,'Team Ratings'!$E$3:$F$22,2,FALSE),if(EXACT(AU22,lower(AU22)),$D22- VLOOKUP(AU22,'Team Ratings'!$B$3:$D$22,3,FALSE)))))</f>
        <v>1</v>
      </c>
      <c r="AV44" s="192">
        <f>if(AV22="",10,if(isnumber(find("+",AV22)),-10,if(EXACT(AV22,upper(AV22)),$C22- VLOOKUP(AV22,'Team Ratings'!$E$3:$F$22,2,FALSE),if(EXACT(AV22,lower(AV22)),$D22- VLOOKUP(AV22,'Team Ratings'!$B$3:$D$22,3,FALSE)))))</f>
        <v>2</v>
      </c>
      <c r="AW44" s="192"/>
      <c r="AX44" s="192">
        <f>if(AX22="",10,if(isnumber(find("+",AX22)),-10,if(EXACT(AX22,upper(AX22)),$C22- VLOOKUP(AX22,'Team Ratings'!$E$3:$F$22,2,FALSE),if(EXACT(AX22,lower(AX22)),$D22- VLOOKUP(AX22,'Team Ratings'!$B$3:$D$22,3,FALSE)))))</f>
        <v>0</v>
      </c>
      <c r="AY44" s="192"/>
      <c r="AZ44" s="192">
        <f>if(AZ22="",10,if(isnumber(find("+",AZ22)),-10,if(EXACT(AZ22,upper(AZ22)),$C22- VLOOKUP(AZ22,'Team Ratings'!$E$3:$F$22,2,FALSE),if(EXACT(AZ22,lower(AZ22)),$D22- VLOOKUP(AZ22,'Team Ratings'!$B$3:$D$22,3,FALSE)))))</f>
        <v>1</v>
      </c>
      <c r="BA44" s="192"/>
      <c r="BB44" s="192">
        <f>if(BB22="",10,if(isnumber(find("+",BB22)),-10,if(EXACT(BB22,upper(BB22)),$C22- VLOOKUP(BB22,'Team Ratings'!$E$3:$F$22,2,FALSE),if(EXACT(BB22,lower(BB22)),$D22- VLOOKUP(BB22,'Team Ratings'!$B$3:$D$22,3,FALSE)))))</f>
        <v>5</v>
      </c>
      <c r="BC44" s="192"/>
      <c r="BD44" s="192">
        <f>if(BD22="",10,if(isnumber(find("+",BD22)),-10,if(EXACT(BD22,upper(BD22)),$C22- VLOOKUP(BD22,'Team Ratings'!$E$3:$F$22,2,FALSE),if(EXACT(BD22,lower(BD22)),$D22- VLOOKUP(BD22,'Team Ratings'!$B$3:$D$22,3,FALSE)))))</f>
        <v>4</v>
      </c>
      <c r="BE44" s="192"/>
      <c r="BF44" s="192">
        <f>if(BF22="",10,if(isnumber(find("+",BF22)),-10,if(EXACT(BF22,upper(BF22)),$C22- VLOOKUP(BF22,'Team Ratings'!$E$3:$F$22,2,FALSE),if(EXACT(BF22,lower(BF22)),$D22- VLOOKUP(BF22,'Team Ratings'!$B$3:$D$22,3,FALSE)))))</f>
        <v>4</v>
      </c>
      <c r="BG44" s="192" t="str">
        <f>if(BG$36="","",HLOOKUP(BG$36, 'FDR Sched'!$R$25:$BB33,$A44,0))</f>
        <v/>
      </c>
      <c r="BH44" s="192">
        <f>if(BH22="",10,if(isnumber(find("+",BH22)),-10,if(EXACT(BH22,upper(BH22)),$C22- VLOOKUP(BH22,'Team Ratings'!$E$3:$F$22,2,FALSE),if(EXACT(BH22,lower(BH22)),$D22- VLOOKUP(BH22,'Team Ratings'!$B$3:$D$22,3,FALSE)))))</f>
        <v>0</v>
      </c>
      <c r="BI44" s="192"/>
      <c r="BJ44" s="192">
        <f>if(BJ22="",10,if(isnumber(find("+",BJ22)),-10,if(EXACT(BJ22,upper(BJ22)),$C22- VLOOKUP(BJ22,'Team Ratings'!$E$3:$F$22,2,FALSE),if(EXACT(BJ22,lower(BJ22)),$D22- VLOOKUP(BJ22,'Team Ratings'!$B$3:$D$22,3,FALSE)))))</f>
        <v>2</v>
      </c>
      <c r="BK44" s="192"/>
      <c r="BL44" s="192">
        <f>if(BL22="",10,if(isnumber(find("+",BL22)),-10,if(EXACT(BL22,upper(BL22)),$C22- VLOOKUP(BL22,'Team Ratings'!$E$3:$F$22,2,FALSE),if(EXACT(BL22,lower(BL22)),$D22- VLOOKUP(BL22,'Team Ratings'!$B$3:$D$22,3,FALSE)))))</f>
        <v>1</v>
      </c>
      <c r="BM44" s="192"/>
      <c r="BN44" s="192">
        <f>if(BN22="",10,if(isnumber(find("+",BN22)),-10,if(EXACT(BN22,upper(BN22)),$C22- VLOOKUP(BN22,'Team Ratings'!$E$3:$F$22,2,FALSE),if(EXACT(BN22,lower(BN22)),$D22- VLOOKUP(BN22,'Team Ratings'!$B$3:$D$22,3,FALSE)))))</f>
        <v>3</v>
      </c>
      <c r="BO44" s="192"/>
      <c r="BP44" s="192">
        <f>if(BP22="",10,if(isnumber(find("+",BP22)),-10,if(EXACT(BP22,upper(BP22)),$C22- VLOOKUP(BP22,'Team Ratings'!$E$3:$F$22,2,FALSE),if(EXACT(BP22,lower(BP22)),$D22- VLOOKUP(BP22,'Team Ratings'!$B$3:$D$22,3,FALSE)))))</f>
        <v>3</v>
      </c>
      <c r="BQ44" s="192"/>
      <c r="BR44" s="192">
        <f>if(BR22="",10,if(isnumber(find("+",BR22)),-10,if(EXACT(BR22,upper(BR22)),$C22- VLOOKUP(BR22,'Team Ratings'!$E$3:$F$22,2,FALSE),if(EXACT(BR22,lower(BR22)),$D22- VLOOKUP(BR22,'Team Ratings'!$B$3:$D$22,3,FALSE)))))</f>
        <v>6</v>
      </c>
      <c r="BS44" s="192"/>
      <c r="BT44" s="192">
        <f>if(BT22="",10,if(isnumber(find("+",BT22)),-10,if(EXACT(BT22,upper(BT22)),$C22- VLOOKUP(BT22,'Team Ratings'!$E$3:$F$22,2,FALSE),if(EXACT(BT22,lower(BT22)),$D22- VLOOKUP(BT22,'Team Ratings'!$B$3:$D$22,3,FALSE)))))</f>
        <v>2</v>
      </c>
      <c r="BU44" s="192"/>
      <c r="BV44" s="192">
        <f>if(BV22="",10,if(isnumber(find("+",BV22)),-10,if(EXACT(BV22,upper(BV22)),$C22- VLOOKUP(BV22,'Team Ratings'!$E$3:$F$22,2,FALSE),if(EXACT(BV22,lower(BV22)),$D22- VLOOKUP(BV22,'Team Ratings'!$B$3:$D$22,3,FALSE)))))</f>
        <v>0</v>
      </c>
      <c r="BW44" s="638"/>
      <c r="BX44" s="8"/>
      <c r="BY44" s="8"/>
      <c r="BZ44" s="8"/>
      <c r="CA44" s="8"/>
      <c r="CB44" s="8"/>
      <c r="CC44" s="8"/>
      <c r="CD44" s="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  <c r="DC44" s="8"/>
      <c r="DD44" s="8"/>
      <c r="DE44" s="8"/>
      <c r="DF44" s="8"/>
      <c r="DG44" s="8"/>
    </row>
    <row r="45" hidden="1">
      <c r="A45" s="754">
        <v>10.0</v>
      </c>
      <c r="B45" s="95"/>
      <c r="C45" s="661"/>
      <c r="D45" s="661"/>
      <c r="E45" s="269"/>
      <c r="F45" s="755"/>
      <c r="G45" s="654" t="s">
        <v>56</v>
      </c>
      <c r="H45" s="192">
        <f>if(H23="",10,if(isnumber(find("+",H23)),-10,if(EXACT(H23,upper(H23)),$C23- VLOOKUP(H23,'Team Ratings'!$E$3:$F$22,2,FALSE),if(EXACT(H23,lower(H23)),$D23- VLOOKUP(H23,'Team Ratings'!$B$3:$D$22,3,FALSE)))))</f>
        <v>2</v>
      </c>
      <c r="I45" s="192">
        <f>if(I23="",10,if(isnumber(find("+",I23)),-10,if(EXACT(I23,upper(I23)),$C23- VLOOKUP(I23,'Team Ratings'!$E$3:$F$22,2,FALSE),if(EXACT(I23,lower(I23)),$D23- VLOOKUP(I23,'Team Ratings'!$B$3:$D$22,3,FALSE)))))</f>
        <v>1</v>
      </c>
      <c r="J45" s="192">
        <f>if(J23="",10,if(isnumber(find("+",J23)),-10,if(EXACT(J23,upper(J23)),$C23- VLOOKUP(J23,'Team Ratings'!$E$3:$F$22,2,FALSE),if(EXACT(J23,lower(J23)),$D23- VLOOKUP(J23,'Team Ratings'!$B$3:$D$22,3,FALSE)))))</f>
        <v>5</v>
      </c>
      <c r="K45" s="192">
        <f>if(K23="",10,if(isnumber(find("+",K23)),-10,if(EXACT(K23,upper(K23)),$C23- VLOOKUP(K23,'Team Ratings'!$E$3:$F$22,2,FALSE),if(EXACT(K23,lower(K23)),$D23- VLOOKUP(K23,'Team Ratings'!$B$3:$D$22,3,FALSE)))))</f>
        <v>3</v>
      </c>
      <c r="L45" s="192">
        <f>if(L23="",10,if(isnumber(find("+",L23)),-10,if(EXACT(L23,upper(L23)),$C23- VLOOKUP(L23,'Team Ratings'!$E$3:$F$22,2,FALSE),if(EXACT(L23,lower(L23)),$D23- VLOOKUP(L23,'Team Ratings'!$B$3:$D$22,3,FALSE)))))</f>
        <v>1</v>
      </c>
      <c r="M45" s="192"/>
      <c r="N45" s="192">
        <f>if(N23="",10,if(isnumber(find("+",N23)),-10,if(EXACT(N23,upper(N23)),$C23- VLOOKUP(N23,'Team Ratings'!$E$3:$F$22,2,FALSE),if(EXACT(N23,lower(N23)),$D23- VLOOKUP(N23,'Team Ratings'!$B$3:$D$22,3,FALSE)))))</f>
        <v>1</v>
      </c>
      <c r="O45" s="192"/>
      <c r="P45" s="192">
        <f>if(P23="",10,if(isnumber(find("+",P23)),-10,if(EXACT(P23,upper(P23)),$C23- VLOOKUP(P23,'Team Ratings'!$E$3:$F$22,2,FALSE),if(EXACT(P23,lower(P23)),$D23- VLOOKUP(P23,'Team Ratings'!$B$3:$D$22,3,FALSE)))))</f>
        <v>0</v>
      </c>
      <c r="Q45" s="192"/>
      <c r="R45" s="192">
        <f>if(R23="",10,if(isnumber(find("+",R23)),-10,if(EXACT(R23,upper(R23)),$C23- VLOOKUP(R23,'Team Ratings'!$E$3:$F$22,2,FALSE),if(EXACT(R23,lower(R23)),$D23- VLOOKUP(R23,'Team Ratings'!$B$3:$D$22,3,FALSE)))))</f>
        <v>4</v>
      </c>
      <c r="S45" s="192"/>
      <c r="T45" s="192">
        <f>if(T23="",10,if(isnumber(find("+",T23)),-10,if(EXACT(T23,upper(T23)),$C23- VLOOKUP(T23,'Team Ratings'!$E$3:$F$22,2,FALSE),if(EXACT(T23,lower(T23)),$D23- VLOOKUP(T23,'Team Ratings'!$B$3:$D$22,3,FALSE)))))</f>
        <v>2</v>
      </c>
      <c r="U45" s="192"/>
      <c r="V45" s="192">
        <f>if(V23="",10,if(isnumber(find("+",V23)),-10,if(EXACT(V23,upper(V23)),$C23- VLOOKUP(V23,'Team Ratings'!$E$3:$F$22,2,FALSE),if(EXACT(V23,lower(V23)),$D23- VLOOKUP(V23,'Team Ratings'!$B$3:$D$22,3,FALSE)))))</f>
        <v>2</v>
      </c>
      <c r="W45" s="192"/>
      <c r="X45" s="192">
        <f>if(X23="",10,if(isnumber(find("+",X23)),-10,if(EXACT(X23,upper(X23)),$C23- VLOOKUP(X23,'Team Ratings'!$E$3:$F$22,2,FALSE),if(EXACT(X23,lower(X23)),$D23- VLOOKUP(X23,'Team Ratings'!$B$3:$D$22,3,FALSE)))))</f>
        <v>4</v>
      </c>
      <c r="Y45" s="192"/>
      <c r="Z45" s="192">
        <f>if(Z23="",10,if(isnumber(find("+",Z23)),-10,if(EXACT(Z23,upper(Z23)),$C23- VLOOKUP(Z23,'Team Ratings'!$E$3:$F$22,2,FALSE),if(EXACT(Z23,lower(Z23)),$D23- VLOOKUP(Z23,'Team Ratings'!$B$3:$D$22,3,FALSE)))))</f>
        <v>3</v>
      </c>
      <c r="AA45" s="192"/>
      <c r="AB45" s="192">
        <f>if(AB23="",10,if(isnumber(find("+",AB23)),-10,if(EXACT(AB23,upper(AB23)),$C23- VLOOKUP(AB23,'Team Ratings'!$E$3:$F$22,2,FALSE),if(EXACT(AB23,lower(AB23)),$D23- VLOOKUP(AB23,'Team Ratings'!$B$3:$D$22,3,FALSE)))))</f>
        <v>0</v>
      </c>
      <c r="AC45" s="192">
        <f>if(AC23="",10,if(isnumber(find("+",AC23)),-10,if(EXACT(AC23,upper(AC23)),$C23- VLOOKUP(AC23,'Team Ratings'!$E$3:$F$22,2,FALSE),if(EXACT(AC23,lower(AC23)),$D23- VLOOKUP(AC23,'Team Ratings'!$B$3:$D$22,3,FALSE)))))</f>
        <v>6</v>
      </c>
      <c r="AD45" s="192">
        <f>if(AD23="",10,if(isnumber(find("+",AD23)),-10,if(EXACT(AD23,upper(AD23)),$C23- VLOOKUP(AD23,'Team Ratings'!$E$3:$F$22,2,FALSE),if(EXACT(AD23,lower(AD23)),$D23- VLOOKUP(AD23,'Team Ratings'!$B$3:$D$22,3,FALSE)))))</f>
        <v>0</v>
      </c>
      <c r="AE45" s="192"/>
      <c r="AF45" s="192">
        <f>if(AF23="",10,if(isnumber(find("+",AF23)),-10,if(EXACT(AF23,upper(AF23)),$C23- VLOOKUP(AF23,'Team Ratings'!$E$3:$F$22,2,FALSE),if(EXACT(AF23,lower(AF23)),$D23- VLOOKUP(AF23,'Team Ratings'!$B$3:$D$22,3,FALSE)))))</f>
        <v>5</v>
      </c>
      <c r="AG45" s="192">
        <f>if(AG23="",10,if(isnumber(find("+",AG23)),-10,if(EXACT(AG23,upper(AG23)),$C23- VLOOKUP(AG23,'Team Ratings'!$E$3:$F$22,2,FALSE),if(EXACT(AG23,lower(AG23)),$D23- VLOOKUP(AG23,'Team Ratings'!$B$3:$D$22,3,FALSE)))))</f>
        <v>6</v>
      </c>
      <c r="AH45" s="192">
        <f>if(AH23="",10,if(isnumber(find("+",AH23)),-10,if(EXACT(AH23,upper(AH23)),$C23- VLOOKUP(AH23,'Team Ratings'!$E$3:$F$22,2,FALSE),if(EXACT(AH23,lower(AH23)),$D23- VLOOKUP(AH23,'Team Ratings'!$B$3:$D$22,3,FALSE)))))</f>
        <v>3</v>
      </c>
      <c r="AI45" s="192"/>
      <c r="AJ45" s="192">
        <f>if(AJ23="",10,if(isnumber(find("+",AJ23)),-10,if(EXACT(AJ23,upper(AJ23)),$C23- VLOOKUP(AJ23,'Team Ratings'!$E$3:$F$22,2,FALSE),if(EXACT(AJ23,lower(AJ23)),$D23- VLOOKUP(AJ23,'Team Ratings'!$B$3:$D$22,3,FALSE)))))</f>
        <v>2</v>
      </c>
      <c r="AK45" s="192">
        <f>if(AK23="",10,if(isnumber(find("+",AK23)),-10,if(EXACT(AK23,upper(AK23)),$C23- VLOOKUP(AK23,'Team Ratings'!$E$3:$F$22,2,FALSE),if(EXACT(AK23,lower(AK23)),$D23- VLOOKUP(AK23,'Team Ratings'!$B$3:$D$22,3,FALSE)))))</f>
        <v>3</v>
      </c>
      <c r="AL45" s="192">
        <f>if(AL23="",10,if(isnumber(find("+",AL23)),-10,if(EXACT(AL23,upper(AL23)),$C23- VLOOKUP(AL23,'Team Ratings'!$E$3:$F$22,2,FALSE),if(EXACT(AL23,lower(AL23)),$D23- VLOOKUP(AL23,'Team Ratings'!$B$3:$D$22,3,FALSE)))))</f>
        <v>1</v>
      </c>
      <c r="AM45" s="192"/>
      <c r="AN45" s="192"/>
      <c r="AO45" s="192"/>
      <c r="AP45" s="192">
        <f>if(AP23="",10,if(isnumber(find("+",AP23)),-10,if(EXACT(AP23,upper(AP23)),$C23- VLOOKUP(AP23,'Team Ratings'!$E$3:$F$22,2,FALSE),if(EXACT(AP23,lower(AP23)),$D23- VLOOKUP(AP23,'Team Ratings'!$B$3:$D$22,3,FALSE)))))</f>
        <v>0</v>
      </c>
      <c r="AQ45" s="192"/>
      <c r="AR45" s="192">
        <f>if(AR23="",10,if(isnumber(find("+",AR23)),-10,if(EXACT(AR23,upper(AR23)),$C23- VLOOKUP(AR23,'Team Ratings'!$E$3:$F$22,2,FALSE),if(EXACT(AR23,lower(AR23)),$D23- VLOOKUP(AR23,'Team Ratings'!$B$3:$D$22,3,FALSE)))))</f>
        <v>4</v>
      </c>
      <c r="AS45" s="192"/>
      <c r="AT45" s="192"/>
      <c r="AU45" s="192">
        <f>if(AU23="",10,if(isnumber(find("+",AU23)),-10,if(EXACT(AU23,upper(AU23)),$C23- VLOOKUP(AU23,'Team Ratings'!$E$3:$F$22,2,FALSE),if(EXACT(AU23,lower(AU23)),$D23- VLOOKUP(AU23,'Team Ratings'!$B$3:$D$22,3,FALSE)))))</f>
        <v>2</v>
      </c>
      <c r="AV45" s="192">
        <f>if(AV23="",10,if(isnumber(find("+",AV23)),-10,if(EXACT(AV23,upper(AV23)),$C23- VLOOKUP(AV23,'Team Ratings'!$E$3:$F$22,2,FALSE),if(EXACT(AV23,lower(AV23)),$D23- VLOOKUP(AV23,'Team Ratings'!$B$3:$D$22,3,FALSE)))))</f>
        <v>1</v>
      </c>
      <c r="AW45" s="192"/>
      <c r="AX45" s="192">
        <f>if(AX23="",10,if(isnumber(find("+",AX23)),-10,if(EXACT(AX23,upper(AX23)),$C23- VLOOKUP(AX23,'Team Ratings'!$E$3:$F$22,2,FALSE),if(EXACT(AX23,lower(AX23)),$D23- VLOOKUP(AX23,'Team Ratings'!$B$3:$D$22,3,FALSE)))))</f>
        <v>5</v>
      </c>
      <c r="AY45" s="192"/>
      <c r="AZ45" s="192">
        <f>if(AZ23="",10,if(isnumber(find("+",AZ23)),-10,if(EXACT(AZ23,upper(AZ23)),$C23- VLOOKUP(AZ23,'Team Ratings'!$E$3:$F$22,2,FALSE),if(EXACT(AZ23,lower(AZ23)),$D23- VLOOKUP(AZ23,'Team Ratings'!$B$3:$D$22,3,FALSE)))))</f>
        <v>2</v>
      </c>
      <c r="BA45" s="192"/>
      <c r="BB45" s="192">
        <f>if(BB23="",10,if(isnumber(find("+",BB23)),-10,if(EXACT(BB23,upper(BB23)),$C23- VLOOKUP(BB23,'Team Ratings'!$E$3:$F$22,2,FALSE),if(EXACT(BB23,lower(BB23)),$D23- VLOOKUP(BB23,'Team Ratings'!$B$3:$D$22,3,FALSE)))))</f>
        <v>2</v>
      </c>
      <c r="BC45" s="192"/>
      <c r="BD45" s="192">
        <f>if(BD23="",10,if(isnumber(find("+",BD23)),-10,if(EXACT(BD23,upper(BD23)),$C23- VLOOKUP(BD23,'Team Ratings'!$E$3:$F$22,2,FALSE),if(EXACT(BD23,lower(BD23)),$D23- VLOOKUP(BD23,'Team Ratings'!$B$3:$D$22,3,FALSE)))))</f>
        <v>4</v>
      </c>
      <c r="BE45" s="192"/>
      <c r="BF45" s="192">
        <f>if(BF23="",10,if(isnumber(find("+",BF23)),-10,if(EXACT(BF23,upper(BF23)),$C23- VLOOKUP(BF23,'Team Ratings'!$E$3:$F$22,2,FALSE),if(EXACT(BF23,lower(BF23)),$D23- VLOOKUP(BF23,'Team Ratings'!$B$3:$D$22,3,FALSE)))))</f>
        <v>2</v>
      </c>
      <c r="BG45" s="192" t="str">
        <f>if(BG$36="","",HLOOKUP(BG$36, 'FDR Sched'!$R$25:$BB34,$A45,0))</f>
        <v/>
      </c>
      <c r="BH45" s="192">
        <f>if(BH23="",10,if(isnumber(find("+",BH23)),-10,if(EXACT(BH23,upper(BH23)),$C23- VLOOKUP(BH23,'Team Ratings'!$E$3:$F$22,2,FALSE),if(EXACT(BH23,lower(BH23)),$D23- VLOOKUP(BH23,'Team Ratings'!$B$3:$D$22,3,FALSE)))))</f>
        <v>6</v>
      </c>
      <c r="BI45" s="192"/>
      <c r="BJ45" s="192">
        <f>if(BJ23="",10,if(isnumber(find("+",BJ23)),-10,if(EXACT(BJ23,upper(BJ23)),$C23- VLOOKUP(BJ23,'Team Ratings'!$E$3:$F$22,2,FALSE),if(EXACT(BJ23,lower(BJ23)),$D23- VLOOKUP(BJ23,'Team Ratings'!$B$3:$D$22,3,FALSE)))))</f>
        <v>0</v>
      </c>
      <c r="BK45" s="192"/>
      <c r="BL45" s="192">
        <f>if(BL23="",10,if(isnumber(find("+",BL23)),-10,if(EXACT(BL23,upper(BL23)),$C23- VLOOKUP(BL23,'Team Ratings'!$E$3:$F$22,2,FALSE),if(EXACT(BL23,lower(BL23)),$D23- VLOOKUP(BL23,'Team Ratings'!$B$3:$D$22,3,FALSE)))))</f>
        <v>2</v>
      </c>
      <c r="BM45" s="192"/>
      <c r="BN45" s="192">
        <f>if(BN23="",10,if(isnumber(find("+",BN23)),-10,if(EXACT(BN23,upper(BN23)),$C23- VLOOKUP(BN23,'Team Ratings'!$E$3:$F$22,2,FALSE),if(EXACT(BN23,lower(BN23)),$D23- VLOOKUP(BN23,'Team Ratings'!$B$3:$D$22,3,FALSE)))))</f>
        <v>0</v>
      </c>
      <c r="BO45" s="192"/>
      <c r="BP45" s="192">
        <f>if(BP23="",10,if(isnumber(find("+",BP23)),-10,if(EXACT(BP23,upper(BP23)),$C23- VLOOKUP(BP23,'Team Ratings'!$E$3:$F$22,2,FALSE),if(EXACT(BP23,lower(BP23)),$D23- VLOOKUP(BP23,'Team Ratings'!$B$3:$D$22,3,FALSE)))))</f>
        <v>6</v>
      </c>
      <c r="BQ45" s="192"/>
      <c r="BR45" s="192">
        <f>if(BR23="",10,if(isnumber(find("+",BR23)),-10,if(EXACT(BR23,upper(BR23)),$C23- VLOOKUP(BR23,'Team Ratings'!$E$3:$F$22,2,FALSE),if(EXACT(BR23,lower(BR23)),$D23- VLOOKUP(BR23,'Team Ratings'!$B$3:$D$22,3,FALSE)))))</f>
        <v>1</v>
      </c>
      <c r="BS45" s="192"/>
      <c r="BT45" s="192">
        <f>if(BT23="",10,if(isnumber(find("+",BT23)),-10,if(EXACT(BT23,upper(BT23)),$C23- VLOOKUP(BT23,'Team Ratings'!$E$3:$F$22,2,FALSE),if(EXACT(BT23,lower(BT23)),$D23- VLOOKUP(BT23,'Team Ratings'!$B$3:$D$22,3,FALSE)))))</f>
        <v>4</v>
      </c>
      <c r="BU45" s="192"/>
      <c r="BV45" s="192">
        <f>if(BV23="",10,if(isnumber(find("+",BV23)),-10,if(EXACT(BV23,upper(BV23)),$C23- VLOOKUP(BV23,'Team Ratings'!$E$3:$F$22,2,FALSE),if(EXACT(BV23,lower(BV23)),$D23- VLOOKUP(BV23,'Team Ratings'!$B$3:$D$22,3,FALSE)))))</f>
        <v>4</v>
      </c>
      <c r="BW45" s="638"/>
      <c r="BX45" s="8"/>
      <c r="BY45" s="8"/>
      <c r="BZ45" s="8"/>
      <c r="CA45" s="8"/>
      <c r="CB45" s="8"/>
      <c r="CC45" s="8"/>
      <c r="CD45" s="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  <c r="DC45" s="8"/>
      <c r="DD45" s="8"/>
      <c r="DE45" s="8"/>
      <c r="DF45" s="8"/>
      <c r="DG45" s="8"/>
    </row>
    <row r="46" hidden="1">
      <c r="A46" s="754">
        <v>11.0</v>
      </c>
      <c r="B46" s="95"/>
      <c r="C46" s="661"/>
      <c r="D46" s="661"/>
      <c r="E46" s="269"/>
      <c r="F46" s="755"/>
      <c r="G46" s="654" t="s">
        <v>56</v>
      </c>
      <c r="H46" s="192">
        <f>if(H24="",10,if(isnumber(find("+",H24)),-10,if(EXACT(H24,upper(H24)),$C24- VLOOKUP(H24,'Team Ratings'!$E$3:$F$22,2,FALSE),if(EXACT(H24,lower(H24)),$D24- VLOOKUP(H24,'Team Ratings'!$B$3:$D$22,3,FALSE)))))</f>
        <v>1</v>
      </c>
      <c r="I46" s="192">
        <f>if(I24="",10,if(isnumber(find("+",I24)),-10,if(EXACT(I24,upper(I24)),$C24- VLOOKUP(I24,'Team Ratings'!$E$3:$F$22,2,FALSE),if(EXACT(I24,lower(I24)),$D24- VLOOKUP(I24,'Team Ratings'!$B$3:$D$22,3,FALSE)))))</f>
        <v>4</v>
      </c>
      <c r="J46" s="192">
        <f>if(J24="",10,if(isnumber(find("+",J24)),-10,if(EXACT(J24,upper(J24)),$C24- VLOOKUP(J24,'Team Ratings'!$E$3:$F$22,2,FALSE),if(EXACT(J24,lower(J24)),$D24- VLOOKUP(J24,'Team Ratings'!$B$3:$D$22,3,FALSE)))))</f>
        <v>1</v>
      </c>
      <c r="K46" s="192">
        <f>if(K24="",10,if(isnumber(find("+",K24)),-10,if(EXACT(K24,upper(K24)),$C24- VLOOKUP(K24,'Team Ratings'!$E$3:$F$22,2,FALSE),if(EXACT(K24,lower(K24)),$D24- VLOOKUP(K24,'Team Ratings'!$B$3:$D$22,3,FALSE)))))</f>
        <v>5</v>
      </c>
      <c r="L46" s="192">
        <f>if(L24="",10,if(isnumber(find("+",L24)),-10,if(EXACT(L24,upper(L24)),$C24- VLOOKUP(L24,'Team Ratings'!$E$3:$F$22,2,FALSE),if(EXACT(L24,lower(L24)),$D24- VLOOKUP(L24,'Team Ratings'!$B$3:$D$22,3,FALSE)))))</f>
        <v>4</v>
      </c>
      <c r="M46" s="192"/>
      <c r="N46" s="192">
        <f>if(N24="",10,if(isnumber(find("+",N24)),-10,if(EXACT(N24,upper(N24)),$C24- VLOOKUP(N24,'Team Ratings'!$E$3:$F$22,2,FALSE),if(EXACT(N24,lower(N24)),$D24- VLOOKUP(N24,'Team Ratings'!$B$3:$D$22,3,FALSE)))))</f>
        <v>3</v>
      </c>
      <c r="O46" s="192"/>
      <c r="P46" s="192">
        <f>if(P24="",10,if(isnumber(find("+",P24)),-10,if(EXACT(P24,upper(P24)),$C24- VLOOKUP(P24,'Team Ratings'!$E$3:$F$22,2,FALSE),if(EXACT(P24,lower(P24)),$D24- VLOOKUP(P24,'Team Ratings'!$B$3:$D$22,3,FALSE)))))</f>
        <v>2</v>
      </c>
      <c r="Q46" s="192"/>
      <c r="R46" s="192">
        <f>if(R24="",10,if(isnumber(find("+",R24)),-10,if(EXACT(R24,upper(R24)),$C24- VLOOKUP(R24,'Team Ratings'!$E$3:$F$22,2,FALSE),if(EXACT(R24,lower(R24)),$D24- VLOOKUP(R24,'Team Ratings'!$B$3:$D$22,3,FALSE)))))</f>
        <v>5</v>
      </c>
      <c r="S46" s="192"/>
      <c r="T46" s="192">
        <f>if(T24="",10,if(isnumber(find("+",T24)),-10,if(EXACT(T24,upper(T24)),$C24- VLOOKUP(T24,'Team Ratings'!$E$3:$F$22,2,FALSE),if(EXACT(T24,lower(T24)),$D24- VLOOKUP(T24,'Team Ratings'!$B$3:$D$22,3,FALSE)))))</f>
        <v>0</v>
      </c>
      <c r="U46" s="192"/>
      <c r="V46" s="192">
        <f>if(V24="",10,if(isnumber(find("+",V24)),-10,if(EXACT(V24,upper(V24)),$C24- VLOOKUP(V24,'Team Ratings'!$E$3:$F$22,2,FALSE),if(EXACT(V24,lower(V24)),$D24- VLOOKUP(V24,'Team Ratings'!$B$3:$D$22,3,FALSE)))))</f>
        <v>0</v>
      </c>
      <c r="W46" s="192"/>
      <c r="X46" s="192">
        <f>if(X24="",10,if(isnumber(find("+",X24)),-10,if(EXACT(X24,upper(X24)),$C24- VLOOKUP(X24,'Team Ratings'!$E$3:$F$22,2,FALSE),if(EXACT(X24,lower(X24)),$D24- VLOOKUP(X24,'Team Ratings'!$B$3:$D$22,3,FALSE)))))</f>
        <v>2</v>
      </c>
      <c r="Y46" s="192"/>
      <c r="Z46" s="192">
        <f>if(Z24="",10,if(isnumber(find("+",Z24)),-10,if(EXACT(Z24,upper(Z24)),$C24- VLOOKUP(Z24,'Team Ratings'!$E$3:$F$22,2,FALSE),if(EXACT(Z24,lower(Z24)),$D24- VLOOKUP(Z24,'Team Ratings'!$B$3:$D$22,3,FALSE)))))</f>
        <v>1</v>
      </c>
      <c r="AA46" s="192"/>
      <c r="AB46" s="192">
        <f>if(AB24="",10,if(isnumber(find("+",AB24)),-10,if(EXACT(AB24,upper(AB24)),$C24- VLOOKUP(AB24,'Team Ratings'!$E$3:$F$22,2,FALSE),if(EXACT(AB24,lower(AB24)),$D24- VLOOKUP(AB24,'Team Ratings'!$B$3:$D$22,3,FALSE)))))</f>
        <v>2</v>
      </c>
      <c r="AC46" s="192">
        <f>if(AC24="",10,if(isnumber(find("+",AC24)),-10,if(EXACT(AC24,upper(AC24)),$C24- VLOOKUP(AC24,'Team Ratings'!$E$3:$F$22,2,FALSE),if(EXACT(AC24,lower(AC24)),$D24- VLOOKUP(AC24,'Team Ratings'!$B$3:$D$22,3,FALSE)))))</f>
        <v>6</v>
      </c>
      <c r="AD46" s="192">
        <f>if(AD24="",10,if(isnumber(find("+",AD24)),-10,if(EXACT(AD24,upper(AD24)),$C24- VLOOKUP(AD24,'Team Ratings'!$E$3:$F$22,2,FALSE),if(EXACT(AD24,lower(AD24)),$D24- VLOOKUP(AD24,'Team Ratings'!$B$3:$D$22,3,FALSE)))))</f>
        <v>2</v>
      </c>
      <c r="AE46" s="192"/>
      <c r="AF46" s="192">
        <f>if(AF24="",10,if(isnumber(find("+",AF24)),-10,if(EXACT(AF24,upper(AF24)),$C24- VLOOKUP(AF24,'Team Ratings'!$E$3:$F$22,2,FALSE),if(EXACT(AF24,lower(AF24)),$D24- VLOOKUP(AF24,'Team Ratings'!$B$3:$D$22,3,FALSE)))))</f>
        <v>4</v>
      </c>
      <c r="AG46" s="192">
        <f>if(AG24="",10,if(isnumber(find("+",AG24)),-10,if(EXACT(AG24,upper(AG24)),$C24- VLOOKUP(AG24,'Team Ratings'!$E$3:$F$22,2,FALSE),if(EXACT(AG24,lower(AG24)),$D24- VLOOKUP(AG24,'Team Ratings'!$B$3:$D$22,3,FALSE)))))</f>
        <v>1</v>
      </c>
      <c r="AH46" s="192">
        <f>if(AH24="",10,if(isnumber(find("+",AH24)),-10,if(EXACT(AH24,upper(AH24)),$C24- VLOOKUP(AH24,'Team Ratings'!$E$3:$F$22,2,FALSE),if(EXACT(AH24,lower(AH24)),$D24- VLOOKUP(AH24,'Team Ratings'!$B$3:$D$22,3,FALSE)))))</f>
        <v>6</v>
      </c>
      <c r="AI46" s="192"/>
      <c r="AJ46" s="192">
        <f>if(AJ24="",10,if(isnumber(find("+",AJ24)),-10,if(EXACT(AJ24,upper(AJ24)),$C24- VLOOKUP(AJ24,'Team Ratings'!$E$3:$F$22,2,FALSE),if(EXACT(AJ24,lower(AJ24)),$D24- VLOOKUP(AJ24,'Team Ratings'!$B$3:$D$22,3,FALSE)))))</f>
        <v>0</v>
      </c>
      <c r="AK46" s="192">
        <f>if(AK24="",10,if(isnumber(find("+",AK24)),-10,if(EXACT(AK24,upper(AK24)),$C24- VLOOKUP(AK24,'Team Ratings'!$E$3:$F$22,2,FALSE),if(EXACT(AK24,lower(AK24)),$D24- VLOOKUP(AK24,'Team Ratings'!$B$3:$D$22,3,FALSE)))))</f>
        <v>0</v>
      </c>
      <c r="AL46" s="192">
        <f>if(AL24="",10,if(isnumber(find("+",AL24)),-10,if(EXACT(AL24,upper(AL24)),$C24- VLOOKUP(AL24,'Team Ratings'!$E$3:$F$22,2,FALSE),if(EXACT(AL24,lower(AL24)),$D24- VLOOKUP(AL24,'Team Ratings'!$B$3:$D$22,3,FALSE)))))</f>
        <v>2</v>
      </c>
      <c r="AM46" s="192"/>
      <c r="AN46" s="192"/>
      <c r="AO46" s="192"/>
      <c r="AP46" s="192">
        <f>if(AP24="",10,if(isnumber(find("+",AP24)),-10,if(EXACT(AP24,upper(AP24)),$C24- VLOOKUP(AP24,'Team Ratings'!$E$3:$F$22,2,FALSE),if(EXACT(AP24,lower(AP24)),$D24- VLOOKUP(AP24,'Team Ratings'!$B$3:$D$22,3,FALSE)))))</f>
        <v>3</v>
      </c>
      <c r="AQ46" s="192"/>
      <c r="AR46" s="192">
        <f>if(AR24="",10,if(isnumber(find("+",AR24)),-10,if(EXACT(AR24,upper(AR24)),$C24- VLOOKUP(AR24,'Team Ratings'!$E$3:$F$22,2,FALSE),if(EXACT(AR24,lower(AR24)),$D24- VLOOKUP(AR24,'Team Ratings'!$B$3:$D$22,3,FALSE)))))</f>
        <v>4</v>
      </c>
      <c r="AS46" s="192"/>
      <c r="AT46" s="192"/>
      <c r="AU46" s="192">
        <f>if(AU24="",10,if(isnumber(find("+",AU24)),-10,if(EXACT(AU24,upper(AU24)),$C24- VLOOKUP(AU24,'Team Ratings'!$E$3:$F$22,2,FALSE),if(EXACT(AU24,lower(AU24)),$D24- VLOOKUP(AU24,'Team Ratings'!$B$3:$D$22,3,FALSE)))))</f>
        <v>4</v>
      </c>
      <c r="AV46" s="192">
        <f>if(AV24="",10,if(isnumber(find("+",AV24)),-10,if(EXACT(AV24,upper(AV24)),$C24- VLOOKUP(AV24,'Team Ratings'!$E$3:$F$22,2,FALSE),if(EXACT(AV24,lower(AV24)),$D24- VLOOKUP(AV24,'Team Ratings'!$B$3:$D$22,3,FALSE)))))</f>
        <v>4</v>
      </c>
      <c r="AW46" s="192"/>
      <c r="AX46" s="192">
        <f>if(AX24="",10,if(isnumber(find("+",AX24)),-10,if(EXACT(AX24,upper(AX24)),$C24- VLOOKUP(AX24,'Team Ratings'!$E$3:$F$22,2,FALSE),if(EXACT(AX24,lower(AX24)),$D24- VLOOKUP(AX24,'Team Ratings'!$B$3:$D$22,3,FALSE)))))</f>
        <v>1</v>
      </c>
      <c r="AY46" s="192"/>
      <c r="AZ46" s="192">
        <f>if(AZ24="",10,if(isnumber(find("+",AZ24)),-10,if(EXACT(AZ24,upper(AZ24)),$C24- VLOOKUP(AZ24,'Team Ratings'!$E$3:$F$22,2,FALSE),if(EXACT(AZ24,lower(AZ24)),$D24- VLOOKUP(AZ24,'Team Ratings'!$B$3:$D$22,3,FALSE)))))</f>
        <v>5</v>
      </c>
      <c r="BA46" s="192"/>
      <c r="BB46" s="192">
        <f>if(BB24="",10,if(isnumber(find("+",BB24)),-10,if(EXACT(BB24,upper(BB24)),$C24- VLOOKUP(BB24,'Team Ratings'!$E$3:$F$22,2,FALSE),if(EXACT(BB24,lower(BB24)),$D24- VLOOKUP(BB24,'Team Ratings'!$B$3:$D$22,3,FALSE)))))</f>
        <v>1</v>
      </c>
      <c r="BC46" s="192"/>
      <c r="BD46" s="192">
        <f>if(BD24="",10,if(isnumber(find("+",BD24)),-10,if(EXACT(BD24,upper(BD24)),$C24- VLOOKUP(BD24,'Team Ratings'!$E$3:$F$22,2,FALSE),if(EXACT(BD24,lower(BD24)),$D24- VLOOKUP(BD24,'Team Ratings'!$B$3:$D$22,3,FALSE)))))</f>
        <v>2</v>
      </c>
      <c r="BE46" s="192"/>
      <c r="BF46" s="192">
        <f>if(BF24="",10,if(isnumber(find("+",BF24)),-10,if(EXACT(BF24,upper(BF24)),$C24- VLOOKUP(BF24,'Team Ratings'!$E$3:$F$22,2,FALSE),if(EXACT(BF24,lower(BF24)),$D24- VLOOKUP(BF24,'Team Ratings'!$B$3:$D$22,3,FALSE)))))</f>
        <v>0</v>
      </c>
      <c r="BG46" s="192" t="str">
        <f>if(BG$36="","",HLOOKUP(BG$36, 'FDR Sched'!$R$25:$BB35,$A46,0))</f>
        <v/>
      </c>
      <c r="BH46" s="192">
        <f>if(BH24="",10,if(isnumber(find("+",BH24)),-10,if(EXACT(BH24,upper(BH24)),$C24- VLOOKUP(BH24,'Team Ratings'!$E$3:$F$22,2,FALSE),if(EXACT(BH24,lower(BH24)),$D24- VLOOKUP(BH24,'Team Ratings'!$B$3:$D$22,3,FALSE)))))</f>
        <v>6</v>
      </c>
      <c r="BI46" s="192"/>
      <c r="BJ46" s="192">
        <f>if(BJ24="",10,if(isnumber(find("+",BJ24)),-10,if(EXACT(BJ24,upper(BJ24)),$C24- VLOOKUP(BJ24,'Team Ratings'!$E$3:$F$22,2,FALSE),if(EXACT(BJ24,lower(BJ24)),$D24- VLOOKUP(BJ24,'Team Ratings'!$B$3:$D$22,3,FALSE)))))</f>
        <v>2</v>
      </c>
      <c r="BK46" s="192"/>
      <c r="BL46" s="192">
        <f>if(BL24="",10,if(isnumber(find("+",BL24)),-10,if(EXACT(BL24,upper(BL24)),$C24- VLOOKUP(BL24,'Team Ratings'!$E$3:$F$22,2,FALSE),if(EXACT(BL24,lower(BL24)),$D24- VLOOKUP(BL24,'Team Ratings'!$B$3:$D$22,3,FALSE)))))</f>
        <v>1</v>
      </c>
      <c r="BM46" s="192"/>
      <c r="BN46" s="192">
        <f>if(BN24="",10,if(isnumber(find("+",BN24)),-10,if(EXACT(BN24,upper(BN24)),$C24- VLOOKUP(BN24,'Team Ratings'!$E$3:$F$22,2,FALSE),if(EXACT(BN24,lower(BN24)),$D24- VLOOKUP(BN24,'Team Ratings'!$B$3:$D$22,3,FALSE)))))</f>
        <v>1</v>
      </c>
      <c r="BO46" s="192"/>
      <c r="BP46" s="192">
        <f>if(BP24="",10,if(isnumber(find("+",BP24)),-10,if(EXACT(BP24,upper(BP24)),$C24- VLOOKUP(BP24,'Team Ratings'!$E$3:$F$22,2,FALSE),if(EXACT(BP24,lower(BP24)),$D24- VLOOKUP(BP24,'Team Ratings'!$B$3:$D$22,3,FALSE)))))</f>
        <v>0</v>
      </c>
      <c r="BQ46" s="192"/>
      <c r="BR46" s="192">
        <f>if(BR24="",10,if(isnumber(find("+",BR24)),-10,if(EXACT(BR24,upper(BR24)),$C24- VLOOKUP(BR24,'Team Ratings'!$E$3:$F$22,2,FALSE),if(EXACT(BR24,lower(BR24)),$D24- VLOOKUP(BR24,'Team Ratings'!$B$3:$D$22,3,FALSE)))))</f>
        <v>6</v>
      </c>
      <c r="BS46" s="192"/>
      <c r="BT46" s="192">
        <f>if(BT24="",10,if(isnumber(find("+",BT24)),-10,if(EXACT(BT24,upper(BT24)),$C24- VLOOKUP(BT24,'Team Ratings'!$E$3:$F$22,2,FALSE),if(EXACT(BT24,lower(BT24)),$D24- VLOOKUP(BT24,'Team Ratings'!$B$3:$D$22,3,FALSE)))))</f>
        <v>3</v>
      </c>
      <c r="BU46" s="192"/>
      <c r="BV46" s="192">
        <f>if(BV24="",10,if(isnumber(find("+",BV24)),-10,if(EXACT(BV24,upper(BV24)),$C24- VLOOKUP(BV24,'Team Ratings'!$E$3:$F$22,2,FALSE),if(EXACT(BV24,lower(BV24)),$D24- VLOOKUP(BV24,'Team Ratings'!$B$3:$D$22,3,FALSE)))))</f>
        <v>2</v>
      </c>
      <c r="BW46" s="638"/>
      <c r="BX46" s="8"/>
      <c r="BY46" s="8"/>
      <c r="BZ46" s="8"/>
      <c r="CA46" s="8"/>
      <c r="CB46" s="8"/>
      <c r="CC46" s="8"/>
      <c r="CD46" s="8"/>
      <c r="CE46" s="8"/>
      <c r="CF46" s="8"/>
      <c r="CG46" s="8"/>
      <c r="CH46" s="8"/>
      <c r="CI46" s="8"/>
      <c r="CJ46" s="8"/>
      <c r="CK46" s="8"/>
      <c r="CL46" s="8"/>
      <c r="CM46" s="8"/>
      <c r="CN46" s="8"/>
      <c r="CO46" s="8"/>
      <c r="CP46" s="8"/>
      <c r="CQ46" s="8"/>
      <c r="CR46" s="8"/>
      <c r="CS46" s="8"/>
      <c r="CT46" s="8"/>
      <c r="CU46" s="8"/>
      <c r="CV46" s="8"/>
      <c r="CW46" s="8"/>
      <c r="CX46" s="8"/>
      <c r="CY46" s="8"/>
      <c r="CZ46" s="8"/>
      <c r="DA46" s="8"/>
      <c r="DB46" s="8"/>
      <c r="DC46" s="8"/>
      <c r="DD46" s="8"/>
      <c r="DE46" s="8"/>
      <c r="DF46" s="8"/>
      <c r="DG46" s="8"/>
    </row>
    <row r="47" hidden="1">
      <c r="A47" s="754">
        <v>12.0</v>
      </c>
      <c r="B47" s="95"/>
      <c r="C47" s="661"/>
      <c r="D47" s="661"/>
      <c r="E47" s="269"/>
      <c r="F47" s="755"/>
      <c r="G47" s="654" t="s">
        <v>56</v>
      </c>
      <c r="H47" s="192">
        <f>if(H25="",10,if(isnumber(find("+",H25)),-10,if(EXACT(H25,upper(H25)),$C25- VLOOKUP(H25,'Team Ratings'!$E$3:$F$22,2,FALSE),if(EXACT(H25,lower(H25)),$D25- VLOOKUP(H25,'Team Ratings'!$B$3:$D$22,3,FALSE)))))</f>
        <v>0</v>
      </c>
      <c r="I47" s="192">
        <f>if(I25="",10,if(isnumber(find("+",I25)),-10,if(EXACT(I25,upper(I25)),$C25- VLOOKUP(I25,'Team Ratings'!$E$3:$F$22,2,FALSE),if(EXACT(I25,lower(I25)),$D25- VLOOKUP(I25,'Team Ratings'!$B$3:$D$22,3,FALSE)))))</f>
        <v>2</v>
      </c>
      <c r="J47" s="192">
        <f>if(J25="",10,if(isnumber(find("+",J25)),-10,if(EXACT(J25,upper(J25)),$C25- VLOOKUP(J25,'Team Ratings'!$E$3:$F$22,2,FALSE),if(EXACT(J25,lower(J25)),$D25- VLOOKUP(J25,'Team Ratings'!$B$3:$D$22,3,FALSE)))))</f>
        <v>4</v>
      </c>
      <c r="K47" s="192">
        <f>if(K25="",10,if(isnumber(find("+",K25)),-10,if(EXACT(K25,upper(K25)),$C25- VLOOKUP(K25,'Team Ratings'!$E$3:$F$22,2,FALSE),if(EXACT(K25,lower(K25)),$D25- VLOOKUP(K25,'Team Ratings'!$B$3:$D$22,3,FALSE)))))</f>
        <v>0</v>
      </c>
      <c r="L47" s="192">
        <f>if(L25="",10,if(isnumber(find("+",L25)),-10,if(EXACT(L25,upper(L25)),$C25- VLOOKUP(L25,'Team Ratings'!$E$3:$F$22,2,FALSE),if(EXACT(L25,lower(L25)),$D25- VLOOKUP(L25,'Team Ratings'!$B$3:$D$22,3,FALSE)))))</f>
        <v>1</v>
      </c>
      <c r="M47" s="192"/>
      <c r="N47" s="192">
        <f>if(N25="",10,if(isnumber(find("+",N25)),-10,if(EXACT(N25,upper(N25)),$C25- VLOOKUP(N25,'Team Ratings'!$E$3:$F$22,2,FALSE),if(EXACT(N25,lower(N25)),$D25- VLOOKUP(N25,'Team Ratings'!$B$3:$D$22,3,FALSE)))))</f>
        <v>2</v>
      </c>
      <c r="O47" s="192"/>
      <c r="P47" s="192">
        <f>if(P25="",10,if(isnumber(find("+",P25)),-10,if(EXACT(P25,upper(P25)),$C25- VLOOKUP(P25,'Team Ratings'!$E$3:$F$22,2,FALSE),if(EXACT(P25,lower(P25)),$D25- VLOOKUP(P25,'Team Ratings'!$B$3:$D$22,3,FALSE)))))</f>
        <v>2</v>
      </c>
      <c r="Q47" s="192"/>
      <c r="R47" s="192">
        <f>if(R25="",10,if(isnumber(find("+",R25)),-10,if(EXACT(R25,upper(R25)),$C25- VLOOKUP(R25,'Team Ratings'!$E$3:$F$22,2,FALSE),if(EXACT(R25,lower(R25)),$D25- VLOOKUP(R25,'Team Ratings'!$B$3:$D$22,3,FALSE)))))</f>
        <v>5</v>
      </c>
      <c r="S47" s="192"/>
      <c r="T47" s="192">
        <f>if(T25="",10,if(isnumber(find("+",T25)),-10,if(EXACT(T25,upper(T25)),$C25- VLOOKUP(T25,'Team Ratings'!$E$3:$F$22,2,FALSE),if(EXACT(T25,lower(T25)),$D25- VLOOKUP(T25,'Team Ratings'!$B$3:$D$22,3,FALSE)))))</f>
        <v>2</v>
      </c>
      <c r="U47" s="192"/>
      <c r="V47" s="192">
        <f>if(V25="",10,if(isnumber(find("+",V25)),-10,if(EXACT(V25,upper(V25)),$C25- VLOOKUP(V25,'Team Ratings'!$E$3:$F$22,2,FALSE),if(EXACT(V25,lower(V25)),$D25- VLOOKUP(V25,'Team Ratings'!$B$3:$D$22,3,FALSE)))))</f>
        <v>4</v>
      </c>
      <c r="W47" s="192"/>
      <c r="X47" s="192">
        <f>if(X25="",10,if(isnumber(find("+",X25)),-10,if(EXACT(X25,upper(X25)),$C25- VLOOKUP(X25,'Team Ratings'!$E$3:$F$22,2,FALSE),if(EXACT(X25,lower(X25)),$D25- VLOOKUP(X25,'Team Ratings'!$B$3:$D$22,3,FALSE)))))</f>
        <v>6</v>
      </c>
      <c r="Y47" s="192"/>
      <c r="Z47" s="192">
        <f>if(Z25="",10,if(isnumber(find("+",Z25)),-10,if(EXACT(Z25,upper(Z25)),$C25- VLOOKUP(Z25,'Team Ratings'!$E$3:$F$22,2,FALSE),if(EXACT(Z25,lower(Z25)),$D25- VLOOKUP(Z25,'Team Ratings'!$B$3:$D$22,3,FALSE)))))</f>
        <v>2</v>
      </c>
      <c r="AA47" s="192"/>
      <c r="AB47" s="192">
        <f>if(AB25="",10,if(isnumber(find("+",AB25)),-10,if(EXACT(AB25,upper(AB25)),$C25- VLOOKUP(AB25,'Team Ratings'!$E$3:$F$22,2,FALSE),if(EXACT(AB25,lower(AB25)),$D25- VLOOKUP(AB25,'Team Ratings'!$B$3:$D$22,3,FALSE)))))</f>
        <v>0</v>
      </c>
      <c r="AC47" s="192">
        <f>if(AC25="",10,if(isnumber(find("+",AC25)),-10,if(EXACT(AC25,upper(AC25)),$C25- VLOOKUP(AC25,'Team Ratings'!$E$3:$F$22,2,FALSE),if(EXACT(AC25,lower(AC25)),$D25- VLOOKUP(AC25,'Team Ratings'!$B$3:$D$22,3,FALSE)))))</f>
        <v>1</v>
      </c>
      <c r="AD47" s="192">
        <f>if(AD25="",10,if(isnumber(find("+",AD25)),-10,if(EXACT(AD25,upper(AD25)),$C25- VLOOKUP(AD25,'Team Ratings'!$E$3:$F$22,2,FALSE),if(EXACT(AD25,lower(AD25)),$D25- VLOOKUP(AD25,'Team Ratings'!$B$3:$D$22,3,FALSE)))))</f>
        <v>5</v>
      </c>
      <c r="AE47" s="192"/>
      <c r="AF47" s="192">
        <f>if(AF25="",10,if(isnumber(find("+",AF25)),-10,if(EXACT(AF25,upper(AF25)),$C25- VLOOKUP(AF25,'Team Ratings'!$E$3:$F$22,2,FALSE),if(EXACT(AF25,lower(AF25)),$D25- VLOOKUP(AF25,'Team Ratings'!$B$3:$D$22,3,FALSE)))))</f>
        <v>1</v>
      </c>
      <c r="AG47" s="192">
        <f>if(AG25="",10,if(isnumber(find("+",AG25)),-10,if(EXACT(AG25,upper(AG25)),$C25- VLOOKUP(AG25,'Team Ratings'!$E$3:$F$22,2,FALSE),if(EXACT(AG25,lower(AG25)),$D25- VLOOKUP(AG25,'Team Ratings'!$B$3:$D$22,3,FALSE)))))</f>
        <v>3</v>
      </c>
      <c r="AH47" s="192">
        <f>if(AH25="",10,if(isnumber(find("+",AH25)),-10,if(EXACT(AH25,upper(AH25)),$C25- VLOOKUP(AH25,'Team Ratings'!$E$3:$F$22,2,FALSE),if(EXACT(AH25,lower(AH25)),$D25- VLOOKUP(AH25,'Team Ratings'!$B$3:$D$22,3,FALSE)))))</f>
        <v>2</v>
      </c>
      <c r="AI47" s="192"/>
      <c r="AJ47" s="192">
        <f>if(AJ25="",10,if(isnumber(find("+",AJ25)),-10,if(EXACT(AJ25,upper(AJ25)),$C25- VLOOKUP(AJ25,'Team Ratings'!$E$3:$F$22,2,FALSE),if(EXACT(AJ25,lower(AJ25)),$D25- VLOOKUP(AJ25,'Team Ratings'!$B$3:$D$22,3,FALSE)))))</f>
        <v>1</v>
      </c>
      <c r="AK47" s="192">
        <f>if(AK25="",10,if(isnumber(find("+",AK25)),-10,if(EXACT(AK25,upper(AK25)),$C25- VLOOKUP(AK25,'Team Ratings'!$E$3:$F$22,2,FALSE),if(EXACT(AK25,lower(AK25)),$D25- VLOOKUP(AK25,'Team Ratings'!$B$3:$D$22,3,FALSE)))))</f>
        <v>3</v>
      </c>
      <c r="AL47" s="192">
        <f>if(AL25="",10,if(isnumber(find("+",AL25)),-10,if(EXACT(AL25,upper(AL25)),$C25- VLOOKUP(AL25,'Team Ratings'!$E$3:$F$22,2,FALSE),if(EXACT(AL25,lower(AL25)),$D25- VLOOKUP(AL25,'Team Ratings'!$B$3:$D$22,3,FALSE)))))</f>
        <v>5</v>
      </c>
      <c r="AM47" s="192"/>
      <c r="AN47" s="192"/>
      <c r="AO47" s="192"/>
      <c r="AP47" s="192">
        <f>if(AP25="",10,if(isnumber(find("+",AP25)),-10,if(EXACT(AP25,upper(AP25)),$C25- VLOOKUP(AP25,'Team Ratings'!$E$3:$F$22,2,FALSE),if(EXACT(AP25,lower(AP25)),$D25- VLOOKUP(AP25,'Team Ratings'!$B$3:$D$22,3,FALSE)))))</f>
        <v>2</v>
      </c>
      <c r="AQ47" s="192"/>
      <c r="AR47" s="192">
        <f>if(AR25="",10,if(isnumber(find("+",AR25)),-10,if(EXACT(AR25,upper(AR25)),$C25- VLOOKUP(AR25,'Team Ratings'!$E$3:$F$22,2,FALSE),if(EXACT(AR25,lower(AR25)),$D25- VLOOKUP(AR25,'Team Ratings'!$B$3:$D$22,3,FALSE)))))</f>
        <v>1</v>
      </c>
      <c r="AS47" s="192"/>
      <c r="AT47" s="192"/>
      <c r="AU47" s="192">
        <f>if(AU25="",10,if(isnumber(find("+",AU25)),-10,if(EXACT(AU25,upper(AU25)),$C25- VLOOKUP(AU25,'Team Ratings'!$E$3:$F$22,2,FALSE),if(EXACT(AU25,lower(AU25)),$D25- VLOOKUP(AU25,'Team Ratings'!$B$3:$D$22,3,FALSE)))))</f>
        <v>3</v>
      </c>
      <c r="AV47" s="192">
        <f>if(AV25="",10,if(isnumber(find("+",AV25)),-10,if(EXACT(AV25,upper(AV25)),$C25- VLOOKUP(AV25,'Team Ratings'!$E$3:$F$22,2,FALSE),if(EXACT(AV25,lower(AV25)),$D25- VLOOKUP(AV25,'Team Ratings'!$B$3:$D$22,3,FALSE)))))</f>
        <v>2</v>
      </c>
      <c r="AW47" s="192"/>
      <c r="AX47" s="192">
        <f>if(AX25="",10,if(isnumber(find("+",AX25)),-10,if(EXACT(AX25,upper(AX25)),$C25- VLOOKUP(AX25,'Team Ratings'!$E$3:$F$22,2,FALSE),if(EXACT(AX25,lower(AX25)),$D25- VLOOKUP(AX25,'Team Ratings'!$B$3:$D$22,3,FALSE)))))</f>
        <v>4</v>
      </c>
      <c r="AY47" s="192"/>
      <c r="AZ47" s="192">
        <f>if(AZ25="",10,if(isnumber(find("+",AZ25)),-10,if(EXACT(AZ25,upper(AZ25)),$C25- VLOOKUP(AZ25,'Team Ratings'!$E$3:$F$22,2,FALSE),if(EXACT(AZ25,lower(AZ25)),$D25- VLOOKUP(AZ25,'Team Ratings'!$B$3:$D$22,3,FALSE)))))</f>
        <v>0</v>
      </c>
      <c r="BA47" s="192"/>
      <c r="BB47" s="192">
        <f>if(BB25="",10,if(isnumber(find("+",BB25)),-10,if(EXACT(BB25,upper(BB25)),$C25- VLOOKUP(BB25,'Team Ratings'!$E$3:$F$22,2,FALSE),if(EXACT(BB25,lower(BB25)),$D25- VLOOKUP(BB25,'Team Ratings'!$B$3:$D$22,3,FALSE)))))</f>
        <v>0</v>
      </c>
      <c r="BC47" s="192"/>
      <c r="BD47" s="192">
        <f>if(BD25="",10,if(isnumber(find("+",BD25)),-10,if(EXACT(BD25,upper(BD25)),$C25- VLOOKUP(BD25,'Team Ratings'!$E$3:$F$22,2,FALSE),if(EXACT(BD25,lower(BD25)),$D25- VLOOKUP(BD25,'Team Ratings'!$B$3:$D$22,3,FALSE)))))</f>
        <v>6</v>
      </c>
      <c r="BE47" s="192"/>
      <c r="BF47" s="192">
        <f>if(BF25="",10,if(isnumber(find("+",BF25)),-10,if(EXACT(BF25,upper(BF25)),$C25- VLOOKUP(BF25,'Team Ratings'!$E$3:$F$22,2,FALSE),if(EXACT(BF25,lower(BF25)),$D25- VLOOKUP(BF25,'Team Ratings'!$B$3:$D$22,3,FALSE)))))</f>
        <v>4</v>
      </c>
      <c r="BG47" s="192" t="str">
        <f>if(BG$36="","",HLOOKUP(BG$36, 'FDR Sched'!$R$25:$BB36,$A47,0))</f>
        <v/>
      </c>
      <c r="BH47" s="192">
        <f>if(BH25="",10,if(isnumber(find("+",BH25)),-10,if(EXACT(BH25,upper(BH25)),$C25- VLOOKUP(BH25,'Team Ratings'!$E$3:$F$22,2,FALSE),if(EXACT(BH25,lower(BH25)),$D25- VLOOKUP(BH25,'Team Ratings'!$B$3:$D$22,3,FALSE)))))</f>
        <v>1</v>
      </c>
      <c r="BI47" s="192"/>
      <c r="BJ47" s="192">
        <f>if(BJ25="",10,if(isnumber(find("+",BJ25)),-10,if(EXACT(BJ25,upper(BJ25)),$C25- VLOOKUP(BJ25,'Team Ratings'!$E$3:$F$22,2,FALSE),if(EXACT(BJ25,lower(BJ25)),$D25- VLOOKUP(BJ25,'Team Ratings'!$B$3:$D$22,3,FALSE)))))</f>
        <v>0</v>
      </c>
      <c r="BK47" s="192"/>
      <c r="BL47" s="192">
        <f>if(BL25="",10,if(isnumber(find("+",BL25)),-10,if(EXACT(BL25,upper(BL25)),$C25- VLOOKUP(BL25,'Team Ratings'!$E$3:$F$22,2,FALSE),if(EXACT(BL25,lower(BL25)),$D25- VLOOKUP(BL25,'Team Ratings'!$B$3:$D$22,3,FALSE)))))</f>
        <v>4</v>
      </c>
      <c r="BM47" s="192"/>
      <c r="BN47" s="192">
        <f>if(BN25="",10,if(isnumber(find("+",BN25)),-10,if(EXACT(BN25,upper(BN25)),$C25- VLOOKUP(BN25,'Team Ratings'!$E$3:$F$22,2,FALSE),if(EXACT(BN25,lower(BN25)),$D25- VLOOKUP(BN25,'Team Ratings'!$B$3:$D$22,3,FALSE)))))</f>
        <v>4</v>
      </c>
      <c r="BO47" s="192"/>
      <c r="BP47" s="192">
        <f>if(BP25="",10,if(isnumber(find("+",BP25)),-10,if(EXACT(BP25,upper(BP25)),$C25- VLOOKUP(BP25,'Team Ratings'!$E$3:$F$22,2,FALSE),if(EXACT(BP25,lower(BP25)),$D25- VLOOKUP(BP25,'Team Ratings'!$B$3:$D$22,3,FALSE)))))</f>
        <v>1</v>
      </c>
      <c r="BQ47" s="192"/>
      <c r="BR47" s="192">
        <f>if(BR25="",10,if(isnumber(find("+",BR25)),-10,if(EXACT(BR25,upper(BR25)),$C25- VLOOKUP(BR25,'Team Ratings'!$E$3:$F$22,2,FALSE),if(EXACT(BR25,lower(BR25)),$D25- VLOOKUP(BR25,'Team Ratings'!$B$3:$D$22,3,FALSE)))))</f>
        <v>3</v>
      </c>
      <c r="BS47" s="192"/>
      <c r="BT47" s="192">
        <f>if(BT25="",10,if(isnumber(find("+",BT25)),-10,if(EXACT(BT25,upper(BT25)),$C25- VLOOKUP(BT25,'Team Ratings'!$E$3:$F$22,2,FALSE),if(EXACT(BT25,lower(BT25)),$D25- VLOOKUP(BT25,'Team Ratings'!$B$3:$D$22,3,FALSE)))))</f>
        <v>2</v>
      </c>
      <c r="BU47" s="192"/>
      <c r="BV47" s="192">
        <f>if(BV25="",10,if(isnumber(find("+",BV25)),-10,if(EXACT(BV25,upper(BV25)),$C25- VLOOKUP(BV25,'Team Ratings'!$E$3:$F$22,2,FALSE),if(EXACT(BV25,lower(BV25)),$D25- VLOOKUP(BV25,'Team Ratings'!$B$3:$D$22,3,FALSE)))))</f>
        <v>1</v>
      </c>
      <c r="BW47" s="638"/>
      <c r="BX47" s="8"/>
      <c r="BY47" s="8"/>
      <c r="BZ47" s="8"/>
      <c r="CA47" s="8"/>
      <c r="CB47" s="8"/>
      <c r="CC47" s="8"/>
      <c r="CD47" s="8"/>
      <c r="CE47" s="8"/>
      <c r="CF47" s="8"/>
      <c r="CG47" s="8"/>
      <c r="CH47" s="8"/>
      <c r="CI47" s="8"/>
      <c r="CJ47" s="8"/>
      <c r="CK47" s="8"/>
      <c r="CL47" s="8"/>
      <c r="CM47" s="8"/>
      <c r="CN47" s="8"/>
      <c r="CO47" s="8"/>
      <c r="CP47" s="8"/>
      <c r="CQ47" s="8"/>
      <c r="CR47" s="8"/>
      <c r="CS47" s="8"/>
      <c r="CT47" s="8"/>
      <c r="CU47" s="8"/>
      <c r="CV47" s="8"/>
      <c r="CW47" s="8"/>
      <c r="CX47" s="8"/>
      <c r="CY47" s="8"/>
      <c r="CZ47" s="8"/>
      <c r="DA47" s="8"/>
      <c r="DB47" s="8"/>
      <c r="DC47" s="8"/>
      <c r="DD47" s="8"/>
      <c r="DE47" s="8"/>
      <c r="DF47" s="8"/>
      <c r="DG47" s="8"/>
    </row>
    <row r="48" hidden="1">
      <c r="A48" s="754">
        <v>13.0</v>
      </c>
      <c r="B48" s="95"/>
      <c r="C48" s="661"/>
      <c r="D48" s="661"/>
      <c r="E48" s="269"/>
      <c r="F48" s="755"/>
      <c r="G48" s="654" t="s">
        <v>56</v>
      </c>
      <c r="H48" s="192">
        <f>if(H26="",10,if(isnumber(find("+",H26)),-10,if(EXACT(H26,upper(H26)),$C26- VLOOKUP(H26,'Team Ratings'!$E$3:$F$22,2,FALSE),if(EXACT(H26,lower(H26)),$D26- VLOOKUP(H26,'Team Ratings'!$B$3:$D$22,3,FALSE)))))</f>
        <v>4</v>
      </c>
      <c r="I48" s="192">
        <f>if(I26="",10,if(isnumber(find("+",I26)),-10,if(EXACT(I26,upper(I26)),$C26- VLOOKUP(I26,'Team Ratings'!$E$3:$F$22,2,FALSE),if(EXACT(I26,lower(I26)),$D26- VLOOKUP(I26,'Team Ratings'!$B$3:$D$22,3,FALSE)))))</f>
        <v>0</v>
      </c>
      <c r="J48" s="192">
        <f>if(J26="",10,if(isnumber(find("+",J26)),-10,if(EXACT(J26,upper(J26)),$C26- VLOOKUP(J26,'Team Ratings'!$E$3:$F$22,2,FALSE),if(EXACT(J26,lower(J26)),$D26- VLOOKUP(J26,'Team Ratings'!$B$3:$D$22,3,FALSE)))))</f>
        <v>3</v>
      </c>
      <c r="K48" s="192">
        <f>if(K26="",10,if(isnumber(find("+",K26)),-10,if(EXACT(K26,upper(K26)),$C26- VLOOKUP(K26,'Team Ratings'!$E$3:$F$22,2,FALSE),if(EXACT(K26,lower(K26)),$D26- VLOOKUP(K26,'Team Ratings'!$B$3:$D$22,3,FALSE)))))</f>
        <v>2</v>
      </c>
      <c r="L48" s="192">
        <f>if(L26="",10,if(isnumber(find("+",L26)),-10,if(EXACT(L26,upper(L26)),$C26- VLOOKUP(L26,'Team Ratings'!$E$3:$F$22,2,FALSE),if(EXACT(L26,lower(L26)),$D26- VLOOKUP(L26,'Team Ratings'!$B$3:$D$22,3,FALSE)))))</f>
        <v>0</v>
      </c>
      <c r="M48" s="192"/>
      <c r="N48" s="192">
        <f>if(N26="",10,if(isnumber(find("+",N26)),-10,if(EXACT(N26,upper(N26)),$C26- VLOOKUP(N26,'Team Ratings'!$E$3:$F$22,2,FALSE),if(EXACT(N26,lower(N26)),$D26- VLOOKUP(N26,'Team Ratings'!$B$3:$D$22,3,FALSE)))))</f>
        <v>3</v>
      </c>
      <c r="O48" s="192"/>
      <c r="P48" s="192">
        <f>if(P26="",10,if(isnumber(find("+",P26)),-10,if(EXACT(P26,upper(P26)),$C26- VLOOKUP(P26,'Team Ratings'!$E$3:$F$22,2,FALSE),if(EXACT(P26,lower(P26)),$D26- VLOOKUP(P26,'Team Ratings'!$B$3:$D$22,3,FALSE)))))</f>
        <v>4</v>
      </c>
      <c r="Q48" s="192"/>
      <c r="R48" s="192">
        <f>if(R26="",10,if(isnumber(find("+",R26)),-10,if(EXACT(R26,upper(R26)),$C26- VLOOKUP(R26,'Team Ratings'!$E$3:$F$22,2,FALSE),if(EXACT(R26,lower(R26)),$D26- VLOOKUP(R26,'Team Ratings'!$B$3:$D$22,3,FALSE)))))</f>
        <v>2</v>
      </c>
      <c r="S48" s="192"/>
      <c r="T48" s="192">
        <f>if(T26="",10,if(isnumber(find("+",T26)),-10,if(EXACT(T26,upper(T26)),$C26- VLOOKUP(T26,'Team Ratings'!$E$3:$F$22,2,FALSE),if(EXACT(T26,lower(T26)),$D26- VLOOKUP(T26,'Team Ratings'!$B$3:$D$22,3,FALSE)))))</f>
        <v>4</v>
      </c>
      <c r="U48" s="192"/>
      <c r="V48" s="192">
        <f>if(V26="",10,if(isnumber(find("+",V26)),-10,if(EXACT(V26,upper(V26)),$C26- VLOOKUP(V26,'Team Ratings'!$E$3:$F$22,2,FALSE),if(EXACT(V26,lower(V26)),$D26- VLOOKUP(V26,'Team Ratings'!$B$3:$D$22,3,FALSE)))))</f>
        <v>1</v>
      </c>
      <c r="W48" s="192"/>
      <c r="X48" s="192">
        <f>if(X26="",10,if(isnumber(find("+",X26)),-10,if(EXACT(X26,upper(X26)),$C26- VLOOKUP(X26,'Team Ratings'!$E$3:$F$22,2,FALSE),if(EXACT(X26,lower(X26)),$D26- VLOOKUP(X26,'Team Ratings'!$B$3:$D$22,3,FALSE)))))</f>
        <v>6</v>
      </c>
      <c r="Y48" s="192"/>
      <c r="Z48" s="192">
        <f>if(Z26="",10,if(isnumber(find("+",Z26)),-10,if(EXACT(Z26,upper(Z26)),$C26- VLOOKUP(Z26,'Team Ratings'!$E$3:$F$22,2,FALSE),if(EXACT(Z26,lower(Z26)),$D26- VLOOKUP(Z26,'Team Ratings'!$B$3:$D$22,3,FALSE)))))</f>
        <v>4</v>
      </c>
      <c r="AA48" s="192"/>
      <c r="AB48" s="192">
        <f>if(AB26="",10,if(isnumber(find("+",AB26)),-10,if(EXACT(AB26,upper(AB26)),$C26- VLOOKUP(AB26,'Team Ratings'!$E$3:$F$22,2,FALSE),if(EXACT(AB26,lower(AB26)),$D26- VLOOKUP(AB26,'Team Ratings'!$B$3:$D$22,3,FALSE)))))</f>
        <v>2</v>
      </c>
      <c r="AC48" s="192">
        <f>if(AC26="",10,if(isnumber(find("+",AC26)),-10,if(EXACT(AC26,upper(AC26)),$C26- VLOOKUP(AC26,'Team Ratings'!$E$3:$F$22,2,FALSE),if(EXACT(AC26,lower(AC26)),$D26- VLOOKUP(AC26,'Team Ratings'!$B$3:$D$22,3,FALSE)))))</f>
        <v>3</v>
      </c>
      <c r="AD48" s="192">
        <f>if(AD26="",10,if(isnumber(find("+",AD26)),-10,if(EXACT(AD26,upper(AD26)),$C26- VLOOKUP(AD26,'Team Ratings'!$E$3:$F$22,2,FALSE),if(EXACT(AD26,lower(AD26)),$D26- VLOOKUP(AD26,'Team Ratings'!$B$3:$D$22,3,FALSE)))))</f>
        <v>0</v>
      </c>
      <c r="AE48" s="192"/>
      <c r="AF48" s="192">
        <f>if(AF26="",10,if(isnumber(find("+",AF26)),-10,if(EXACT(AF26,upper(AF26)),$C26- VLOOKUP(AF26,'Team Ratings'!$E$3:$F$22,2,FALSE),if(EXACT(AF26,lower(AF26)),$D26- VLOOKUP(AF26,'Team Ratings'!$B$3:$D$22,3,FALSE)))))</f>
        <v>1</v>
      </c>
      <c r="AG48" s="192">
        <f>if(AG26="",10,if(isnumber(find("+",AG26)),-10,if(EXACT(AG26,upper(AG26)),$C26- VLOOKUP(AG26,'Team Ratings'!$E$3:$F$22,2,FALSE),if(EXACT(AG26,lower(AG26)),$D26- VLOOKUP(AG26,'Team Ratings'!$B$3:$D$22,3,FALSE)))))</f>
        <v>1</v>
      </c>
      <c r="AH48" s="192">
        <f>if(AH26="",10,if(isnumber(find("+",AH26)),-10,if(EXACT(AH26,upper(AH26)),$C26- VLOOKUP(AH26,'Team Ratings'!$E$3:$F$22,2,FALSE),if(EXACT(AH26,lower(AH26)),$D26- VLOOKUP(AH26,'Team Ratings'!$B$3:$D$22,3,FALSE)))))</f>
        <v>1</v>
      </c>
      <c r="AI48" s="192"/>
      <c r="AJ48" s="192">
        <f>if(AJ26="",10,if(isnumber(find("+",AJ26)),-10,if(EXACT(AJ26,upper(AJ26)),$C26- VLOOKUP(AJ26,'Team Ratings'!$E$3:$F$22,2,FALSE),if(EXACT(AJ26,lower(AJ26)),$D26- VLOOKUP(AJ26,'Team Ratings'!$B$3:$D$22,3,FALSE)))))</f>
        <v>5</v>
      </c>
      <c r="AK48" s="192">
        <f>if(AK26="",10,if(isnumber(find("+",AK26)),-10,if(EXACT(AK26,upper(AK26)),$C26- VLOOKUP(AK26,'Team Ratings'!$E$3:$F$22,2,FALSE),if(EXACT(AK26,lower(AK26)),$D26- VLOOKUP(AK26,'Team Ratings'!$B$3:$D$22,3,FALSE)))))</f>
        <v>4</v>
      </c>
      <c r="AL48" s="192">
        <f>if(AL26="",10,if(isnumber(find("+",AL26)),-10,if(EXACT(AL26,upper(AL26)),$C26- VLOOKUP(AL26,'Team Ratings'!$E$3:$F$22,2,FALSE),if(EXACT(AL26,lower(AL26)),$D26- VLOOKUP(AL26,'Team Ratings'!$B$3:$D$22,3,FALSE)))))</f>
        <v>2</v>
      </c>
      <c r="AM48" s="192"/>
      <c r="AN48" s="192"/>
      <c r="AO48" s="192"/>
      <c r="AP48" s="192">
        <f>if(AP26="",10,if(isnumber(find("+",AP26)),-10,if(EXACT(AP26,upper(AP26)),$C26- VLOOKUP(AP26,'Team Ratings'!$E$3:$F$22,2,FALSE),if(EXACT(AP26,lower(AP26)),$D26- VLOOKUP(AP26,'Team Ratings'!$B$3:$D$22,3,FALSE)))))</f>
        <v>5</v>
      </c>
      <c r="AQ48" s="192"/>
      <c r="AR48" s="192">
        <f>if(AR26="",10,if(isnumber(find("+",AR26)),-10,if(EXACT(AR26,upper(AR26)),$C26- VLOOKUP(AR26,'Team Ratings'!$E$3:$F$22,2,FALSE),if(EXACT(AR26,lower(AR26)),$D26- VLOOKUP(AR26,'Team Ratings'!$B$3:$D$22,3,FALSE)))))</f>
        <v>2</v>
      </c>
      <c r="AS48" s="192"/>
      <c r="AT48" s="192"/>
      <c r="AU48" s="192">
        <f>if(AU26="",10,if(isnumber(find("+",AU26)),-10,if(EXACT(AU26,upper(AU26)),$C26- VLOOKUP(AU26,'Team Ratings'!$E$3:$F$22,2,FALSE),if(EXACT(AU26,lower(AU26)),$D26- VLOOKUP(AU26,'Team Ratings'!$B$3:$D$22,3,FALSE)))))</f>
        <v>0</v>
      </c>
      <c r="AV48" s="192">
        <f>if(AV26="",10,if(isnumber(find("+",AV26)),-10,if(EXACT(AV26,upper(AV26)),$C26- VLOOKUP(AV26,'Team Ratings'!$E$3:$F$22,2,FALSE),if(EXACT(AV26,lower(AV26)),$D26- VLOOKUP(AV26,'Team Ratings'!$B$3:$D$22,3,FALSE)))))</f>
        <v>0</v>
      </c>
      <c r="AW48" s="192"/>
      <c r="AX48" s="192">
        <f>if(AX26="",10,if(isnumber(find("+",AX26)),-10,if(EXACT(AX26,upper(AX26)),$C26- VLOOKUP(AX26,'Team Ratings'!$E$3:$F$22,2,FALSE),if(EXACT(AX26,lower(AX26)),$D26- VLOOKUP(AX26,'Team Ratings'!$B$3:$D$22,3,FALSE)))))</f>
        <v>1</v>
      </c>
      <c r="AY48" s="192"/>
      <c r="AZ48" s="192">
        <f>if(AZ26="",10,if(isnumber(find("+",AZ26)),-10,if(EXACT(AZ26,upper(AZ26)),$C26- VLOOKUP(AZ26,'Team Ratings'!$E$3:$F$22,2,FALSE),if(EXACT(AZ26,lower(AZ26)),$D26- VLOOKUP(AZ26,'Team Ratings'!$B$3:$D$22,3,FALSE)))))</f>
        <v>2</v>
      </c>
      <c r="BA48" s="192"/>
      <c r="BB48" s="192">
        <f>if(BB26="",10,if(isnumber(find("+",BB26)),-10,if(EXACT(BB26,upper(BB26)),$C26- VLOOKUP(BB26,'Team Ratings'!$E$3:$F$22,2,FALSE),if(EXACT(BB26,lower(BB26)),$D26- VLOOKUP(BB26,'Team Ratings'!$B$3:$D$22,3,FALSE)))))</f>
        <v>2</v>
      </c>
      <c r="BC48" s="192"/>
      <c r="BD48" s="192">
        <f>if(BD26="",10,if(isnumber(find("+",BD26)),-10,if(EXACT(BD26,upper(BD26)),$C26- VLOOKUP(BD26,'Team Ratings'!$E$3:$F$22,2,FALSE),if(EXACT(BD26,lower(BD26)),$D26- VLOOKUP(BD26,'Team Ratings'!$B$3:$D$22,3,FALSE)))))</f>
        <v>6</v>
      </c>
      <c r="BE48" s="192"/>
      <c r="BF48" s="192">
        <f>if(BF26="",10,if(isnumber(find("+",BF26)),-10,if(EXACT(BF26,upper(BF26)),$C26- VLOOKUP(BF26,'Team Ratings'!$E$3:$F$22,2,FALSE),if(EXACT(BF26,lower(BF26)),$D26- VLOOKUP(BF26,'Team Ratings'!$B$3:$D$22,3,FALSE)))))</f>
        <v>1</v>
      </c>
      <c r="BG48" s="192" t="str">
        <f>if(BG$36="","",HLOOKUP(BG$36, 'FDR Sched'!$R$25:$BB37,$A48,0))</f>
        <v/>
      </c>
      <c r="BH48" s="192">
        <f>if(BH26="",10,if(isnumber(find("+",BH26)),-10,if(EXACT(BH26,upper(BH26)),$C26- VLOOKUP(BH26,'Team Ratings'!$E$3:$F$22,2,FALSE),if(EXACT(BH26,lower(BH26)),$D26- VLOOKUP(BH26,'Team Ratings'!$B$3:$D$22,3,FALSE)))))</f>
        <v>2</v>
      </c>
      <c r="BI48" s="192"/>
      <c r="BJ48" s="192">
        <f>if(BJ26="",10,if(isnumber(find("+",BJ26)),-10,if(EXACT(BJ26,upper(BJ26)),$C26- VLOOKUP(BJ26,'Team Ratings'!$E$3:$F$22,2,FALSE),if(EXACT(BJ26,lower(BJ26)),$D26- VLOOKUP(BJ26,'Team Ratings'!$B$3:$D$22,3,FALSE)))))</f>
        <v>3</v>
      </c>
      <c r="BK48" s="192"/>
      <c r="BL48" s="192">
        <f>if(BL26="",10,if(isnumber(find("+",BL26)),-10,if(EXACT(BL26,upper(BL26)),$C26- VLOOKUP(BL26,'Team Ratings'!$E$3:$F$22,2,FALSE),if(EXACT(BL26,lower(BL26)),$D26- VLOOKUP(BL26,'Team Ratings'!$B$3:$D$22,3,FALSE)))))</f>
        <v>4</v>
      </c>
      <c r="BM48" s="192"/>
      <c r="BN48" s="192">
        <f>if(BN26="",10,if(isnumber(find("+",BN26)),-10,if(EXACT(BN26,upper(BN26)),$C26- VLOOKUP(BN26,'Team Ratings'!$E$3:$F$22,2,FALSE),if(EXACT(BN26,lower(BN26)),$D26- VLOOKUP(BN26,'Team Ratings'!$B$3:$D$22,3,FALSE)))))</f>
        <v>0</v>
      </c>
      <c r="BO48" s="192"/>
      <c r="BP48" s="192">
        <f>if(BP26="",10,if(isnumber(find("+",BP26)),-10,if(EXACT(BP26,upper(BP26)),$C26- VLOOKUP(BP26,'Team Ratings'!$E$3:$F$22,2,FALSE),if(EXACT(BP26,lower(BP26)),$D26- VLOOKUP(BP26,'Team Ratings'!$B$3:$D$22,3,FALSE)))))</f>
        <v>1</v>
      </c>
      <c r="BQ48" s="192"/>
      <c r="BR48" s="192">
        <f>if(BR26="",10,if(isnumber(find("+",BR26)),-10,if(EXACT(BR26,upper(BR26)),$C26- VLOOKUP(BR26,'Team Ratings'!$E$3:$F$22,2,FALSE),if(EXACT(BR26,lower(BR26)),$D26- VLOOKUP(BR26,'Team Ratings'!$B$3:$D$22,3,FALSE)))))</f>
        <v>2</v>
      </c>
      <c r="BS48" s="192"/>
      <c r="BT48" s="192">
        <f>if(BT26="",10,if(isnumber(find("+",BT26)),-10,if(EXACT(BT26,upper(BT26)),$C26- VLOOKUP(BT26,'Team Ratings'!$E$3:$F$22,2,FALSE),if(EXACT(BT26,lower(BT26)),$D26- VLOOKUP(BT26,'Team Ratings'!$B$3:$D$22,3,FALSE)))))</f>
        <v>5</v>
      </c>
      <c r="BU48" s="192"/>
      <c r="BV48" s="192">
        <f>if(BV26="",10,if(isnumber(find("+",BV26)),-10,if(EXACT(BV26,upper(BV26)),$C26- VLOOKUP(BV26,'Team Ratings'!$E$3:$F$22,2,FALSE),if(EXACT(BV26,lower(BV26)),$D26- VLOOKUP(BV26,'Team Ratings'!$B$3:$D$22,3,FALSE)))))</f>
        <v>1</v>
      </c>
      <c r="BW48" s="638"/>
      <c r="BX48" s="8"/>
      <c r="BY48" s="8"/>
      <c r="BZ48" s="8"/>
      <c r="CA48" s="8"/>
      <c r="CB48" s="8"/>
      <c r="CC48" s="8"/>
      <c r="CD48" s="8"/>
      <c r="CE48" s="8"/>
      <c r="CF48" s="8"/>
      <c r="CG48" s="8"/>
      <c r="CH48" s="8"/>
      <c r="CI48" s="8"/>
      <c r="CJ48" s="8"/>
      <c r="CK48" s="8"/>
      <c r="CL48" s="8"/>
      <c r="CM48" s="8"/>
      <c r="CN48" s="8"/>
      <c r="CO48" s="8"/>
      <c r="CP48" s="8"/>
      <c r="CQ48" s="8"/>
      <c r="CR48" s="8"/>
      <c r="CS48" s="8"/>
      <c r="CT48" s="8"/>
      <c r="CU48" s="8"/>
      <c r="CV48" s="8"/>
      <c r="CW48" s="8"/>
      <c r="CX48" s="8"/>
      <c r="CY48" s="8"/>
      <c r="CZ48" s="8"/>
      <c r="DA48" s="8"/>
      <c r="DB48" s="8"/>
      <c r="DC48" s="8"/>
      <c r="DD48" s="8"/>
      <c r="DE48" s="8"/>
      <c r="DF48" s="8"/>
      <c r="DG48" s="8"/>
    </row>
    <row r="49" hidden="1">
      <c r="A49" s="754">
        <v>14.0</v>
      </c>
      <c r="B49" s="95"/>
      <c r="C49" s="661"/>
      <c r="D49" s="661"/>
      <c r="E49" s="269"/>
      <c r="F49" s="755"/>
      <c r="G49" s="654" t="s">
        <v>56</v>
      </c>
      <c r="H49" s="192">
        <f>if(H27="",10,if(isnumber(find("+",H27)),-10,if(EXACT(H27,upper(H27)),$C27- VLOOKUP(H27,'Team Ratings'!$E$3:$F$22,2,FALSE),if(EXACT(H27,lower(H27)),$D27- VLOOKUP(H27,'Team Ratings'!$B$3:$D$22,3,FALSE)))))</f>
        <v>2</v>
      </c>
      <c r="I49" s="192">
        <f>if(I27="",10,if(isnumber(find("+",I27)),-10,if(EXACT(I27,upper(I27)),$C27- VLOOKUP(I27,'Team Ratings'!$E$3:$F$22,2,FALSE),if(EXACT(I27,lower(I27)),$D27- VLOOKUP(I27,'Team Ratings'!$B$3:$D$22,3,FALSE)))))</f>
        <v>1</v>
      </c>
      <c r="J49" s="192">
        <f>if(J27="",10,if(isnumber(find("+",J27)),-10,if(EXACT(J27,upper(J27)),$C27- VLOOKUP(J27,'Team Ratings'!$E$3:$F$22,2,FALSE),if(EXACT(J27,lower(J27)),$D27- VLOOKUP(J27,'Team Ratings'!$B$3:$D$22,3,FALSE)))))</f>
        <v>6</v>
      </c>
      <c r="K49" s="192">
        <f>if(K27="",10,if(isnumber(find("+",K27)),-10,if(EXACT(K27,upper(K27)),$C27- VLOOKUP(K27,'Team Ratings'!$E$3:$F$22,2,FALSE),if(EXACT(K27,lower(K27)),$D27- VLOOKUP(K27,'Team Ratings'!$B$3:$D$22,3,FALSE)))))</f>
        <v>1</v>
      </c>
      <c r="L49" s="192">
        <f>if(L27="",10,if(isnumber(find("+",L27)),-10,if(EXACT(L27,upper(L27)),$C27- VLOOKUP(L27,'Team Ratings'!$E$3:$F$22,2,FALSE),if(EXACT(L27,lower(L27)),$D27- VLOOKUP(L27,'Team Ratings'!$B$3:$D$22,3,FALSE)))))</f>
        <v>3</v>
      </c>
      <c r="M49" s="192"/>
      <c r="N49" s="192">
        <f>if(N27="",10,if(isnumber(find("+",N27)),-10,if(EXACT(N27,upper(N27)),$C27- VLOOKUP(N27,'Team Ratings'!$E$3:$F$22,2,FALSE),if(EXACT(N27,lower(N27)),$D27- VLOOKUP(N27,'Team Ratings'!$B$3:$D$22,3,FALSE)))))</f>
        <v>4</v>
      </c>
      <c r="O49" s="192"/>
      <c r="P49" s="192">
        <f>if(P27="",10,if(isnumber(find("+",P27)),-10,if(EXACT(P27,upper(P27)),$C27- VLOOKUP(P27,'Team Ratings'!$E$3:$F$22,2,FALSE),if(EXACT(P27,lower(P27)),$D27- VLOOKUP(P27,'Team Ratings'!$B$3:$D$22,3,FALSE)))))</f>
        <v>2</v>
      </c>
      <c r="Q49" s="192"/>
      <c r="R49" s="192">
        <f>if(R27="",10,if(isnumber(find("+",R27)),-10,if(EXACT(R27,upper(R27)),$C27- VLOOKUP(R27,'Team Ratings'!$E$3:$F$22,2,FALSE),if(EXACT(R27,lower(R27)),$D27- VLOOKUP(R27,'Team Ratings'!$B$3:$D$22,3,FALSE)))))</f>
        <v>1</v>
      </c>
      <c r="S49" s="192"/>
      <c r="T49" s="192">
        <f>if(T27="",10,if(isnumber(find("+",T27)),-10,if(EXACT(T27,upper(T27)),$C27- VLOOKUP(T27,'Team Ratings'!$E$3:$F$22,2,FALSE),if(EXACT(T27,lower(T27)),$D27- VLOOKUP(T27,'Team Ratings'!$B$3:$D$22,3,FALSE)))))</f>
        <v>6</v>
      </c>
      <c r="U49" s="192"/>
      <c r="V49" s="192">
        <f>if(V27="",10,if(isnumber(find("+",V27)),-10,if(EXACT(V27,upper(V27)),$C27- VLOOKUP(V27,'Team Ratings'!$E$3:$F$22,2,FALSE),if(EXACT(V27,lower(V27)),$D27- VLOOKUP(V27,'Team Ratings'!$B$3:$D$22,3,FALSE)))))</f>
        <v>2</v>
      </c>
      <c r="W49" s="192"/>
      <c r="X49" s="192">
        <f>if(X27="",10,if(isnumber(find("+",X27)),-10,if(EXACT(X27,upper(X27)),$C27- VLOOKUP(X27,'Team Ratings'!$E$3:$F$22,2,FALSE),if(EXACT(X27,lower(X27)),$D27- VLOOKUP(X27,'Team Ratings'!$B$3:$D$22,3,FALSE)))))</f>
        <v>1</v>
      </c>
      <c r="Y49" s="192"/>
      <c r="Z49" s="192">
        <f>if(Z27="",10,if(isnumber(find("+",Z27)),-10,if(EXACT(Z27,upper(Z27)),$C27- VLOOKUP(Z27,'Team Ratings'!$E$3:$F$22,2,FALSE),if(EXACT(Z27,lower(Z27)),$D27- VLOOKUP(Z27,'Team Ratings'!$B$3:$D$22,3,FALSE)))))</f>
        <v>4</v>
      </c>
      <c r="AA49" s="192"/>
      <c r="AB49" s="192">
        <f>if(AB27="",10,if(isnumber(find("+",AB27)),-10,if(EXACT(AB27,upper(AB27)),$C27- VLOOKUP(AB27,'Team Ratings'!$E$3:$F$22,2,FALSE),if(EXACT(AB27,lower(AB27)),$D27- VLOOKUP(AB27,'Team Ratings'!$B$3:$D$22,3,FALSE)))))</f>
        <v>5</v>
      </c>
      <c r="AC49" s="192">
        <f>if(AC27="",10,if(isnumber(find("+",AC27)),-10,if(EXACT(AC27,upper(AC27)),$C27- VLOOKUP(AC27,'Team Ratings'!$E$3:$F$22,2,FALSE),if(EXACT(AC27,lower(AC27)),$D27- VLOOKUP(AC27,'Team Ratings'!$B$3:$D$22,3,FALSE)))))</f>
        <v>2</v>
      </c>
      <c r="AD49" s="192">
        <f>if(AD27="",10,if(isnumber(find("+",AD27)),-10,if(EXACT(AD27,upper(AD27)),$C27- VLOOKUP(AD27,'Team Ratings'!$E$3:$F$22,2,FALSE),if(EXACT(AD27,lower(AD27)),$D27- VLOOKUP(AD27,'Team Ratings'!$B$3:$D$22,3,FALSE)))))</f>
        <v>3</v>
      </c>
      <c r="AE49" s="192"/>
      <c r="AF49" s="192">
        <f>if(AF27="",10,if(isnumber(find("+",AF27)),-10,if(EXACT(AF27,upper(AF27)),$C27- VLOOKUP(AF27,'Team Ratings'!$E$3:$F$22,2,FALSE),if(EXACT(AF27,lower(AF27)),$D27- VLOOKUP(AF27,'Team Ratings'!$B$3:$D$22,3,FALSE)))))</f>
        <v>0</v>
      </c>
      <c r="AG49" s="192">
        <f>if(AG27="",10,if(isnumber(find("+",AG27)),-10,if(EXACT(AG27,upper(AG27)),$C27- VLOOKUP(AG27,'Team Ratings'!$E$3:$F$22,2,FALSE),if(EXACT(AG27,lower(AG27)),$D27- VLOOKUP(AG27,'Team Ratings'!$B$3:$D$22,3,FALSE)))))</f>
        <v>0</v>
      </c>
      <c r="AH49" s="192">
        <f>if(AH27="",10,if(isnumber(find("+",AH27)),-10,if(EXACT(AH27,upper(AH27)),$C27- VLOOKUP(AH27,'Team Ratings'!$E$3:$F$22,2,FALSE),if(EXACT(AH27,lower(AH27)),$D27- VLOOKUP(AH27,'Team Ratings'!$B$3:$D$22,3,FALSE)))))</f>
        <v>2</v>
      </c>
      <c r="AI49" s="192"/>
      <c r="AJ49" s="192">
        <f>if(AJ27="",10,if(isnumber(find("+",AJ27)),-10,if(EXACT(AJ27,upper(AJ27)),$C27- VLOOKUP(AJ27,'Team Ratings'!$E$3:$F$22,2,FALSE),if(EXACT(AJ27,lower(AJ27)),$D27- VLOOKUP(AJ27,'Team Ratings'!$B$3:$D$22,3,FALSE)))))</f>
        <v>0</v>
      </c>
      <c r="AK49" s="192">
        <f>if(AK27="",10,if(isnumber(find("+",AK27)),-10,if(EXACT(AK27,upper(AK27)),$C27- VLOOKUP(AK27,'Team Ratings'!$E$3:$F$22,2,FALSE),if(EXACT(AK27,lower(AK27)),$D27- VLOOKUP(AK27,'Team Ratings'!$B$3:$D$22,3,FALSE)))))</f>
        <v>6</v>
      </c>
      <c r="AL49" s="192">
        <f>if(AL27="",10,if(isnumber(find("+",AL27)),-10,if(EXACT(AL27,upper(AL27)),$C27- VLOOKUP(AL27,'Team Ratings'!$E$3:$F$22,2,FALSE),if(EXACT(AL27,lower(AL27)),$D27- VLOOKUP(AL27,'Team Ratings'!$B$3:$D$22,3,FALSE)))))</f>
        <v>4</v>
      </c>
      <c r="AM49" s="192"/>
      <c r="AN49" s="192"/>
      <c r="AO49" s="192"/>
      <c r="AP49" s="192">
        <f>if(AP27="",10,if(isnumber(find("+",AP27)),-10,if(EXACT(AP27,upper(AP27)),$C27- VLOOKUP(AP27,'Team Ratings'!$E$3:$F$22,2,FALSE),if(EXACT(AP27,lower(AP27)),$D27- VLOOKUP(AP27,'Team Ratings'!$B$3:$D$22,3,FALSE)))))</f>
        <v>2</v>
      </c>
      <c r="AQ49" s="192"/>
      <c r="AR49" s="192">
        <f>if(AR27="",10,if(isnumber(find("+",AR27)),-10,if(EXACT(AR27,upper(AR27)),$C27- VLOOKUP(AR27,'Team Ratings'!$E$3:$F$22,2,FALSE),if(EXACT(AR27,lower(AR27)),$D27- VLOOKUP(AR27,'Team Ratings'!$B$3:$D$22,3,FALSE)))))</f>
        <v>1</v>
      </c>
      <c r="AS49" s="192"/>
      <c r="AT49" s="192"/>
      <c r="AU49" s="192">
        <f>if(AU27="",10,if(isnumber(find("+",AU27)),-10,if(EXACT(AU27,upper(AU27)),$C27- VLOOKUP(AU27,'Team Ratings'!$E$3:$F$22,2,FALSE),if(EXACT(AU27,lower(AU27)),$D27- VLOOKUP(AU27,'Team Ratings'!$B$3:$D$22,3,FALSE)))))</f>
        <v>2</v>
      </c>
      <c r="AV49" s="192">
        <f>if(AV27="",10,if(isnumber(find("+",AV27)),-10,if(EXACT(AV27,upper(AV27)),$C27- VLOOKUP(AV27,'Team Ratings'!$E$3:$F$22,2,FALSE),if(EXACT(AV27,lower(AV27)),$D27- VLOOKUP(AV27,'Team Ratings'!$B$3:$D$22,3,FALSE)))))</f>
        <v>1</v>
      </c>
      <c r="AW49" s="192"/>
      <c r="AX49" s="192">
        <f>if(AX27="",10,if(isnumber(find("+",AX27)),-10,if(EXACT(AX27,upper(AX27)),$C27- VLOOKUP(AX27,'Team Ratings'!$E$3:$F$22,2,FALSE),if(EXACT(AX27,lower(AX27)),$D27- VLOOKUP(AX27,'Team Ratings'!$B$3:$D$22,3,FALSE)))))</f>
        <v>6</v>
      </c>
      <c r="AY49" s="192"/>
      <c r="AZ49" s="192">
        <f>if(AZ27="",10,if(isnumber(find("+",AZ27)),-10,if(EXACT(AZ27,upper(AZ27)),$C27- VLOOKUP(AZ27,'Team Ratings'!$E$3:$F$22,2,FALSE),if(EXACT(AZ27,lower(AZ27)),$D27- VLOOKUP(AZ27,'Team Ratings'!$B$3:$D$22,3,FALSE)))))</f>
        <v>1</v>
      </c>
      <c r="BA49" s="192"/>
      <c r="BB49" s="192">
        <f>if(BB27="",10,if(isnumber(find("+",BB27)),-10,if(EXACT(BB27,upper(BB27)),$C27- VLOOKUP(BB27,'Team Ratings'!$E$3:$F$22,2,FALSE),if(EXACT(BB27,lower(BB27)),$D27- VLOOKUP(BB27,'Team Ratings'!$B$3:$D$22,3,FALSE)))))</f>
        <v>3</v>
      </c>
      <c r="BC49" s="192"/>
      <c r="BD49" s="192">
        <f>if(BD27="",10,if(isnumber(find("+",BD27)),-10,if(EXACT(BD27,upper(BD27)),$C27- VLOOKUP(BD27,'Team Ratings'!$E$3:$F$22,2,FALSE),if(EXACT(BD27,lower(BD27)),$D27- VLOOKUP(BD27,'Team Ratings'!$B$3:$D$22,3,FALSE)))))</f>
        <v>3</v>
      </c>
      <c r="BE49" s="192"/>
      <c r="BF49" s="192">
        <f>if(BF27="",10,if(isnumber(find("+",BF27)),-10,if(EXACT(BF27,upper(BF27)),$C27- VLOOKUP(BF27,'Team Ratings'!$E$3:$F$22,2,FALSE),if(EXACT(BF27,lower(BF27)),$D27- VLOOKUP(BF27,'Team Ratings'!$B$3:$D$22,3,FALSE)))))</f>
        <v>1</v>
      </c>
      <c r="BG49" s="192" t="str">
        <f>if(BG$36="","",HLOOKUP(BG$36, 'FDR Sched'!$R$25:$BB38,$A49,0))</f>
        <v/>
      </c>
      <c r="BH49" s="192">
        <f>if(BH27="",10,if(isnumber(find("+",BH27)),-10,if(EXACT(BH27,upper(BH27)),$C27- VLOOKUP(BH27,'Team Ratings'!$E$3:$F$22,2,FALSE),if(EXACT(BH27,lower(BH27)),$D27- VLOOKUP(BH27,'Team Ratings'!$B$3:$D$22,3,FALSE)))))</f>
        <v>0</v>
      </c>
      <c r="BI49" s="192"/>
      <c r="BJ49" s="192">
        <f>if(BJ27="",10,if(isnumber(find("+",BJ27)),-10,if(EXACT(BJ27,upper(BJ27)),$C27- VLOOKUP(BJ27,'Team Ratings'!$E$3:$F$22,2,FALSE),if(EXACT(BJ27,lower(BJ27)),$D27- VLOOKUP(BJ27,'Team Ratings'!$B$3:$D$22,3,FALSE)))))</f>
        <v>5</v>
      </c>
      <c r="BK49" s="192"/>
      <c r="BL49" s="192">
        <f>if(BL27="",10,if(isnumber(find("+",BL27)),-10,if(EXACT(BL27,upper(BL27)),$C27- VLOOKUP(BL27,'Team Ratings'!$E$3:$F$22,2,FALSE),if(EXACT(BL27,lower(BL27)),$D27- VLOOKUP(BL27,'Team Ratings'!$B$3:$D$22,3,FALSE)))))</f>
        <v>5</v>
      </c>
      <c r="BM49" s="192"/>
      <c r="BN49" s="192">
        <f>if(BN27="",10,if(isnumber(find("+",BN27)),-10,if(EXACT(BN27,upper(BN27)),$C27- VLOOKUP(BN27,'Team Ratings'!$E$3:$F$22,2,FALSE),if(EXACT(BN27,lower(BN27)),$D27- VLOOKUP(BN27,'Team Ratings'!$B$3:$D$22,3,FALSE)))))</f>
        <v>2</v>
      </c>
      <c r="BO49" s="192"/>
      <c r="BP49" s="192">
        <f>if(BP27="",10,if(isnumber(find("+",BP27)),-10,if(EXACT(BP27,upper(BP27)),$C27- VLOOKUP(BP27,'Team Ratings'!$E$3:$F$22,2,FALSE),if(EXACT(BP27,lower(BP27)),$D27- VLOOKUP(BP27,'Team Ratings'!$B$3:$D$22,3,FALSE)))))</f>
        <v>4</v>
      </c>
      <c r="BQ49" s="192"/>
      <c r="BR49" s="192">
        <f>if(BR27="",10,if(isnumber(find("+",BR27)),-10,if(EXACT(BR27,upper(BR27)),$C27- VLOOKUP(BR27,'Team Ratings'!$E$3:$F$22,2,FALSE),if(EXACT(BR27,lower(BR27)),$D27- VLOOKUP(BR27,'Team Ratings'!$B$3:$D$22,3,FALSE)))))</f>
        <v>2</v>
      </c>
      <c r="BS49" s="192"/>
      <c r="BT49" s="192">
        <f>if(BT27="",10,if(isnumber(find("+",BT27)),-10,if(EXACT(BT27,upper(BT27)),$C27- VLOOKUP(BT27,'Team Ratings'!$E$3:$F$22,2,FALSE),if(EXACT(BT27,lower(BT27)),$D27- VLOOKUP(BT27,'Team Ratings'!$B$3:$D$22,3,FALSE)))))</f>
        <v>0</v>
      </c>
      <c r="BU49" s="192"/>
      <c r="BV49" s="192">
        <f>if(BV27="",10,if(isnumber(find("+",BV27)),-10,if(EXACT(BV27,upper(BV27)),$C27- VLOOKUP(BV27,'Team Ratings'!$E$3:$F$22,2,FALSE),if(EXACT(BV27,lower(BV27)),$D27- VLOOKUP(BV27,'Team Ratings'!$B$3:$D$22,3,FALSE)))))</f>
        <v>0</v>
      </c>
      <c r="BW49" s="638"/>
      <c r="BX49" s="8"/>
      <c r="BY49" s="8"/>
      <c r="BZ49" s="8"/>
      <c r="CA49" s="8"/>
      <c r="CB49" s="8"/>
      <c r="CC49" s="8"/>
      <c r="CD49" s="8"/>
      <c r="CE49" s="8"/>
      <c r="CF49" s="8"/>
      <c r="CG49" s="8"/>
      <c r="CH49" s="8"/>
      <c r="CI49" s="8"/>
      <c r="CJ49" s="8"/>
      <c r="CK49" s="8"/>
      <c r="CL49" s="8"/>
      <c r="CM49" s="8"/>
      <c r="CN49" s="8"/>
      <c r="CO49" s="8"/>
      <c r="CP49" s="8"/>
      <c r="CQ49" s="8"/>
      <c r="CR49" s="8"/>
      <c r="CS49" s="8"/>
      <c r="CT49" s="8"/>
      <c r="CU49" s="8"/>
      <c r="CV49" s="8"/>
      <c r="CW49" s="8"/>
      <c r="CX49" s="8"/>
      <c r="CY49" s="8"/>
      <c r="CZ49" s="8"/>
      <c r="DA49" s="8"/>
      <c r="DB49" s="8"/>
      <c r="DC49" s="8"/>
      <c r="DD49" s="8"/>
      <c r="DE49" s="8"/>
      <c r="DF49" s="8"/>
      <c r="DG49" s="8"/>
    </row>
    <row r="50" hidden="1">
      <c r="A50" s="754">
        <v>15.0</v>
      </c>
      <c r="B50" s="95"/>
      <c r="C50" s="661"/>
      <c r="D50" s="661"/>
      <c r="E50" s="269"/>
      <c r="F50" s="755"/>
      <c r="G50" s="654" t="s">
        <v>56</v>
      </c>
      <c r="H50" s="192">
        <f>if(H28="",10,if(isnumber(find("+",H28)),-10,if(EXACT(H28,upper(H28)),$C28- VLOOKUP(H28,'Team Ratings'!$E$3:$F$22,2,FALSE),if(EXACT(H28,lower(H28)),$D28- VLOOKUP(H28,'Team Ratings'!$B$3:$D$22,3,FALSE)))))</f>
        <v>0</v>
      </c>
      <c r="I50" s="192">
        <f>if(I28="",10,if(isnumber(find("+",I28)),-10,if(EXACT(I28,upper(I28)),$C28- VLOOKUP(I28,'Team Ratings'!$E$3:$F$22,2,FALSE),if(EXACT(I28,lower(I28)),$D28- VLOOKUP(I28,'Team Ratings'!$B$3:$D$22,3,FALSE)))))</f>
        <v>3</v>
      </c>
      <c r="J50" s="192">
        <f>if(J28="",10,if(isnumber(find("+",J28)),-10,if(EXACT(J28,upper(J28)),$C28- VLOOKUP(J28,'Team Ratings'!$E$3:$F$22,2,FALSE),if(EXACT(J28,lower(J28)),$D28- VLOOKUP(J28,'Team Ratings'!$B$3:$D$22,3,FALSE)))))</f>
        <v>6</v>
      </c>
      <c r="K50" s="192">
        <f>if(K28="",10,if(isnumber(find("+",K28)),-10,if(EXACT(K28,upper(K28)),$C28- VLOOKUP(K28,'Team Ratings'!$E$3:$F$22,2,FALSE),if(EXACT(K28,lower(K28)),$D28- VLOOKUP(K28,'Team Ratings'!$B$3:$D$22,3,FALSE)))))</f>
        <v>2</v>
      </c>
      <c r="L50" s="192">
        <f>if(L28="",10,if(isnumber(find("+",L28)),-10,if(EXACT(L28,upper(L28)),$C28- VLOOKUP(L28,'Team Ratings'!$E$3:$F$22,2,FALSE),if(EXACT(L28,lower(L28)),$D28- VLOOKUP(L28,'Team Ratings'!$B$3:$D$22,3,FALSE)))))</f>
        <v>6</v>
      </c>
      <c r="M50" s="192"/>
      <c r="N50" s="192">
        <f>if(N28="",10,if(isnumber(find("+",N28)),-10,if(EXACT(N28,upper(N28)),$C28- VLOOKUP(N28,'Team Ratings'!$E$3:$F$22,2,FALSE),if(EXACT(N28,lower(N28)),$D28- VLOOKUP(N28,'Team Ratings'!$B$3:$D$22,3,FALSE)))))</f>
        <v>2</v>
      </c>
      <c r="O50" s="192"/>
      <c r="P50" s="192">
        <f>if(P28="",10,if(isnumber(find("+",P28)),-10,if(EXACT(P28,upper(P28)),$C28- VLOOKUP(P28,'Team Ratings'!$E$3:$F$22,2,FALSE),if(EXACT(P28,lower(P28)),$D28- VLOOKUP(P28,'Team Ratings'!$B$3:$D$22,3,FALSE)))))</f>
        <v>4</v>
      </c>
      <c r="Q50" s="192"/>
      <c r="R50" s="192">
        <f>if(R28="",10,if(isnumber(find("+",R28)),-10,if(EXACT(R28,upper(R28)),$C28- VLOOKUP(R28,'Team Ratings'!$E$3:$F$22,2,FALSE),if(EXACT(R28,lower(R28)),$D28- VLOOKUP(R28,'Team Ratings'!$B$3:$D$22,3,FALSE)))))</f>
        <v>0</v>
      </c>
      <c r="S50" s="192"/>
      <c r="T50" s="192">
        <f>if(T28="",10,if(isnumber(find("+",T28)),-10,if(EXACT(T28,upper(T28)),$C28- VLOOKUP(T28,'Team Ratings'!$E$3:$F$22,2,FALSE),if(EXACT(T28,lower(T28)),$D28- VLOOKUP(T28,'Team Ratings'!$B$3:$D$22,3,FALSE)))))</f>
        <v>0</v>
      </c>
      <c r="U50" s="192"/>
      <c r="V50" s="192">
        <f>if(V28="",10,if(isnumber(find("+",V28)),-10,if(EXACT(V28,upper(V28)),$C28- VLOOKUP(V28,'Team Ratings'!$E$3:$F$22,2,FALSE),if(EXACT(V28,lower(V28)),$D28- VLOOKUP(V28,'Team Ratings'!$B$3:$D$22,3,FALSE)))))</f>
        <v>1</v>
      </c>
      <c r="W50" s="192"/>
      <c r="X50" s="192">
        <f>if(X28="",10,if(isnumber(find("+",X28)),-10,if(EXACT(X28,upper(X28)),$C28- VLOOKUP(X28,'Team Ratings'!$E$3:$F$22,2,FALSE),if(EXACT(X28,lower(X28)),$D28- VLOOKUP(X28,'Team Ratings'!$B$3:$D$22,3,FALSE)))))</f>
        <v>4</v>
      </c>
      <c r="Y50" s="192"/>
      <c r="Z50" s="192">
        <f>if(Z28="",10,if(isnumber(find("+",Z28)),-10,if(EXACT(Z28,upper(Z28)),$C28- VLOOKUP(Z28,'Team Ratings'!$E$3:$F$22,2,FALSE),if(EXACT(Z28,lower(Z28)),$D28- VLOOKUP(Z28,'Team Ratings'!$B$3:$D$22,3,FALSE)))))</f>
        <v>1</v>
      </c>
      <c r="AA50" s="192"/>
      <c r="AB50" s="192">
        <f>if(AB28="",10,if(isnumber(find("+",AB28)),-10,if(EXACT(AB28,upper(AB28)),$C28- VLOOKUP(AB28,'Team Ratings'!$E$3:$F$22,2,FALSE),if(EXACT(AB28,lower(AB28)),$D28- VLOOKUP(AB28,'Team Ratings'!$B$3:$D$22,3,FALSE)))))</f>
        <v>5</v>
      </c>
      <c r="AC50" s="192">
        <f>if(AC28="",10,if(isnumber(find("+",AC28)),-10,if(EXACT(AC28,upper(AC28)),$C28- VLOOKUP(AC28,'Team Ratings'!$E$3:$F$22,2,FALSE),if(EXACT(AC28,lower(AC28)),$D28- VLOOKUP(AC28,'Team Ratings'!$B$3:$D$22,3,FALSE)))))</f>
        <v>2</v>
      </c>
      <c r="AD50" s="192">
        <f>if(AD28="",10,if(isnumber(find("+",AD28)),-10,if(EXACT(AD28,upper(AD28)),$C28- VLOOKUP(AD28,'Team Ratings'!$E$3:$F$22,2,FALSE),if(EXACT(AD28,lower(AD28)),$D28- VLOOKUP(AD28,'Team Ratings'!$B$3:$D$22,3,FALSE)))))</f>
        <v>1</v>
      </c>
      <c r="AE50" s="192"/>
      <c r="AF50" s="192">
        <f>if(AF28="",10,if(isnumber(find("+",AF28)),-10,if(EXACT(AF28,upper(AF28)),$C28- VLOOKUP(AF28,'Team Ratings'!$E$3:$F$22,2,FALSE),if(EXACT(AF28,lower(AF28)),$D28- VLOOKUP(AF28,'Team Ratings'!$B$3:$D$22,3,FALSE)))))</f>
        <v>5</v>
      </c>
      <c r="AG50" s="192">
        <f>if(AG28="",10,if(isnumber(find("+",AG28)),-10,if(EXACT(AG28,upper(AG28)),$C28- VLOOKUP(AG28,'Team Ratings'!$E$3:$F$22,2,FALSE),if(EXACT(AG28,lower(AG28)),$D28- VLOOKUP(AG28,'Team Ratings'!$B$3:$D$22,3,FALSE)))))</f>
        <v>3</v>
      </c>
      <c r="AH50" s="192">
        <f>if(AH28="",10,if(isnumber(find("+",AH28)),-10,if(EXACT(AH28,upper(AH28)),$C28- VLOOKUP(AH28,'Team Ratings'!$E$3:$F$22,2,FALSE),if(EXACT(AH28,lower(AH28)),$D28- VLOOKUP(AH28,'Team Ratings'!$B$3:$D$22,3,FALSE)))))</f>
        <v>1</v>
      </c>
      <c r="AI50" s="192"/>
      <c r="AJ50" s="192">
        <f>if(AJ28="",10,if(isnumber(find("+",AJ28)),-10,if(EXACT(AJ28,upper(AJ28)),$C28- VLOOKUP(AJ28,'Team Ratings'!$E$3:$F$22,2,FALSE),if(EXACT(AJ28,lower(AJ28)),$D28- VLOOKUP(AJ28,'Team Ratings'!$B$3:$D$22,3,FALSE)))))</f>
        <v>4</v>
      </c>
      <c r="AK50" s="192">
        <f>if(AK28="",10,if(isnumber(find("+",AK28)),-10,if(EXACT(AK28,upper(AK28)),$C28- VLOOKUP(AK28,'Team Ratings'!$E$3:$F$22,2,FALSE),if(EXACT(AK28,lower(AK28)),$D28- VLOOKUP(AK28,'Team Ratings'!$B$3:$D$22,3,FALSE)))))</f>
        <v>0</v>
      </c>
      <c r="AL50" s="192">
        <f>if(AL28="",10,if(isnumber(find("+",AL28)),-10,if(EXACT(AL28,upper(AL28)),$C28- VLOOKUP(AL28,'Team Ratings'!$E$3:$F$22,2,FALSE),if(EXACT(AL28,lower(AL28)),$D28- VLOOKUP(AL28,'Team Ratings'!$B$3:$D$22,3,FALSE)))))</f>
        <v>2</v>
      </c>
      <c r="AM50" s="192"/>
      <c r="AN50" s="192"/>
      <c r="AO50" s="192"/>
      <c r="AP50" s="192">
        <f>if(AP28="",10,if(isnumber(find("+",AP28)),-10,if(EXACT(AP28,upper(AP28)),$C28- VLOOKUP(AP28,'Team Ratings'!$E$3:$F$22,2,FALSE),if(EXACT(AP28,lower(AP28)),$D28- VLOOKUP(AP28,'Team Ratings'!$B$3:$D$22,3,FALSE)))))</f>
        <v>2</v>
      </c>
      <c r="AQ50" s="192"/>
      <c r="AR50" s="192">
        <f>if(AR28="",10,if(isnumber(find("+",AR28)),-10,if(EXACT(AR28,upper(AR28)),$C28- VLOOKUP(AR28,'Team Ratings'!$E$3:$F$22,2,FALSE),if(EXACT(AR28,lower(AR28)),$D28- VLOOKUP(AR28,'Team Ratings'!$B$3:$D$22,3,FALSE)))))</f>
        <v>0</v>
      </c>
      <c r="AS50" s="192"/>
      <c r="AT50" s="192"/>
      <c r="AU50" s="192">
        <f>if(AU28="",10,if(isnumber(find("+",AU28)),-10,if(EXACT(AU28,upper(AU28)),$C28- VLOOKUP(AU28,'Team Ratings'!$E$3:$F$22,2,FALSE),if(EXACT(AU28,lower(AU28)),$D28- VLOOKUP(AU28,'Team Ratings'!$B$3:$D$22,3,FALSE)))))</f>
        <v>6</v>
      </c>
      <c r="AV50" s="192">
        <f>if(AV28="",10,if(isnumber(find("+",AV28)),-10,if(EXACT(AV28,upper(AV28)),$C28- VLOOKUP(AV28,'Team Ratings'!$E$3:$F$22,2,FALSE),if(EXACT(AV28,lower(AV28)),$D28- VLOOKUP(AV28,'Team Ratings'!$B$3:$D$22,3,FALSE)))))</f>
        <v>2</v>
      </c>
      <c r="AW50" s="192"/>
      <c r="AX50" s="192">
        <f>if(AX28="",10,if(isnumber(find("+",AX28)),-10,if(EXACT(AX28,upper(AX28)),$C28- VLOOKUP(AX28,'Team Ratings'!$E$3:$F$22,2,FALSE),if(EXACT(AX28,lower(AX28)),$D28- VLOOKUP(AX28,'Team Ratings'!$B$3:$D$22,3,FALSE)))))</f>
        <v>6</v>
      </c>
      <c r="AY50" s="192"/>
      <c r="AZ50" s="192">
        <f>if(AZ28="",10,if(isnumber(find("+",AZ28)),-10,if(EXACT(AZ28,upper(AZ28)),$C28- VLOOKUP(AZ28,'Team Ratings'!$E$3:$F$22,2,FALSE),if(EXACT(AZ28,lower(AZ28)),$D28- VLOOKUP(AZ28,'Team Ratings'!$B$3:$D$22,3,FALSE)))))</f>
        <v>2</v>
      </c>
      <c r="BA50" s="192"/>
      <c r="BB50" s="192">
        <f>if(BB28="",10,if(isnumber(find("+",BB28)),-10,if(EXACT(BB28,upper(BB28)),$C28- VLOOKUP(BB28,'Team Ratings'!$E$3:$F$22,2,FALSE),if(EXACT(BB28,lower(BB28)),$D28- VLOOKUP(BB28,'Team Ratings'!$B$3:$D$22,3,FALSE)))))</f>
        <v>0</v>
      </c>
      <c r="BC50" s="192"/>
      <c r="BD50" s="192">
        <f>if(BD28="",10,if(isnumber(find("+",BD28)),-10,if(EXACT(BD28,upper(BD28)),$C28- VLOOKUP(BD28,'Team Ratings'!$E$3:$F$22,2,FALSE),if(EXACT(BD28,lower(BD28)),$D28- VLOOKUP(BD28,'Team Ratings'!$B$3:$D$22,3,FALSE)))))</f>
        <v>4</v>
      </c>
      <c r="BE50" s="192"/>
      <c r="BF50" s="192">
        <f>if(BF28="",10,if(isnumber(find("+",BF28)),-10,if(EXACT(BF28,upper(BF28)),$C28- VLOOKUP(BF28,'Team Ratings'!$E$3:$F$22,2,FALSE),if(EXACT(BF28,lower(BF28)),$D28- VLOOKUP(BF28,'Team Ratings'!$B$3:$D$22,3,FALSE)))))</f>
        <v>1</v>
      </c>
      <c r="BG50" s="192" t="str">
        <f>if(BG$36="","",HLOOKUP(BG$36, 'FDR Sched'!$R$25:$BB39,$A50,0))</f>
        <v/>
      </c>
      <c r="BH50" s="192">
        <f>if(BH28="",10,if(isnumber(find("+",BH28)),-10,if(EXACT(BH28,upper(BH28)),$C28- VLOOKUP(BH28,'Team Ratings'!$E$3:$F$22,2,FALSE),if(EXACT(BH28,lower(BH28)),$D28- VLOOKUP(BH28,'Team Ratings'!$B$3:$D$22,3,FALSE)))))</f>
        <v>3</v>
      </c>
      <c r="BI50" s="192"/>
      <c r="BJ50" s="192">
        <f>if(BJ28="",10,if(isnumber(find("+",BJ28)),-10,if(EXACT(BJ28,upper(BJ28)),$C28- VLOOKUP(BJ28,'Team Ratings'!$E$3:$F$22,2,FALSE),if(EXACT(BJ28,lower(BJ28)),$D28- VLOOKUP(BJ28,'Team Ratings'!$B$3:$D$22,3,FALSE)))))</f>
        <v>4</v>
      </c>
      <c r="BK50" s="192"/>
      <c r="BL50" s="192">
        <f>if(BL28="",10,if(isnumber(find("+",BL28)),-10,if(EXACT(BL28,upper(BL28)),$C28- VLOOKUP(BL28,'Team Ratings'!$E$3:$F$22,2,FALSE),if(EXACT(BL28,lower(BL28)),$D28- VLOOKUP(BL28,'Team Ratings'!$B$3:$D$22,3,FALSE)))))</f>
        <v>2</v>
      </c>
      <c r="BM50" s="192"/>
      <c r="BN50" s="192">
        <f>if(BN28="",10,if(isnumber(find("+",BN28)),-10,if(EXACT(BN28,upper(BN28)),$C28- VLOOKUP(BN28,'Team Ratings'!$E$3:$F$22,2,FALSE),if(EXACT(BN28,lower(BN28)),$D28- VLOOKUP(BN28,'Team Ratings'!$B$3:$D$22,3,FALSE)))))</f>
        <v>1</v>
      </c>
      <c r="BO50" s="192"/>
      <c r="BP50" s="192">
        <f>if(BP28="",10,if(isnumber(find("+",BP28)),-10,if(EXACT(BP28,upper(BP28)),$C28- VLOOKUP(BP28,'Team Ratings'!$E$3:$F$22,2,FALSE),if(EXACT(BP28,lower(BP28)),$D28- VLOOKUP(BP28,'Team Ratings'!$B$3:$D$22,3,FALSE)))))</f>
        <v>4</v>
      </c>
      <c r="BQ50" s="192"/>
      <c r="BR50" s="192">
        <f>if(BR28="",10,if(isnumber(find("+",BR28)),-10,if(EXACT(BR28,upper(BR28)),$C28- VLOOKUP(BR28,'Team Ratings'!$E$3:$F$22,2,FALSE),if(EXACT(BR28,lower(BR28)),$D28- VLOOKUP(BR28,'Team Ratings'!$B$3:$D$22,3,FALSE)))))</f>
        <v>1</v>
      </c>
      <c r="BS50" s="192"/>
      <c r="BT50" s="192">
        <f>if(BT28="",10,if(isnumber(find("+",BT28)),-10,if(EXACT(BT28,upper(BT28)),$C28- VLOOKUP(BT28,'Team Ratings'!$E$3:$F$22,2,FALSE),if(EXACT(BT28,lower(BT28)),$D28- VLOOKUP(BT28,'Team Ratings'!$B$3:$D$22,3,FALSE)))))</f>
        <v>2</v>
      </c>
      <c r="BU50" s="192"/>
      <c r="BV50" s="192">
        <f>if(BV28="",10,if(isnumber(find("+",BV28)),-10,if(EXACT(BV28,upper(BV28)),$C28- VLOOKUP(BV28,'Team Ratings'!$E$3:$F$22,2,FALSE),if(EXACT(BV28,lower(BV28)),$D28- VLOOKUP(BV28,'Team Ratings'!$B$3:$D$22,3,FALSE)))))</f>
        <v>5</v>
      </c>
      <c r="BW50" s="638"/>
      <c r="BX50" s="8"/>
      <c r="BY50" s="8"/>
      <c r="BZ50" s="8"/>
      <c r="CA50" s="8"/>
      <c r="CB50" s="8"/>
      <c r="CC50" s="8"/>
      <c r="CD50" s="8"/>
      <c r="CE50" s="8"/>
      <c r="CF50" s="8"/>
      <c r="CG50" s="8"/>
      <c r="CH50" s="8"/>
      <c r="CI50" s="8"/>
      <c r="CJ50" s="8"/>
      <c r="CK50" s="8"/>
      <c r="CL50" s="8"/>
      <c r="CM50" s="8"/>
      <c r="CN50" s="8"/>
      <c r="CO50" s="8"/>
      <c r="CP50" s="8"/>
      <c r="CQ50" s="8"/>
      <c r="CR50" s="8"/>
      <c r="CS50" s="8"/>
      <c r="CT50" s="8"/>
      <c r="CU50" s="8"/>
      <c r="CV50" s="8"/>
      <c r="CW50" s="8"/>
      <c r="CX50" s="8"/>
      <c r="CY50" s="8"/>
      <c r="CZ50" s="8"/>
      <c r="DA50" s="8"/>
      <c r="DB50" s="8"/>
      <c r="DC50" s="8"/>
      <c r="DD50" s="8"/>
      <c r="DE50" s="8"/>
      <c r="DF50" s="8"/>
      <c r="DG50" s="8"/>
    </row>
    <row r="51" hidden="1">
      <c r="A51" s="754">
        <v>16.0</v>
      </c>
      <c r="B51" s="95"/>
      <c r="C51" s="661"/>
      <c r="D51" s="661"/>
      <c r="E51" s="269"/>
      <c r="F51" s="755"/>
      <c r="G51" s="654" t="s">
        <v>56</v>
      </c>
      <c r="H51" s="192" t="str">
        <f>if(H29="",10,if(isnumber(find("+",H29)),-10,if(EXACT(H29,upper(H29)),$C29- VLOOKUP(H29,'Team Ratings'!$E$3:$F$22,2,FALSE),if(EXACT(H29,lower(H29)),$D29- VLOOKUP(H29,'Team Ratings'!$B$3:$D$22,3,FALSE)))))</f>
        <v>#N/A</v>
      </c>
      <c r="I51" s="192" t="str">
        <f>if(I29="",10,if(isnumber(find("+",I29)),-10,if(EXACT(I29,upper(I29)),$C29- VLOOKUP(I29,'Team Ratings'!$E$3:$F$22,2,FALSE),if(EXACT(I29,lower(I29)),$D29- VLOOKUP(I29,'Team Ratings'!$B$3:$D$22,3,FALSE)))))</f>
        <v>#N/A</v>
      </c>
      <c r="J51" s="192" t="str">
        <f>if(J29="",10,if(isnumber(find("+",J29)),-10,if(EXACT(J29,upper(J29)),$C29- VLOOKUP(J29,'Team Ratings'!$E$3:$F$22,2,FALSE),if(EXACT(J29,lower(J29)),$D29- VLOOKUP(J29,'Team Ratings'!$B$3:$D$22,3,FALSE)))))</f>
        <v>#N/A</v>
      </c>
      <c r="K51" s="192" t="str">
        <f>if(K29="",10,if(isnumber(find("+",K29)),-10,if(EXACT(K29,upper(K29)),$C29- VLOOKUP(K29,'Team Ratings'!$E$3:$F$22,2,FALSE),if(EXACT(K29,lower(K29)),$D29- VLOOKUP(K29,'Team Ratings'!$B$3:$D$22,3,FALSE)))))</f>
        <v>#N/A</v>
      </c>
      <c r="L51" s="192" t="str">
        <f>if(L29="",10,if(isnumber(find("+",L29)),-10,if(EXACT(L29,upper(L29)),$C29- VLOOKUP(L29,'Team Ratings'!$E$3:$F$22,2,FALSE),if(EXACT(L29,lower(L29)),$D29- VLOOKUP(L29,'Team Ratings'!$B$3:$D$22,3,FALSE)))))</f>
        <v>#N/A</v>
      </c>
      <c r="M51" s="192"/>
      <c r="N51" s="192" t="str">
        <f>if(N29="",10,if(isnumber(find("+",N29)),-10,if(EXACT(N29,upper(N29)),$C29- VLOOKUP(N29,'Team Ratings'!$E$3:$F$22,2,FALSE),if(EXACT(N29,lower(N29)),$D29- VLOOKUP(N29,'Team Ratings'!$B$3:$D$22,3,FALSE)))))</f>
        <v>#N/A</v>
      </c>
      <c r="O51" s="192"/>
      <c r="P51" s="192" t="str">
        <f>if(P29="",10,if(isnumber(find("+",P29)),-10,if(EXACT(P29,upper(P29)),$C29- VLOOKUP(P29,'Team Ratings'!$E$3:$F$22,2,FALSE),if(EXACT(P29,lower(P29)),$D29- VLOOKUP(P29,'Team Ratings'!$B$3:$D$22,3,FALSE)))))</f>
        <v>#N/A</v>
      </c>
      <c r="Q51" s="192"/>
      <c r="R51" s="192" t="str">
        <f>if(R29="",10,if(isnumber(find("+",R29)),-10,if(EXACT(R29,upper(R29)),$C29- VLOOKUP(R29,'Team Ratings'!$E$3:$F$22,2,FALSE),if(EXACT(R29,lower(R29)),$D29- VLOOKUP(R29,'Team Ratings'!$B$3:$D$22,3,FALSE)))))</f>
        <v>#N/A</v>
      </c>
      <c r="S51" s="192"/>
      <c r="T51" s="192" t="str">
        <f>if(T29="",10,if(isnumber(find("+",T29)),-10,if(EXACT(T29,upper(T29)),$C29- VLOOKUP(T29,'Team Ratings'!$E$3:$F$22,2,FALSE),if(EXACT(T29,lower(T29)),$D29- VLOOKUP(T29,'Team Ratings'!$B$3:$D$22,3,FALSE)))))</f>
        <v>#N/A</v>
      </c>
      <c r="U51" s="192"/>
      <c r="V51" s="192" t="str">
        <f>if(V29="",10,if(isnumber(find("+",V29)),-10,if(EXACT(V29,upper(V29)),$C29- VLOOKUP(V29,'Team Ratings'!$E$3:$F$22,2,FALSE),if(EXACT(V29,lower(V29)),$D29- VLOOKUP(V29,'Team Ratings'!$B$3:$D$22,3,FALSE)))))</f>
        <v>#N/A</v>
      </c>
      <c r="W51" s="192"/>
      <c r="X51" s="192" t="str">
        <f>if(X29="",10,if(isnumber(find("+",X29)),-10,if(EXACT(X29,upper(X29)),$C29- VLOOKUP(X29,'Team Ratings'!$E$3:$F$22,2,FALSE),if(EXACT(X29,lower(X29)),$D29- VLOOKUP(X29,'Team Ratings'!$B$3:$D$22,3,FALSE)))))</f>
        <v>#N/A</v>
      </c>
      <c r="Y51" s="192"/>
      <c r="Z51" s="192" t="str">
        <f>if(Z29="",10,if(isnumber(find("+",Z29)),-10,if(EXACT(Z29,upper(Z29)),$C29- VLOOKUP(Z29,'Team Ratings'!$E$3:$F$22,2,FALSE),if(EXACT(Z29,lower(Z29)),$D29- VLOOKUP(Z29,'Team Ratings'!$B$3:$D$22,3,FALSE)))))</f>
        <v>#N/A</v>
      </c>
      <c r="AA51" s="192"/>
      <c r="AB51" s="192" t="str">
        <f>if(AB29="",10,if(isnumber(find("+",AB29)),-10,if(EXACT(AB29,upper(AB29)),$C29- VLOOKUP(AB29,'Team Ratings'!$E$3:$F$22,2,FALSE),if(EXACT(AB29,lower(AB29)),$D29- VLOOKUP(AB29,'Team Ratings'!$B$3:$D$22,3,FALSE)))))</f>
        <v>#N/A</v>
      </c>
      <c r="AC51" s="192" t="str">
        <f>if(AC29="",10,if(isnumber(find("+",AC29)),-10,if(EXACT(AC29,upper(AC29)),$C29- VLOOKUP(AC29,'Team Ratings'!$E$3:$F$22,2,FALSE),if(EXACT(AC29,lower(AC29)),$D29- VLOOKUP(AC29,'Team Ratings'!$B$3:$D$22,3,FALSE)))))</f>
        <v>#N/A</v>
      </c>
      <c r="AD51" s="192" t="str">
        <f>if(AD29="",10,if(isnumber(find("+",AD29)),-10,if(EXACT(AD29,upper(AD29)),$C29- VLOOKUP(AD29,'Team Ratings'!$E$3:$F$22,2,FALSE),if(EXACT(AD29,lower(AD29)),$D29- VLOOKUP(AD29,'Team Ratings'!$B$3:$D$22,3,FALSE)))))</f>
        <v>#N/A</v>
      </c>
      <c r="AE51" s="192"/>
      <c r="AF51" s="192" t="str">
        <f>if(AF29="",10,if(isnumber(find("+",AF29)),-10,if(EXACT(AF29,upper(AF29)),$C29- VLOOKUP(AF29,'Team Ratings'!$E$3:$F$22,2,FALSE),if(EXACT(AF29,lower(AF29)),$D29- VLOOKUP(AF29,'Team Ratings'!$B$3:$D$22,3,FALSE)))))</f>
        <v>#N/A</v>
      </c>
      <c r="AG51" s="192" t="str">
        <f>if(AG29="",10,if(isnumber(find("+",AG29)),-10,if(EXACT(AG29,upper(AG29)),$C29- VLOOKUP(AG29,'Team Ratings'!$E$3:$F$22,2,FALSE),if(EXACT(AG29,lower(AG29)),$D29- VLOOKUP(AG29,'Team Ratings'!$B$3:$D$22,3,FALSE)))))</f>
        <v>#N/A</v>
      </c>
      <c r="AH51" s="192" t="str">
        <f>if(AH29="",10,if(isnumber(find("+",AH29)),-10,if(EXACT(AH29,upper(AH29)),$C29- VLOOKUP(AH29,'Team Ratings'!$E$3:$F$22,2,FALSE),if(EXACT(AH29,lower(AH29)),$D29- VLOOKUP(AH29,'Team Ratings'!$B$3:$D$22,3,FALSE)))))</f>
        <v>#N/A</v>
      </c>
      <c r="AI51" s="192"/>
      <c r="AJ51" s="192" t="str">
        <f>if(AJ29="",10,if(isnumber(find("+",AJ29)),-10,if(EXACT(AJ29,upper(AJ29)),$C29- VLOOKUP(AJ29,'Team Ratings'!$E$3:$F$22,2,FALSE),if(EXACT(AJ29,lower(AJ29)),$D29- VLOOKUP(AJ29,'Team Ratings'!$B$3:$D$22,3,FALSE)))))</f>
        <v>#N/A</v>
      </c>
      <c r="AK51" s="192" t="str">
        <f>if(AK29="",10,if(isnumber(find("+",AK29)),-10,if(EXACT(AK29,upper(AK29)),$C29- VLOOKUP(AK29,'Team Ratings'!$E$3:$F$22,2,FALSE),if(EXACT(AK29,lower(AK29)),$D29- VLOOKUP(AK29,'Team Ratings'!$B$3:$D$22,3,FALSE)))))</f>
        <v>#N/A</v>
      </c>
      <c r="AL51" s="192" t="str">
        <f>if(AL29="",10,if(isnumber(find("+",AL29)),-10,if(EXACT(AL29,upper(AL29)),$C29- VLOOKUP(AL29,'Team Ratings'!$E$3:$F$22,2,FALSE),if(EXACT(AL29,lower(AL29)),$D29- VLOOKUP(AL29,'Team Ratings'!$B$3:$D$22,3,FALSE)))))</f>
        <v>#N/A</v>
      </c>
      <c r="AM51" s="192"/>
      <c r="AN51" s="192"/>
      <c r="AO51" s="192"/>
      <c r="AP51" s="192" t="str">
        <f>if(AP29="",10,if(isnumber(find("+",AP29)),-10,if(EXACT(AP29,upper(AP29)),$C29- VLOOKUP(AP29,'Team Ratings'!$E$3:$F$22,2,FALSE),if(EXACT(AP29,lower(AP29)),$D29- VLOOKUP(AP29,'Team Ratings'!$B$3:$D$22,3,FALSE)))))</f>
        <v>#N/A</v>
      </c>
      <c r="AQ51" s="192"/>
      <c r="AR51" s="192" t="str">
        <f>if(AR29="",10,if(isnumber(find("+",AR29)),-10,if(EXACT(AR29,upper(AR29)),$C29- VLOOKUP(AR29,'Team Ratings'!$E$3:$F$22,2,FALSE),if(EXACT(AR29,lower(AR29)),$D29- VLOOKUP(AR29,'Team Ratings'!$B$3:$D$22,3,FALSE)))))</f>
        <v>#N/A</v>
      </c>
      <c r="AS51" s="192"/>
      <c r="AT51" s="192"/>
      <c r="AU51" s="192" t="str">
        <f>if(AU29="",10,if(isnumber(find("+",AU29)),-10,if(EXACT(AU29,upper(AU29)),$C29- VLOOKUP(AU29,'Team Ratings'!$E$3:$F$22,2,FALSE),if(EXACT(AU29,lower(AU29)),$D29- VLOOKUP(AU29,'Team Ratings'!$B$3:$D$22,3,FALSE)))))</f>
        <v>#N/A</v>
      </c>
      <c r="AV51" s="192" t="str">
        <f>if(AV29="",10,if(isnumber(find("+",AV29)),-10,if(EXACT(AV29,upper(AV29)),$C29- VLOOKUP(AV29,'Team Ratings'!$E$3:$F$22,2,FALSE),if(EXACT(AV29,lower(AV29)),$D29- VLOOKUP(AV29,'Team Ratings'!$B$3:$D$22,3,FALSE)))))</f>
        <v>#N/A</v>
      </c>
      <c r="AW51" s="192"/>
      <c r="AX51" s="192" t="str">
        <f>if(AX29="",10,if(isnumber(find("+",AX29)),-10,if(EXACT(AX29,upper(AX29)),$C29- VLOOKUP(AX29,'Team Ratings'!$E$3:$F$22,2,FALSE),if(EXACT(AX29,lower(AX29)),$D29- VLOOKUP(AX29,'Team Ratings'!$B$3:$D$22,3,FALSE)))))</f>
        <v>#N/A</v>
      </c>
      <c r="AY51" s="192"/>
      <c r="AZ51" s="192" t="str">
        <f>if(AZ29="",10,if(isnumber(find("+",AZ29)),-10,if(EXACT(AZ29,upper(AZ29)),$C29- VLOOKUP(AZ29,'Team Ratings'!$E$3:$F$22,2,FALSE),if(EXACT(AZ29,lower(AZ29)),$D29- VLOOKUP(AZ29,'Team Ratings'!$B$3:$D$22,3,FALSE)))))</f>
        <v>#N/A</v>
      </c>
      <c r="BA51" s="192"/>
      <c r="BB51" s="192" t="str">
        <f>if(BB29="",10,if(isnumber(find("+",BB29)),-10,if(EXACT(BB29,upper(BB29)),$C29- VLOOKUP(BB29,'Team Ratings'!$E$3:$F$22,2,FALSE),if(EXACT(BB29,lower(BB29)),$D29- VLOOKUP(BB29,'Team Ratings'!$B$3:$D$22,3,FALSE)))))</f>
        <v>#N/A</v>
      </c>
      <c r="BC51" s="192"/>
      <c r="BD51" s="192" t="str">
        <f>if(BD29="",10,if(isnumber(find("+",BD29)),-10,if(EXACT(BD29,upper(BD29)),$C29- VLOOKUP(BD29,'Team Ratings'!$E$3:$F$22,2,FALSE),if(EXACT(BD29,lower(BD29)),$D29- VLOOKUP(BD29,'Team Ratings'!$B$3:$D$22,3,FALSE)))))</f>
        <v>#N/A</v>
      </c>
      <c r="BE51" s="192"/>
      <c r="BF51" s="192" t="str">
        <f>if(BF29="",10,if(isnumber(find("+",BF29)),-10,if(EXACT(BF29,upper(BF29)),$C29- VLOOKUP(BF29,'Team Ratings'!$E$3:$F$22,2,FALSE),if(EXACT(BF29,lower(BF29)),$D29- VLOOKUP(BF29,'Team Ratings'!$B$3:$D$22,3,FALSE)))))</f>
        <v>#N/A</v>
      </c>
      <c r="BG51" s="192" t="str">
        <f>if(BG$36="","",HLOOKUP(BG$36, 'FDR Sched'!$R$25:$BB40,$A51,0))</f>
        <v/>
      </c>
      <c r="BH51" s="192" t="str">
        <f>if(BH29="",10,if(isnumber(find("+",BH29)),-10,if(EXACT(BH29,upper(BH29)),$C29- VLOOKUP(BH29,'Team Ratings'!$E$3:$F$22,2,FALSE),if(EXACT(BH29,lower(BH29)),$D29- VLOOKUP(BH29,'Team Ratings'!$B$3:$D$22,3,FALSE)))))</f>
        <v>#N/A</v>
      </c>
      <c r="BI51" s="192"/>
      <c r="BJ51" s="192" t="str">
        <f>if(BJ29="",10,if(isnumber(find("+",BJ29)),-10,if(EXACT(BJ29,upper(BJ29)),$C29- VLOOKUP(BJ29,'Team Ratings'!$E$3:$F$22,2,FALSE),if(EXACT(BJ29,lower(BJ29)),$D29- VLOOKUP(BJ29,'Team Ratings'!$B$3:$D$22,3,FALSE)))))</f>
        <v>#N/A</v>
      </c>
      <c r="BK51" s="192"/>
      <c r="BL51" s="192" t="str">
        <f>if(BL29="",10,if(isnumber(find("+",BL29)),-10,if(EXACT(BL29,upper(BL29)),$C29- VLOOKUP(BL29,'Team Ratings'!$E$3:$F$22,2,FALSE),if(EXACT(BL29,lower(BL29)),$D29- VLOOKUP(BL29,'Team Ratings'!$B$3:$D$22,3,FALSE)))))</f>
        <v>#N/A</v>
      </c>
      <c r="BM51" s="192"/>
      <c r="BN51" s="192" t="str">
        <f>if(BN29="",10,if(isnumber(find("+",BN29)),-10,if(EXACT(BN29,upper(BN29)),$C29- VLOOKUP(BN29,'Team Ratings'!$E$3:$F$22,2,FALSE),if(EXACT(BN29,lower(BN29)),$D29- VLOOKUP(BN29,'Team Ratings'!$B$3:$D$22,3,FALSE)))))</f>
        <v>#N/A</v>
      </c>
      <c r="BO51" s="192"/>
      <c r="BP51" s="192" t="str">
        <f>if(BP29="",10,if(isnumber(find("+",BP29)),-10,if(EXACT(BP29,upper(BP29)),$C29- VLOOKUP(BP29,'Team Ratings'!$E$3:$F$22,2,FALSE),if(EXACT(BP29,lower(BP29)),$D29- VLOOKUP(BP29,'Team Ratings'!$B$3:$D$22,3,FALSE)))))</f>
        <v>#N/A</v>
      </c>
      <c r="BQ51" s="192"/>
      <c r="BR51" s="192" t="str">
        <f>if(BR29="",10,if(isnumber(find("+",BR29)),-10,if(EXACT(BR29,upper(BR29)),$C29- VLOOKUP(BR29,'Team Ratings'!$E$3:$F$22,2,FALSE),if(EXACT(BR29,lower(BR29)),$D29- VLOOKUP(BR29,'Team Ratings'!$B$3:$D$22,3,FALSE)))))</f>
        <v>#N/A</v>
      </c>
      <c r="BS51" s="192"/>
      <c r="BT51" s="192" t="str">
        <f>if(BT29="",10,if(isnumber(find("+",BT29)),-10,if(EXACT(BT29,upper(BT29)),$C29- VLOOKUP(BT29,'Team Ratings'!$E$3:$F$22,2,FALSE),if(EXACT(BT29,lower(BT29)),$D29- VLOOKUP(BT29,'Team Ratings'!$B$3:$D$22,3,FALSE)))))</f>
        <v>#N/A</v>
      </c>
      <c r="BU51" s="192"/>
      <c r="BV51" s="192" t="str">
        <f>if(BV29="",10,if(isnumber(find("+",BV29)),-10,if(EXACT(BV29,upper(BV29)),$C29- VLOOKUP(BV29,'Team Ratings'!$E$3:$F$22,2,FALSE),if(EXACT(BV29,lower(BV29)),$D29- VLOOKUP(BV29,'Team Ratings'!$B$3:$D$22,3,FALSE)))))</f>
        <v>#N/A</v>
      </c>
      <c r="BW51" s="638"/>
      <c r="BX51" s="8"/>
      <c r="BY51" s="8"/>
      <c r="BZ51" s="8"/>
      <c r="CA51" s="8"/>
      <c r="CB51" s="8"/>
      <c r="CC51" s="8"/>
      <c r="CD51" s="8"/>
      <c r="CE51" s="8"/>
      <c r="CF51" s="8"/>
      <c r="CG51" s="8"/>
      <c r="CH51" s="8"/>
      <c r="CI51" s="8"/>
      <c r="CJ51" s="8"/>
      <c r="CK51" s="8"/>
      <c r="CL51" s="8"/>
      <c r="CM51" s="8"/>
      <c r="CN51" s="8"/>
      <c r="CO51" s="8"/>
      <c r="CP51" s="8"/>
      <c r="CQ51" s="8"/>
      <c r="CR51" s="8"/>
      <c r="CS51" s="8"/>
      <c r="CT51" s="8"/>
      <c r="CU51" s="8"/>
      <c r="CV51" s="8"/>
      <c r="CW51" s="8"/>
      <c r="CX51" s="8"/>
      <c r="CY51" s="8"/>
      <c r="CZ51" s="8"/>
      <c r="DA51" s="8"/>
      <c r="DB51" s="8"/>
      <c r="DC51" s="8"/>
      <c r="DD51" s="8"/>
      <c r="DE51" s="8"/>
      <c r="DF51" s="8"/>
      <c r="DG51" s="8"/>
    </row>
    <row r="52" hidden="1">
      <c r="A52" s="754">
        <v>17.0</v>
      </c>
      <c r="B52" s="95"/>
      <c r="C52" s="661"/>
      <c r="D52" s="661"/>
      <c r="E52" s="269"/>
      <c r="F52" s="755"/>
      <c r="G52" s="654" t="s">
        <v>56</v>
      </c>
      <c r="H52" s="192">
        <f>if(H30="",10,if(isnumber(find("+",H30)),-10,if(EXACT(H30,upper(H30)),$C30- VLOOKUP(H30,'Team Ratings'!$E$3:$F$22,2,FALSE),if(EXACT(H30,lower(H30)),$D30- VLOOKUP(H30,'Team Ratings'!$B$3:$D$22,3,FALSE)))))</f>
        <v>5</v>
      </c>
      <c r="I52" s="192">
        <f>if(I30="",10,if(isnumber(find("+",I30)),-10,if(EXACT(I30,upper(I30)),$C30- VLOOKUP(I30,'Team Ratings'!$E$3:$F$22,2,FALSE),if(EXACT(I30,lower(I30)),$D30- VLOOKUP(I30,'Team Ratings'!$B$3:$D$22,3,FALSE)))))</f>
        <v>1</v>
      </c>
      <c r="J52" s="192">
        <f>if(J30="",10,if(isnumber(find("+",J30)),-10,if(EXACT(J30,upper(J30)),$C30- VLOOKUP(J30,'Team Ratings'!$E$3:$F$22,2,FALSE),if(EXACT(J30,lower(J30)),$D30- VLOOKUP(J30,'Team Ratings'!$B$3:$D$22,3,FALSE)))))</f>
        <v>3</v>
      </c>
      <c r="K52" s="192">
        <f>if(K30="",10,if(isnumber(find("+",K30)),-10,if(EXACT(K30,upper(K30)),$C30- VLOOKUP(K30,'Team Ratings'!$E$3:$F$22,2,FALSE),if(EXACT(K30,lower(K30)),$D30- VLOOKUP(K30,'Team Ratings'!$B$3:$D$22,3,FALSE)))))</f>
        <v>4</v>
      </c>
      <c r="L52" s="192">
        <f>if(L30="",10,if(isnumber(find("+",L30)),-10,if(EXACT(L30,upper(L30)),$C30- VLOOKUP(L30,'Team Ratings'!$E$3:$F$22,2,FALSE),if(EXACT(L30,lower(L30)),$D30- VLOOKUP(L30,'Team Ratings'!$B$3:$D$22,3,FALSE)))))</f>
        <v>5</v>
      </c>
      <c r="M52" s="192"/>
      <c r="N52" s="192">
        <f>if(N30="",10,if(isnumber(find("+",N30)),-10,if(EXACT(N30,upper(N30)),$C30- VLOOKUP(N30,'Team Ratings'!$E$3:$F$22,2,FALSE),if(EXACT(N30,lower(N30)),$D30- VLOOKUP(N30,'Team Ratings'!$B$3:$D$22,3,FALSE)))))</f>
        <v>2</v>
      </c>
      <c r="O52" s="192"/>
      <c r="P52" s="192">
        <f>if(P30="",10,if(isnumber(find("+",P30)),-10,if(EXACT(P30,upper(P30)),$C30- VLOOKUP(P30,'Team Ratings'!$E$3:$F$22,2,FALSE),if(EXACT(P30,lower(P30)),$D30- VLOOKUP(P30,'Team Ratings'!$B$3:$D$22,3,FALSE)))))</f>
        <v>1</v>
      </c>
      <c r="Q52" s="192"/>
      <c r="R52" s="192">
        <f>if(R30="",10,if(isnumber(find("+",R30)),-10,if(EXACT(R30,upper(R30)),$C30- VLOOKUP(R30,'Team Ratings'!$E$3:$F$22,2,FALSE),if(EXACT(R30,lower(R30)),$D30- VLOOKUP(R30,'Team Ratings'!$B$3:$D$22,3,FALSE)))))</f>
        <v>3</v>
      </c>
      <c r="S52" s="192"/>
      <c r="T52" s="192">
        <f>if(T30="",10,if(isnumber(find("+",T30)),-10,if(EXACT(T30,upper(T30)),$C30- VLOOKUP(T30,'Team Ratings'!$E$3:$F$22,2,FALSE),if(EXACT(T30,lower(T30)),$D30- VLOOKUP(T30,'Team Ratings'!$B$3:$D$22,3,FALSE)))))</f>
        <v>1</v>
      </c>
      <c r="U52" s="192"/>
      <c r="V52" s="192">
        <f>if(V30="",10,if(isnumber(find("+",V30)),-10,if(EXACT(V30,upper(V30)),$C30- VLOOKUP(V30,'Team Ratings'!$E$3:$F$22,2,FALSE),if(EXACT(V30,lower(V30)),$D30- VLOOKUP(V30,'Team Ratings'!$B$3:$D$22,3,FALSE)))))</f>
        <v>6</v>
      </c>
      <c r="W52" s="192"/>
      <c r="X52" s="192">
        <f>if(X30="",10,if(isnumber(find("+",X30)),-10,if(EXACT(X30,upper(X30)),$C30- VLOOKUP(X30,'Team Ratings'!$E$3:$F$22,2,FALSE),if(EXACT(X30,lower(X30)),$D30- VLOOKUP(X30,'Team Ratings'!$B$3:$D$22,3,FALSE)))))</f>
        <v>2</v>
      </c>
      <c r="Y52" s="192"/>
      <c r="Z52" s="192">
        <f>if(Z30="",10,if(isnumber(find("+",Z30)),-10,if(EXACT(Z30,upper(Z30)),$C30- VLOOKUP(Z30,'Team Ratings'!$E$3:$F$22,2,FALSE),if(EXACT(Z30,lower(Z30)),$D30- VLOOKUP(Z30,'Team Ratings'!$B$3:$D$22,3,FALSE)))))</f>
        <v>0</v>
      </c>
      <c r="AA52" s="192"/>
      <c r="AB52" s="192">
        <f>if(AB30="",10,if(isnumber(find("+",AB30)),-10,if(EXACT(AB30,upper(AB30)),$C30- VLOOKUP(AB30,'Team Ratings'!$E$3:$F$22,2,FALSE),if(EXACT(AB30,lower(AB30)),$D30- VLOOKUP(AB30,'Team Ratings'!$B$3:$D$22,3,FALSE)))))</f>
        <v>4</v>
      </c>
      <c r="AC52" s="192">
        <f>if(AC30="",10,if(isnumber(find("+",AC30)),-10,if(EXACT(AC30,upper(AC30)),$C30- VLOOKUP(AC30,'Team Ratings'!$E$3:$F$22,2,FALSE),if(EXACT(AC30,lower(AC30)),$D30- VLOOKUP(AC30,'Team Ratings'!$B$3:$D$22,3,FALSE)))))</f>
        <v>2</v>
      </c>
      <c r="AD52" s="192">
        <f>if(AD30="",10,if(isnumber(find("+",AD30)),-10,if(EXACT(AD30,upper(AD30)),$C30- VLOOKUP(AD30,'Team Ratings'!$E$3:$F$22,2,FALSE),if(EXACT(AD30,lower(AD30)),$D30- VLOOKUP(AD30,'Team Ratings'!$B$3:$D$22,3,FALSE)))))</f>
        <v>1</v>
      </c>
      <c r="AE52" s="192"/>
      <c r="AF52" s="192">
        <f>if(AF30="",10,if(isnumber(find("+",AF30)),-10,if(EXACT(AF30,upper(AF30)),$C30- VLOOKUP(AF30,'Team Ratings'!$E$3:$F$22,2,FALSE),if(EXACT(AF30,lower(AF30)),$D30- VLOOKUP(AF30,'Team Ratings'!$B$3:$D$22,3,FALSE)))))</f>
        <v>6</v>
      </c>
      <c r="AG52" s="192">
        <f>if(AG30="",10,if(isnumber(find("+",AG30)),-10,if(EXACT(AG30,upper(AG30)),$C30- VLOOKUP(AG30,'Team Ratings'!$E$3:$F$22,2,FALSE),if(EXACT(AG30,lower(AG30)),$D30- VLOOKUP(AG30,'Team Ratings'!$B$3:$D$22,3,FALSE)))))</f>
        <v>2</v>
      </c>
      <c r="AH52" s="192">
        <f>if(AH30="",10,if(isnumber(find("+",AH30)),-10,if(EXACT(AH30,upper(AH30)),$C30- VLOOKUP(AH30,'Team Ratings'!$E$3:$F$22,2,FALSE),if(EXACT(AH30,lower(AH30)),$D30- VLOOKUP(AH30,'Team Ratings'!$B$3:$D$22,3,FALSE)))))</f>
        <v>0</v>
      </c>
      <c r="AI52" s="192"/>
      <c r="AJ52" s="192">
        <f>if(AJ30="",10,if(isnumber(find("+",AJ30)),-10,if(EXACT(AJ30,upper(AJ30)),$C30- VLOOKUP(AJ30,'Team Ratings'!$E$3:$F$22,2,FALSE),if(EXACT(AJ30,lower(AJ30)),$D30- VLOOKUP(AJ30,'Team Ratings'!$B$3:$D$22,3,FALSE)))))</f>
        <v>0</v>
      </c>
      <c r="AK52" s="192">
        <f>if(AK30="",10,if(isnumber(find("+",AK30)),-10,if(EXACT(AK30,upper(AK30)),$C30- VLOOKUP(AK30,'Team Ratings'!$E$3:$F$22,2,FALSE),if(EXACT(AK30,lower(AK30)),$D30- VLOOKUP(AK30,'Team Ratings'!$B$3:$D$22,3,FALSE)))))</f>
        <v>2</v>
      </c>
      <c r="AL52" s="192">
        <f>if(AL30="",10,if(isnumber(find("+",AL30)),-10,if(EXACT(AL30,upper(AL30)),$C30- VLOOKUP(AL30,'Team Ratings'!$E$3:$F$22,2,FALSE),if(EXACT(AL30,lower(AL30)),$D30- VLOOKUP(AL30,'Team Ratings'!$B$3:$D$22,3,FALSE)))))</f>
        <v>2</v>
      </c>
      <c r="AM52" s="192"/>
      <c r="AN52" s="192"/>
      <c r="AO52" s="192"/>
      <c r="AP52" s="192">
        <f>if(AP30="",10,if(isnumber(find("+",AP30)),-10,if(EXACT(AP30,upper(AP30)),$C30- VLOOKUP(AP30,'Team Ratings'!$E$3:$F$22,2,FALSE),if(EXACT(AP30,lower(AP30)),$D30- VLOOKUP(AP30,'Team Ratings'!$B$3:$D$22,3,FALSE)))))</f>
        <v>1</v>
      </c>
      <c r="AQ52" s="192"/>
      <c r="AR52" s="192">
        <f>if(AR30="",10,if(isnumber(find("+",AR30)),-10,if(EXACT(AR30,upper(AR30)),$C30- VLOOKUP(AR30,'Team Ratings'!$E$3:$F$22,2,FALSE),if(EXACT(AR30,lower(AR30)),$D30- VLOOKUP(AR30,'Team Ratings'!$B$3:$D$22,3,FALSE)))))</f>
        <v>2</v>
      </c>
      <c r="AS52" s="192"/>
      <c r="AT52" s="192"/>
      <c r="AU52" s="192">
        <f>if(AU30="",10,if(isnumber(find("+",AU30)),-10,if(EXACT(AU30,upper(AU30)),$C30- VLOOKUP(AU30,'Team Ratings'!$E$3:$F$22,2,FALSE),if(EXACT(AU30,lower(AU30)),$D30- VLOOKUP(AU30,'Team Ratings'!$B$3:$D$22,3,FALSE)))))</f>
        <v>5</v>
      </c>
      <c r="AV52" s="192">
        <f>if(AV30="",10,if(isnumber(find("+",AV30)),-10,if(EXACT(AV30,upper(AV30)),$C30- VLOOKUP(AV30,'Team Ratings'!$E$3:$F$22,2,FALSE),if(EXACT(AV30,lower(AV30)),$D30- VLOOKUP(AV30,'Team Ratings'!$B$3:$D$22,3,FALSE)))))</f>
        <v>1</v>
      </c>
      <c r="AW52" s="192"/>
      <c r="AX52" s="192">
        <f>if(AX30="",10,if(isnumber(find("+",AX30)),-10,if(EXACT(AX30,upper(AX30)),$C30- VLOOKUP(AX30,'Team Ratings'!$E$3:$F$22,2,FALSE),if(EXACT(AX30,lower(AX30)),$D30- VLOOKUP(AX30,'Team Ratings'!$B$3:$D$22,3,FALSE)))))</f>
        <v>2</v>
      </c>
      <c r="AY52" s="192"/>
      <c r="AZ52" s="192">
        <f>if(AZ30="",10,if(isnumber(find("+",AZ30)),-10,if(EXACT(AZ30,upper(AZ30)),$C30- VLOOKUP(AZ30,'Team Ratings'!$E$3:$F$22,2,FALSE),if(EXACT(AZ30,lower(AZ30)),$D30- VLOOKUP(AZ30,'Team Ratings'!$B$3:$D$22,3,FALSE)))))</f>
        <v>4</v>
      </c>
      <c r="BA52" s="192"/>
      <c r="BB52" s="192">
        <f>if(BB30="",10,if(isnumber(find("+",BB30)),-10,if(EXACT(BB30,upper(BB30)),$C30- VLOOKUP(BB30,'Team Ratings'!$E$3:$F$22,2,FALSE),if(EXACT(BB30,lower(BB30)),$D30- VLOOKUP(BB30,'Team Ratings'!$B$3:$D$22,3,FALSE)))))</f>
        <v>4</v>
      </c>
      <c r="BC52" s="192"/>
      <c r="BD52" s="192">
        <f>if(BD30="",10,if(isnumber(find("+",BD30)),-10,if(EXACT(BD30,upper(BD30)),$C30- VLOOKUP(BD30,'Team Ratings'!$E$3:$F$22,2,FALSE),if(EXACT(BD30,lower(BD30)),$D30- VLOOKUP(BD30,'Team Ratings'!$B$3:$D$22,3,FALSE)))))</f>
        <v>4</v>
      </c>
      <c r="BE52" s="192"/>
      <c r="BF52" s="192">
        <f>if(BF30="",10,if(isnumber(find("+",BF30)),-10,if(EXACT(BF30,upper(BF30)),$C30- VLOOKUP(BF30,'Team Ratings'!$E$3:$F$22,2,FALSE),if(EXACT(BF30,lower(BF30)),$D30- VLOOKUP(BF30,'Team Ratings'!$B$3:$D$22,3,FALSE)))))</f>
        <v>6</v>
      </c>
      <c r="BG52" s="192" t="str">
        <f>if(BG$36="","",HLOOKUP(BG$36, 'FDR Sched'!$R$25:$BB41,$A52,0))</f>
        <v/>
      </c>
      <c r="BH52" s="192">
        <f>if(BH30="",10,if(isnumber(find("+",BH30)),-10,if(EXACT(BH30,upper(BH30)),$C30- VLOOKUP(BH30,'Team Ratings'!$E$3:$F$22,2,FALSE),if(EXACT(BH30,lower(BH30)),$D30- VLOOKUP(BH30,'Team Ratings'!$B$3:$D$22,3,FALSE)))))</f>
        <v>2</v>
      </c>
      <c r="BI52" s="192"/>
      <c r="BJ52" s="192">
        <f>if(BJ30="",10,if(isnumber(find("+",BJ30)),-10,if(EXACT(BJ30,upper(BJ30)),$C30- VLOOKUP(BJ30,'Team Ratings'!$E$3:$F$22,2,FALSE),if(EXACT(BJ30,lower(BJ30)),$D30- VLOOKUP(BJ30,'Team Ratings'!$B$3:$D$22,3,FALSE)))))</f>
        <v>4</v>
      </c>
      <c r="BK52" s="192"/>
      <c r="BL52" s="192">
        <f>if(BL30="",10,if(isnumber(find("+",BL30)),-10,if(EXACT(BL30,upper(BL30)),$C30- VLOOKUP(BL30,'Team Ratings'!$E$3:$F$22,2,FALSE),if(EXACT(BL30,lower(BL30)),$D30- VLOOKUP(BL30,'Team Ratings'!$B$3:$D$22,3,FALSE)))))</f>
        <v>0</v>
      </c>
      <c r="BM52" s="192"/>
      <c r="BN52" s="192">
        <f>if(BN30="",10,if(isnumber(find("+",BN30)),-10,if(EXACT(BN30,upper(BN30)),$C30- VLOOKUP(BN30,'Team Ratings'!$E$3:$F$22,2,FALSE),if(EXACT(BN30,lower(BN30)),$D30- VLOOKUP(BN30,'Team Ratings'!$B$3:$D$22,3,FALSE)))))</f>
        <v>3</v>
      </c>
      <c r="BO52" s="192"/>
      <c r="BP52" s="192">
        <f>if(BP30="",10,if(isnumber(find("+",BP30)),-10,if(EXACT(BP30,upper(BP30)),$C30- VLOOKUP(BP30,'Team Ratings'!$E$3:$F$22,2,FALSE),if(EXACT(BP30,lower(BP30)),$D30- VLOOKUP(BP30,'Team Ratings'!$B$3:$D$22,3,FALSE)))))</f>
        <v>0</v>
      </c>
      <c r="BQ52" s="192"/>
      <c r="BR52" s="192">
        <f>if(BR30="",10,if(isnumber(find("+",BR30)),-10,if(EXACT(BR30,upper(BR30)),$C30- VLOOKUP(BR30,'Team Ratings'!$E$3:$F$22,2,FALSE),if(EXACT(BR30,lower(BR30)),$D30- VLOOKUP(BR30,'Team Ratings'!$B$3:$D$22,3,FALSE)))))</f>
        <v>0</v>
      </c>
      <c r="BS52" s="192"/>
      <c r="BT52" s="192">
        <f>if(BT30="",10,if(isnumber(find("+",BT30)),-10,if(EXACT(BT30,upper(BT30)),$C30- VLOOKUP(BT30,'Team Ratings'!$E$3:$F$22,2,FALSE),if(EXACT(BT30,lower(BT30)),$D30- VLOOKUP(BT30,'Team Ratings'!$B$3:$D$22,3,FALSE)))))</f>
        <v>3</v>
      </c>
      <c r="BU52" s="192"/>
      <c r="BV52" s="192">
        <f>if(BV30="",10,if(isnumber(find("+",BV30)),-10,if(EXACT(BV30,upper(BV30)),$C30- VLOOKUP(BV30,'Team Ratings'!$E$3:$F$22,2,FALSE),if(EXACT(BV30,lower(BV30)),$D30- VLOOKUP(BV30,'Team Ratings'!$B$3:$D$22,3,FALSE)))))</f>
        <v>6</v>
      </c>
      <c r="BW52" s="638"/>
      <c r="BX52" s="8"/>
      <c r="BY52" s="8"/>
      <c r="BZ52" s="8"/>
      <c r="CA52" s="8"/>
      <c r="CB52" s="8"/>
      <c r="CC52" s="8"/>
      <c r="CD52" s="8"/>
      <c r="CE52" s="8"/>
      <c r="CF52" s="8"/>
      <c r="CG52" s="8"/>
      <c r="CH52" s="8"/>
      <c r="CI52" s="8"/>
      <c r="CJ52" s="8"/>
      <c r="CK52" s="8"/>
      <c r="CL52" s="8"/>
      <c r="CM52" s="8"/>
      <c r="CN52" s="8"/>
      <c r="CO52" s="8"/>
      <c r="CP52" s="8"/>
      <c r="CQ52" s="8"/>
      <c r="CR52" s="8"/>
      <c r="CS52" s="8"/>
      <c r="CT52" s="8"/>
      <c r="CU52" s="8"/>
      <c r="CV52" s="8"/>
      <c r="CW52" s="8"/>
      <c r="CX52" s="8"/>
      <c r="CY52" s="8"/>
      <c r="CZ52" s="8"/>
      <c r="DA52" s="8"/>
      <c r="DB52" s="8"/>
      <c r="DC52" s="8"/>
      <c r="DD52" s="8"/>
      <c r="DE52" s="8"/>
      <c r="DF52" s="8"/>
      <c r="DG52" s="8"/>
    </row>
    <row r="53" hidden="1">
      <c r="A53" s="754">
        <v>18.0</v>
      </c>
      <c r="B53" s="95"/>
      <c r="C53" s="661"/>
      <c r="D53" s="661"/>
      <c r="E53" s="269"/>
      <c r="F53" s="755"/>
      <c r="G53" s="654" t="s">
        <v>56</v>
      </c>
      <c r="H53" s="192">
        <f>if(H31="",10,if(isnumber(find("+",H31)),-10,if(EXACT(H31,upper(H31)),$C31- VLOOKUP(H31,'Team Ratings'!$E$3:$F$22,2,FALSE),if(EXACT(H31,lower(H31)),$D31- VLOOKUP(H31,'Team Ratings'!$B$3:$D$22,3,FALSE)))))</f>
        <v>1</v>
      </c>
      <c r="I53" s="192">
        <f>if(I31="",10,if(isnumber(find("+",I31)),-10,if(EXACT(I31,upper(I31)),$C31- VLOOKUP(I31,'Team Ratings'!$E$3:$F$22,2,FALSE),if(EXACT(I31,lower(I31)),$D31- VLOOKUP(I31,'Team Ratings'!$B$3:$D$22,3,FALSE)))))</f>
        <v>5</v>
      </c>
      <c r="J53" s="192">
        <f>if(J31="",10,if(isnumber(find("+",J31)),-10,if(EXACT(J31,upper(J31)),$C31- VLOOKUP(J31,'Team Ratings'!$E$3:$F$22,2,FALSE),if(EXACT(J31,lower(J31)),$D31- VLOOKUP(J31,'Team Ratings'!$B$3:$D$22,3,FALSE)))))</f>
        <v>2</v>
      </c>
      <c r="K53" s="192">
        <f>if(K31="",10,if(isnumber(find("+",K31)),-10,if(EXACT(K31,upper(K31)),$C31- VLOOKUP(K31,'Team Ratings'!$E$3:$F$22,2,FALSE),if(EXACT(K31,lower(K31)),$D31- VLOOKUP(K31,'Team Ratings'!$B$3:$D$22,3,FALSE)))))</f>
        <v>0</v>
      </c>
      <c r="L53" s="192">
        <f>if(L31="",10,if(isnumber(find("+",L31)),-10,if(EXACT(L31,upper(L31)),$C31- VLOOKUP(L31,'Team Ratings'!$E$3:$F$22,2,FALSE),if(EXACT(L31,lower(L31)),$D31- VLOOKUP(L31,'Team Ratings'!$B$3:$D$22,3,FALSE)))))</f>
        <v>4</v>
      </c>
      <c r="M53" s="192"/>
      <c r="N53" s="192">
        <f>if(N31="",10,if(isnumber(find("+",N31)),-10,if(EXACT(N31,upper(N31)),$C31- VLOOKUP(N31,'Team Ratings'!$E$3:$F$22,2,FALSE),if(EXACT(N31,lower(N31)),$D31- VLOOKUP(N31,'Team Ratings'!$B$3:$D$22,3,FALSE)))))</f>
        <v>0</v>
      </c>
      <c r="O53" s="192"/>
      <c r="P53" s="192">
        <f>if(P31="",10,if(isnumber(find("+",P31)),-10,if(EXACT(P31,upper(P31)),$C31- VLOOKUP(P31,'Team Ratings'!$E$3:$F$22,2,FALSE),if(EXACT(P31,lower(P31)),$D31- VLOOKUP(P31,'Team Ratings'!$B$3:$D$22,3,FALSE)))))</f>
        <v>6</v>
      </c>
      <c r="Q53" s="192"/>
      <c r="R53" s="192">
        <f>if(R31="",10,if(isnumber(find("+",R31)),-10,if(EXACT(R31,upper(R31)),$C31- VLOOKUP(R31,'Team Ratings'!$E$3:$F$22,2,FALSE),if(EXACT(R31,lower(R31)),$D31- VLOOKUP(R31,'Team Ratings'!$B$3:$D$22,3,FALSE)))))</f>
        <v>2</v>
      </c>
      <c r="S53" s="192"/>
      <c r="T53" s="192">
        <f>if(T31="",10,if(isnumber(find("+",T31)),-10,if(EXACT(T31,upper(T31)),$C31- VLOOKUP(T31,'Team Ratings'!$E$3:$F$22,2,FALSE),if(EXACT(T31,lower(T31)),$D31- VLOOKUP(T31,'Team Ratings'!$B$3:$D$22,3,FALSE)))))</f>
        <v>4</v>
      </c>
      <c r="U53" s="192"/>
      <c r="V53" s="192">
        <f>if(V31="",10,if(isnumber(find("+",V31)),-10,if(EXACT(V31,upper(V31)),$C31- VLOOKUP(V31,'Team Ratings'!$E$3:$F$22,2,FALSE),if(EXACT(V31,lower(V31)),$D31- VLOOKUP(V31,'Team Ratings'!$B$3:$D$22,3,FALSE)))))</f>
        <v>3</v>
      </c>
      <c r="W53" s="192"/>
      <c r="X53" s="192">
        <f>if(X31="",10,if(isnumber(find("+",X31)),-10,if(EXACT(X31,upper(X31)),$C31- VLOOKUP(X31,'Team Ratings'!$E$3:$F$22,2,FALSE),if(EXACT(X31,lower(X31)),$D31- VLOOKUP(X31,'Team Ratings'!$B$3:$D$22,3,FALSE)))))</f>
        <v>1</v>
      </c>
      <c r="Y53" s="192"/>
      <c r="Z53" s="192">
        <f>if(Z31="",10,if(isnumber(find("+",Z31)),-10,if(EXACT(Z31,upper(Z31)),$C31- VLOOKUP(Z31,'Team Ratings'!$E$3:$F$22,2,FALSE),if(EXACT(Z31,lower(Z31)),$D31- VLOOKUP(Z31,'Team Ratings'!$B$3:$D$22,3,FALSE)))))</f>
        <v>4</v>
      </c>
      <c r="AA53" s="192"/>
      <c r="AB53" s="192">
        <f>if(AB31="",10,if(isnumber(find("+",AB31)),-10,if(EXACT(AB31,upper(AB31)),$C31- VLOOKUP(AB31,'Team Ratings'!$E$3:$F$22,2,FALSE),if(EXACT(AB31,lower(AB31)),$D31- VLOOKUP(AB31,'Team Ratings'!$B$3:$D$22,3,FALSE)))))</f>
        <v>1</v>
      </c>
      <c r="AC53" s="192">
        <f>if(AC31="",10,if(isnumber(find("+",AC31)),-10,if(EXACT(AC31,upper(AC31)),$C31- VLOOKUP(AC31,'Team Ratings'!$E$3:$F$22,2,FALSE),if(EXACT(AC31,lower(AC31)),$D31- VLOOKUP(AC31,'Team Ratings'!$B$3:$D$22,3,FALSE)))))</f>
        <v>0</v>
      </c>
      <c r="AD53" s="192">
        <f>if(AD31="",10,if(isnumber(find("+",AD31)),-10,if(EXACT(AD31,upper(AD31)),$C31- VLOOKUP(AD31,'Team Ratings'!$E$3:$F$22,2,FALSE),if(EXACT(AD31,lower(AD31)),$D31- VLOOKUP(AD31,'Team Ratings'!$B$3:$D$22,3,FALSE)))))</f>
        <v>6</v>
      </c>
      <c r="AE53" s="192"/>
      <c r="AF53" s="192">
        <f>if(AF31="",10,if(isnumber(find("+",AF31)),-10,if(EXACT(AF31,upper(AF31)),$C31- VLOOKUP(AF31,'Team Ratings'!$E$3:$F$22,2,FALSE),if(EXACT(AF31,lower(AF31)),$D31- VLOOKUP(AF31,'Team Ratings'!$B$3:$D$22,3,FALSE)))))</f>
        <v>1</v>
      </c>
      <c r="AG53" s="192">
        <f>if(AG31="",10,if(isnumber(find("+",AG31)),-10,if(EXACT(AG31,upper(AG31)),$C31- VLOOKUP(AG31,'Team Ratings'!$E$3:$F$22,2,FALSE),if(EXACT(AG31,lower(AG31)),$D31- VLOOKUP(AG31,'Team Ratings'!$B$3:$D$22,3,FALSE)))))</f>
        <v>1</v>
      </c>
      <c r="AH53" s="192">
        <f>if(AH31="",10,if(isnumber(find("+",AH31)),-10,if(EXACT(AH31,upper(AH31)),$C31- VLOOKUP(AH31,'Team Ratings'!$E$3:$F$22,2,FALSE),if(EXACT(AH31,lower(AH31)),$D31- VLOOKUP(AH31,'Team Ratings'!$B$3:$D$22,3,FALSE)))))</f>
        <v>2</v>
      </c>
      <c r="AI53" s="192"/>
      <c r="AJ53" s="192">
        <f>if(AJ31="",10,if(isnumber(find("+",AJ31)),-10,if(EXACT(AJ31,upper(AJ31)),$C31- VLOOKUP(AJ31,'Team Ratings'!$E$3:$F$22,2,FALSE),if(EXACT(AJ31,lower(AJ31)),$D31- VLOOKUP(AJ31,'Team Ratings'!$B$3:$D$22,3,FALSE)))))</f>
        <v>2</v>
      </c>
      <c r="AK53" s="192">
        <f>if(AK31="",10,if(isnumber(find("+",AK31)),-10,if(EXACT(AK31,upper(AK31)),$C31- VLOOKUP(AK31,'Team Ratings'!$E$3:$F$22,2,FALSE),if(EXACT(AK31,lower(AK31)),$D31- VLOOKUP(AK31,'Team Ratings'!$B$3:$D$22,3,FALSE)))))</f>
        <v>4</v>
      </c>
      <c r="AL53" s="192">
        <f>if(AL31="",10,if(isnumber(find("+",AL31)),-10,if(EXACT(AL31,upper(AL31)),$C31- VLOOKUP(AL31,'Team Ratings'!$E$3:$F$22,2,FALSE),if(EXACT(AL31,lower(AL31)),$D31- VLOOKUP(AL31,'Team Ratings'!$B$3:$D$22,3,FALSE)))))</f>
        <v>0</v>
      </c>
      <c r="AM53" s="192"/>
      <c r="AN53" s="192"/>
      <c r="AO53" s="192"/>
      <c r="AP53" s="192">
        <f>if(AP31="",10,if(isnumber(find("+",AP31)),-10,if(EXACT(AP31,upper(AP31)),$C31- VLOOKUP(AP31,'Team Ratings'!$E$3:$F$22,2,FALSE),if(EXACT(AP31,lower(AP31)),$D31- VLOOKUP(AP31,'Team Ratings'!$B$3:$D$22,3,FALSE)))))</f>
        <v>6</v>
      </c>
      <c r="AQ53" s="192"/>
      <c r="AR53" s="192">
        <f>if(AR31="",10,if(isnumber(find("+",AR31)),-10,if(EXACT(AR31,upper(AR31)),$C31- VLOOKUP(AR31,'Team Ratings'!$E$3:$F$22,2,FALSE),if(EXACT(AR31,lower(AR31)),$D31- VLOOKUP(AR31,'Team Ratings'!$B$3:$D$22,3,FALSE)))))</f>
        <v>3</v>
      </c>
      <c r="AS53" s="192"/>
      <c r="AT53" s="192"/>
      <c r="AU53" s="192">
        <f>if(AU31="",10,if(isnumber(find("+",AU31)),-10,if(EXACT(AU31,upper(AU31)),$C31- VLOOKUP(AU31,'Team Ratings'!$E$3:$F$22,2,FALSE),if(EXACT(AU31,lower(AU31)),$D31- VLOOKUP(AU31,'Team Ratings'!$B$3:$D$22,3,FALSE)))))</f>
        <v>2</v>
      </c>
      <c r="AV53" s="192">
        <f>if(AV31="",10,if(isnumber(find("+",AV31)),-10,if(EXACT(AV31,upper(AV31)),$C31- VLOOKUP(AV31,'Team Ratings'!$E$3:$F$22,2,FALSE),if(EXACT(AV31,lower(AV31)),$D31- VLOOKUP(AV31,'Team Ratings'!$B$3:$D$22,3,FALSE)))))</f>
        <v>5</v>
      </c>
      <c r="AW53" s="192"/>
      <c r="AX53" s="192">
        <f>if(AX31="",10,if(isnumber(find("+",AX31)),-10,if(EXACT(AX31,upper(AX31)),$C31- VLOOKUP(AX31,'Team Ratings'!$E$3:$F$22,2,FALSE),if(EXACT(AX31,lower(AX31)),$D31- VLOOKUP(AX31,'Team Ratings'!$B$3:$D$22,3,FALSE)))))</f>
        <v>2</v>
      </c>
      <c r="AY53" s="192"/>
      <c r="AZ53" s="192">
        <f>if(AZ31="",10,if(isnumber(find("+",AZ31)),-10,if(EXACT(AZ31,upper(AZ31)),$C31- VLOOKUP(AZ31,'Team Ratings'!$E$3:$F$22,2,FALSE),if(EXACT(AZ31,lower(AZ31)),$D31- VLOOKUP(AZ31,'Team Ratings'!$B$3:$D$22,3,FALSE)))))</f>
        <v>0</v>
      </c>
      <c r="BA53" s="192"/>
      <c r="BB53" s="192">
        <f>if(BB31="",10,if(isnumber(find("+",BB31)),-10,if(EXACT(BB31,upper(BB31)),$C31- VLOOKUP(BB31,'Team Ratings'!$E$3:$F$22,2,FALSE),if(EXACT(BB31,lower(BB31)),$D31- VLOOKUP(BB31,'Team Ratings'!$B$3:$D$22,3,FALSE)))))</f>
        <v>1</v>
      </c>
      <c r="BC53" s="192"/>
      <c r="BD53" s="192">
        <f>if(BD31="",10,if(isnumber(find("+",BD31)),-10,if(EXACT(BD31,upper(BD31)),$C31- VLOOKUP(BD31,'Team Ratings'!$E$3:$F$22,2,FALSE),if(EXACT(BD31,lower(BD31)),$D31- VLOOKUP(BD31,'Team Ratings'!$B$3:$D$22,3,FALSE)))))</f>
        <v>2</v>
      </c>
      <c r="BE53" s="192"/>
      <c r="BF53" s="192">
        <f>if(BF31="",10,if(isnumber(find("+",BF31)),-10,if(EXACT(BF31,upper(BF31)),$C31- VLOOKUP(BF31,'Team Ratings'!$E$3:$F$22,2,FALSE),if(EXACT(BF31,lower(BF31)),$D31- VLOOKUP(BF31,'Team Ratings'!$B$3:$D$22,3,FALSE)))))</f>
        <v>2</v>
      </c>
      <c r="BG53" s="192" t="str">
        <f>if(BG$36="","",HLOOKUP(BG$36, 'FDR Sched'!$R$25:$BB42,$A53,0))</f>
        <v/>
      </c>
      <c r="BH53" s="192">
        <f>if(BH31="",10,if(isnumber(find("+",BH31)),-10,if(EXACT(BH31,upper(BH31)),$C31- VLOOKUP(BH31,'Team Ratings'!$E$3:$F$22,2,FALSE),if(EXACT(BH31,lower(BH31)),$D31- VLOOKUP(BH31,'Team Ratings'!$B$3:$D$22,3,FALSE)))))</f>
        <v>0</v>
      </c>
      <c r="BI53" s="192"/>
      <c r="BJ53" s="192">
        <f>if(BJ31="",10,if(isnumber(find("+",BJ31)),-10,if(EXACT(BJ31,upper(BJ31)),$C31- VLOOKUP(BJ31,'Team Ratings'!$E$3:$F$22,2,FALSE),if(EXACT(BJ31,lower(BJ31)),$D31- VLOOKUP(BJ31,'Team Ratings'!$B$3:$D$22,3,FALSE)))))</f>
        <v>3</v>
      </c>
      <c r="BK53" s="192"/>
      <c r="BL53" s="192">
        <f>if(BL31="",10,if(isnumber(find("+",BL31)),-10,if(EXACT(BL31,upper(BL31)),$C31- VLOOKUP(BL31,'Team Ratings'!$E$3:$F$22,2,FALSE),if(EXACT(BL31,lower(BL31)),$D31- VLOOKUP(BL31,'Team Ratings'!$B$3:$D$22,3,FALSE)))))</f>
        <v>4</v>
      </c>
      <c r="BM53" s="192"/>
      <c r="BN53" s="192">
        <f>if(BN31="",10,if(isnumber(find("+",BN31)),-10,if(EXACT(BN31,upper(BN31)),$C31- VLOOKUP(BN31,'Team Ratings'!$E$3:$F$22,2,FALSE),if(EXACT(BN31,lower(BN31)),$D31- VLOOKUP(BN31,'Team Ratings'!$B$3:$D$22,3,FALSE)))))</f>
        <v>6</v>
      </c>
      <c r="BO53" s="192"/>
      <c r="BP53" s="192">
        <f>if(BP31="",10,if(isnumber(find("+",BP31)),-10,if(EXACT(BP31,upper(BP31)),$C31- VLOOKUP(BP31,'Team Ratings'!$E$3:$F$22,2,FALSE),if(EXACT(BP31,lower(BP31)),$D31- VLOOKUP(BP31,'Team Ratings'!$B$3:$D$22,3,FALSE)))))</f>
        <v>2</v>
      </c>
      <c r="BQ53" s="192"/>
      <c r="BR53" s="192">
        <f>if(BR31="",10,if(isnumber(find("+",BR31)),-10,if(EXACT(BR31,upper(BR31)),$C31- VLOOKUP(BR31,'Team Ratings'!$E$3:$F$22,2,FALSE),if(EXACT(BR31,lower(BR31)),$D31- VLOOKUP(BR31,'Team Ratings'!$B$3:$D$22,3,FALSE)))))</f>
        <v>3</v>
      </c>
      <c r="BS53" s="192"/>
      <c r="BT53" s="192">
        <f>if(BT31="",10,if(isnumber(find("+",BT31)),-10,if(EXACT(BT31,upper(BT31)),$C31- VLOOKUP(BT31,'Team Ratings'!$E$3:$F$22,2,FALSE),if(EXACT(BT31,lower(BT31)),$D31- VLOOKUP(BT31,'Team Ratings'!$B$3:$D$22,3,FALSE)))))</f>
        <v>1</v>
      </c>
      <c r="BU53" s="192"/>
      <c r="BV53" s="192">
        <f>if(BV31="",10,if(isnumber(find("+",BV31)),-10,if(EXACT(BV31,upper(BV31)),$C31- VLOOKUP(BV31,'Team Ratings'!$E$3:$F$22,2,FALSE),if(EXACT(BV31,lower(BV31)),$D31- VLOOKUP(BV31,'Team Ratings'!$B$3:$D$22,3,FALSE)))))</f>
        <v>1</v>
      </c>
      <c r="BW53" s="638"/>
      <c r="BX53" s="8"/>
      <c r="BY53" s="8"/>
      <c r="BZ53" s="8"/>
      <c r="CA53" s="8"/>
      <c r="CB53" s="8"/>
      <c r="CC53" s="8"/>
      <c r="CD53" s="8"/>
      <c r="CE53" s="8"/>
      <c r="CF53" s="8"/>
      <c r="CG53" s="8"/>
      <c r="CH53" s="8"/>
      <c r="CI53" s="8"/>
      <c r="CJ53" s="8"/>
      <c r="CK53" s="8"/>
      <c r="CL53" s="8"/>
      <c r="CM53" s="8"/>
      <c r="CN53" s="8"/>
      <c r="CO53" s="8"/>
      <c r="CP53" s="8"/>
      <c r="CQ53" s="8"/>
      <c r="CR53" s="8"/>
      <c r="CS53" s="8"/>
      <c r="CT53" s="8"/>
      <c r="CU53" s="8"/>
      <c r="CV53" s="8"/>
      <c r="CW53" s="8"/>
      <c r="CX53" s="8"/>
      <c r="CY53" s="8"/>
      <c r="CZ53" s="8"/>
      <c r="DA53" s="8"/>
      <c r="DB53" s="8"/>
      <c r="DC53" s="8"/>
      <c r="DD53" s="8"/>
      <c r="DE53" s="8"/>
      <c r="DF53" s="8"/>
      <c r="DG53" s="8"/>
    </row>
    <row r="54" hidden="1">
      <c r="A54" s="754">
        <v>19.0</v>
      </c>
      <c r="B54" s="95"/>
      <c r="C54" s="661"/>
      <c r="D54" s="661"/>
      <c r="E54" s="269"/>
      <c r="F54" s="755"/>
      <c r="G54" s="654" t="s">
        <v>56</v>
      </c>
      <c r="H54" s="192" t="str">
        <f>if(H32="",10,if(isnumber(find("+",H32)),-10,if(EXACT(H32,upper(H32)),$C32- VLOOKUP(H32,'Team Ratings'!$E$3:$F$22,2,FALSE),if(EXACT(H32,lower(H32)),$D32- VLOOKUP(H32,'Team Ratings'!$B$3:$D$22,3,FALSE)))))</f>
        <v>#N/A</v>
      </c>
      <c r="I54" s="192" t="str">
        <f>if(I32="",10,if(isnumber(find("+",I32)),-10,if(EXACT(I32,upper(I32)),$C32- VLOOKUP(I32,'Team Ratings'!$E$3:$F$22,2,FALSE),if(EXACT(I32,lower(I32)),$D32- VLOOKUP(I32,'Team Ratings'!$B$3:$D$22,3,FALSE)))))</f>
        <v>#N/A</v>
      </c>
      <c r="J54" s="192" t="str">
        <f>if(J32="",10,if(isnumber(find("+",J32)),-10,if(EXACT(J32,upper(J32)),$C32- VLOOKUP(J32,'Team Ratings'!$E$3:$F$22,2,FALSE),if(EXACT(J32,lower(J32)),$D32- VLOOKUP(J32,'Team Ratings'!$B$3:$D$22,3,FALSE)))))</f>
        <v>#N/A</v>
      </c>
      <c r="K54" s="192" t="str">
        <f>if(K32="",10,if(isnumber(find("+",K32)),-10,if(EXACT(K32,upper(K32)),$C32- VLOOKUP(K32,'Team Ratings'!$E$3:$F$22,2,FALSE),if(EXACT(K32,lower(K32)),$D32- VLOOKUP(K32,'Team Ratings'!$B$3:$D$22,3,FALSE)))))</f>
        <v>#N/A</v>
      </c>
      <c r="L54" s="192" t="str">
        <f>if(L32="",10,if(isnumber(find("+",L32)),-10,if(EXACT(L32,upper(L32)),$C32- VLOOKUP(L32,'Team Ratings'!$E$3:$F$22,2,FALSE),if(EXACT(L32,lower(L32)),$D32- VLOOKUP(L32,'Team Ratings'!$B$3:$D$22,3,FALSE)))))</f>
        <v>#N/A</v>
      </c>
      <c r="M54" s="192"/>
      <c r="N54" s="192" t="str">
        <f>if(N32="",10,if(isnumber(find("+",N32)),-10,if(EXACT(N32,upper(N32)),$C32- VLOOKUP(N32,'Team Ratings'!$E$3:$F$22,2,FALSE),if(EXACT(N32,lower(N32)),$D32- VLOOKUP(N32,'Team Ratings'!$B$3:$D$22,3,FALSE)))))</f>
        <v>#N/A</v>
      </c>
      <c r="O54" s="192"/>
      <c r="P54" s="192" t="str">
        <f>if(P32="",10,if(isnumber(find("+",P32)),-10,if(EXACT(P32,upper(P32)),$C32- VLOOKUP(P32,'Team Ratings'!$E$3:$F$22,2,FALSE),if(EXACT(P32,lower(P32)),$D32- VLOOKUP(P32,'Team Ratings'!$B$3:$D$22,3,FALSE)))))</f>
        <v>#N/A</v>
      </c>
      <c r="Q54" s="192"/>
      <c r="R54" s="192" t="str">
        <f>if(R32="",10,if(isnumber(find("+",R32)),-10,if(EXACT(R32,upper(R32)),$C32- VLOOKUP(R32,'Team Ratings'!$E$3:$F$22,2,FALSE),if(EXACT(R32,lower(R32)),$D32- VLOOKUP(R32,'Team Ratings'!$B$3:$D$22,3,FALSE)))))</f>
        <v>#N/A</v>
      </c>
      <c r="S54" s="192"/>
      <c r="T54" s="192" t="str">
        <f>if(T32="",10,if(isnumber(find("+",T32)),-10,if(EXACT(T32,upper(T32)),$C32- VLOOKUP(T32,'Team Ratings'!$E$3:$F$22,2,FALSE),if(EXACT(T32,lower(T32)),$D32- VLOOKUP(T32,'Team Ratings'!$B$3:$D$22,3,FALSE)))))</f>
        <v>#N/A</v>
      </c>
      <c r="U54" s="192"/>
      <c r="V54" s="192" t="str">
        <f>if(V32="",10,if(isnumber(find("+",V32)),-10,if(EXACT(V32,upper(V32)),$C32- VLOOKUP(V32,'Team Ratings'!$E$3:$F$22,2,FALSE),if(EXACT(V32,lower(V32)),$D32- VLOOKUP(V32,'Team Ratings'!$B$3:$D$22,3,FALSE)))))</f>
        <v>#N/A</v>
      </c>
      <c r="W54" s="192"/>
      <c r="X54" s="192" t="str">
        <f>if(X32="",10,if(isnumber(find("+",X32)),-10,if(EXACT(X32,upper(X32)),$C32- VLOOKUP(X32,'Team Ratings'!$E$3:$F$22,2,FALSE),if(EXACT(X32,lower(X32)),$D32- VLOOKUP(X32,'Team Ratings'!$B$3:$D$22,3,FALSE)))))</f>
        <v>#N/A</v>
      </c>
      <c r="Y54" s="192"/>
      <c r="Z54" s="192" t="str">
        <f>if(Z32="",10,if(isnumber(find("+",Z32)),-10,if(EXACT(Z32,upper(Z32)),$C32- VLOOKUP(Z32,'Team Ratings'!$E$3:$F$22,2,FALSE),if(EXACT(Z32,lower(Z32)),$D32- VLOOKUP(Z32,'Team Ratings'!$B$3:$D$22,3,FALSE)))))</f>
        <v>#N/A</v>
      </c>
      <c r="AA54" s="192"/>
      <c r="AB54" s="192" t="str">
        <f>if(AB32="",10,if(isnumber(find("+",AB32)),-10,if(EXACT(AB32,upper(AB32)),$C32- VLOOKUP(AB32,'Team Ratings'!$E$3:$F$22,2,FALSE),if(EXACT(AB32,lower(AB32)),$D32- VLOOKUP(AB32,'Team Ratings'!$B$3:$D$22,3,FALSE)))))</f>
        <v>#N/A</v>
      </c>
      <c r="AC54" s="192" t="str">
        <f>if(AC32="",10,if(isnumber(find("+",AC32)),-10,if(EXACT(AC32,upper(AC32)),$C32- VLOOKUP(AC32,'Team Ratings'!$E$3:$F$22,2,FALSE),if(EXACT(AC32,lower(AC32)),$D32- VLOOKUP(AC32,'Team Ratings'!$B$3:$D$22,3,FALSE)))))</f>
        <v>#N/A</v>
      </c>
      <c r="AD54" s="192" t="str">
        <f>if(AD32="",10,if(isnumber(find("+",AD32)),-10,if(EXACT(AD32,upper(AD32)),$C32- VLOOKUP(AD32,'Team Ratings'!$E$3:$F$22,2,FALSE),if(EXACT(AD32,lower(AD32)),$D32- VLOOKUP(AD32,'Team Ratings'!$B$3:$D$22,3,FALSE)))))</f>
        <v>#N/A</v>
      </c>
      <c r="AE54" s="192"/>
      <c r="AF54" s="192" t="str">
        <f>if(AF32="",10,if(isnumber(find("+",AF32)),-10,if(EXACT(AF32,upper(AF32)),$C32- VLOOKUP(AF32,'Team Ratings'!$E$3:$F$22,2,FALSE),if(EXACT(AF32,lower(AF32)),$D32- VLOOKUP(AF32,'Team Ratings'!$B$3:$D$22,3,FALSE)))))</f>
        <v>#N/A</v>
      </c>
      <c r="AG54" s="192" t="str">
        <f>if(AG32="",10,if(isnumber(find("+",AG32)),-10,if(EXACT(AG32,upper(AG32)),$C32- VLOOKUP(AG32,'Team Ratings'!$E$3:$F$22,2,FALSE),if(EXACT(AG32,lower(AG32)),$D32- VLOOKUP(AG32,'Team Ratings'!$B$3:$D$22,3,FALSE)))))</f>
        <v>#N/A</v>
      </c>
      <c r="AH54" s="192" t="str">
        <f>if(AH32="",10,if(isnumber(find("+",AH32)),-10,if(EXACT(AH32,upper(AH32)),$C32- VLOOKUP(AH32,'Team Ratings'!$E$3:$F$22,2,FALSE),if(EXACT(AH32,lower(AH32)),$D32- VLOOKUP(AH32,'Team Ratings'!$B$3:$D$22,3,FALSE)))))</f>
        <v>#N/A</v>
      </c>
      <c r="AI54" s="192"/>
      <c r="AJ54" s="192" t="str">
        <f>if(AJ32="",10,if(isnumber(find("+",AJ32)),-10,if(EXACT(AJ32,upper(AJ32)),$C32- VLOOKUP(AJ32,'Team Ratings'!$E$3:$F$22,2,FALSE),if(EXACT(AJ32,lower(AJ32)),$D32- VLOOKUP(AJ32,'Team Ratings'!$B$3:$D$22,3,FALSE)))))</f>
        <v>#N/A</v>
      </c>
      <c r="AK54" s="192" t="str">
        <f>if(AK32="",10,if(isnumber(find("+",AK32)),-10,if(EXACT(AK32,upper(AK32)),$C32- VLOOKUP(AK32,'Team Ratings'!$E$3:$F$22,2,FALSE),if(EXACT(AK32,lower(AK32)),$D32- VLOOKUP(AK32,'Team Ratings'!$B$3:$D$22,3,FALSE)))))</f>
        <v>#N/A</v>
      </c>
      <c r="AL54" s="192" t="str">
        <f>if(AL32="",10,if(isnumber(find("+",AL32)),-10,if(EXACT(AL32,upper(AL32)),$C32- VLOOKUP(AL32,'Team Ratings'!$E$3:$F$22,2,FALSE),if(EXACT(AL32,lower(AL32)),$D32- VLOOKUP(AL32,'Team Ratings'!$B$3:$D$22,3,FALSE)))))</f>
        <v>#N/A</v>
      </c>
      <c r="AM54" s="192"/>
      <c r="AN54" s="192"/>
      <c r="AO54" s="192"/>
      <c r="AP54" s="192" t="str">
        <f>if(AP32="",10,if(isnumber(find("+",AP32)),-10,if(EXACT(AP32,upper(AP32)),$C32- VLOOKUP(AP32,'Team Ratings'!$E$3:$F$22,2,FALSE),if(EXACT(AP32,lower(AP32)),$D32- VLOOKUP(AP32,'Team Ratings'!$B$3:$D$22,3,FALSE)))))</f>
        <v>#N/A</v>
      </c>
      <c r="AQ54" s="192"/>
      <c r="AR54" s="192" t="str">
        <f>if(AR32="",10,if(isnumber(find("+",AR32)),-10,if(EXACT(AR32,upper(AR32)),$C32- VLOOKUP(AR32,'Team Ratings'!$E$3:$F$22,2,FALSE),if(EXACT(AR32,lower(AR32)),$D32- VLOOKUP(AR32,'Team Ratings'!$B$3:$D$22,3,FALSE)))))</f>
        <v>#N/A</v>
      </c>
      <c r="AS54" s="192"/>
      <c r="AT54" s="192"/>
      <c r="AU54" s="192" t="str">
        <f>if(AU32="",10,if(isnumber(find("+",AU32)),-10,if(EXACT(AU32,upper(AU32)),$C32- VLOOKUP(AU32,'Team Ratings'!$E$3:$F$22,2,FALSE),if(EXACT(AU32,lower(AU32)),$D32- VLOOKUP(AU32,'Team Ratings'!$B$3:$D$22,3,FALSE)))))</f>
        <v>#N/A</v>
      </c>
      <c r="AV54" s="192" t="str">
        <f>if(AV32="",10,if(isnumber(find("+",AV32)),-10,if(EXACT(AV32,upper(AV32)),$C32- VLOOKUP(AV32,'Team Ratings'!$E$3:$F$22,2,FALSE),if(EXACT(AV32,lower(AV32)),$D32- VLOOKUP(AV32,'Team Ratings'!$B$3:$D$22,3,FALSE)))))</f>
        <v>#N/A</v>
      </c>
      <c r="AW54" s="192"/>
      <c r="AX54" s="192" t="str">
        <f>if(AX32="",10,if(isnumber(find("+",AX32)),-10,if(EXACT(AX32,upper(AX32)),$C32- VLOOKUP(AX32,'Team Ratings'!$E$3:$F$22,2,FALSE),if(EXACT(AX32,lower(AX32)),$D32- VLOOKUP(AX32,'Team Ratings'!$B$3:$D$22,3,FALSE)))))</f>
        <v>#N/A</v>
      </c>
      <c r="AY54" s="192"/>
      <c r="AZ54" s="192" t="str">
        <f>if(AZ32="",10,if(isnumber(find("+",AZ32)),-10,if(EXACT(AZ32,upper(AZ32)),$C32- VLOOKUP(AZ32,'Team Ratings'!$E$3:$F$22,2,FALSE),if(EXACT(AZ32,lower(AZ32)),$D32- VLOOKUP(AZ32,'Team Ratings'!$B$3:$D$22,3,FALSE)))))</f>
        <v>#N/A</v>
      </c>
      <c r="BA54" s="192"/>
      <c r="BB54" s="192" t="str">
        <f>if(BB32="",10,if(isnumber(find("+",BB32)),-10,if(EXACT(BB32,upper(BB32)),$C32- VLOOKUP(BB32,'Team Ratings'!$E$3:$F$22,2,FALSE),if(EXACT(BB32,lower(BB32)),$D32- VLOOKUP(BB32,'Team Ratings'!$B$3:$D$22,3,FALSE)))))</f>
        <v>#N/A</v>
      </c>
      <c r="BC54" s="192"/>
      <c r="BD54" s="192" t="str">
        <f>if(BD32="",10,if(isnumber(find("+",BD32)),-10,if(EXACT(BD32,upper(BD32)),$C32- VLOOKUP(BD32,'Team Ratings'!$E$3:$F$22,2,FALSE),if(EXACT(BD32,lower(BD32)),$D32- VLOOKUP(BD32,'Team Ratings'!$B$3:$D$22,3,FALSE)))))</f>
        <v>#N/A</v>
      </c>
      <c r="BE54" s="192"/>
      <c r="BF54" s="192" t="str">
        <f>if(BF32="",10,if(isnumber(find("+",BF32)),-10,if(EXACT(BF32,upper(BF32)),$C32- VLOOKUP(BF32,'Team Ratings'!$E$3:$F$22,2,FALSE),if(EXACT(BF32,lower(BF32)),$D32- VLOOKUP(BF32,'Team Ratings'!$B$3:$D$22,3,FALSE)))))</f>
        <v>#N/A</v>
      </c>
      <c r="BG54" s="192" t="str">
        <f>if(BG$36="","",HLOOKUP(BG$36, 'FDR Sched'!$R$25:$BB43,$A54,0))</f>
        <v/>
      </c>
      <c r="BH54" s="192" t="str">
        <f>if(BH32="",10,if(isnumber(find("+",BH32)),-10,if(EXACT(BH32,upper(BH32)),$C32- VLOOKUP(BH32,'Team Ratings'!$E$3:$F$22,2,FALSE),if(EXACT(BH32,lower(BH32)),$D32- VLOOKUP(BH32,'Team Ratings'!$B$3:$D$22,3,FALSE)))))</f>
        <v>#N/A</v>
      </c>
      <c r="BI54" s="192"/>
      <c r="BJ54" s="192" t="str">
        <f>if(BJ32="",10,if(isnumber(find("+",BJ32)),-10,if(EXACT(BJ32,upper(BJ32)),$C32- VLOOKUP(BJ32,'Team Ratings'!$E$3:$F$22,2,FALSE),if(EXACT(BJ32,lower(BJ32)),$D32- VLOOKUP(BJ32,'Team Ratings'!$B$3:$D$22,3,FALSE)))))</f>
        <v>#N/A</v>
      </c>
      <c r="BK54" s="192"/>
      <c r="BL54" s="192" t="str">
        <f>if(BL32="",10,if(isnumber(find("+",BL32)),-10,if(EXACT(BL32,upper(BL32)),$C32- VLOOKUP(BL32,'Team Ratings'!$E$3:$F$22,2,FALSE),if(EXACT(BL32,lower(BL32)),$D32- VLOOKUP(BL32,'Team Ratings'!$B$3:$D$22,3,FALSE)))))</f>
        <v>#N/A</v>
      </c>
      <c r="BM54" s="192"/>
      <c r="BN54" s="192" t="str">
        <f>if(BN32="",10,if(isnumber(find("+",BN32)),-10,if(EXACT(BN32,upper(BN32)),$C32- VLOOKUP(BN32,'Team Ratings'!$E$3:$F$22,2,FALSE),if(EXACT(BN32,lower(BN32)),$D32- VLOOKUP(BN32,'Team Ratings'!$B$3:$D$22,3,FALSE)))))</f>
        <v>#N/A</v>
      </c>
      <c r="BO54" s="192"/>
      <c r="BP54" s="192" t="str">
        <f>if(BP32="",10,if(isnumber(find("+",BP32)),-10,if(EXACT(BP32,upper(BP32)),$C32- VLOOKUP(BP32,'Team Ratings'!$E$3:$F$22,2,FALSE),if(EXACT(BP32,lower(BP32)),$D32- VLOOKUP(BP32,'Team Ratings'!$B$3:$D$22,3,FALSE)))))</f>
        <v>#N/A</v>
      </c>
      <c r="BQ54" s="192"/>
      <c r="BR54" s="192" t="str">
        <f>if(BR32="",10,if(isnumber(find("+",BR32)),-10,if(EXACT(BR32,upper(BR32)),$C32- VLOOKUP(BR32,'Team Ratings'!$E$3:$F$22,2,FALSE),if(EXACT(BR32,lower(BR32)),$D32- VLOOKUP(BR32,'Team Ratings'!$B$3:$D$22,3,FALSE)))))</f>
        <v>#N/A</v>
      </c>
      <c r="BS54" s="192"/>
      <c r="BT54" s="192" t="str">
        <f>if(BT32="",10,if(isnumber(find("+",BT32)),-10,if(EXACT(BT32,upper(BT32)),$C32- VLOOKUP(BT32,'Team Ratings'!$E$3:$F$22,2,FALSE),if(EXACT(BT32,lower(BT32)),$D32- VLOOKUP(BT32,'Team Ratings'!$B$3:$D$22,3,FALSE)))))</f>
        <v>#N/A</v>
      </c>
      <c r="BU54" s="192"/>
      <c r="BV54" s="192" t="str">
        <f>if(BV32="",10,if(isnumber(find("+",BV32)),-10,if(EXACT(BV32,upper(BV32)),$C32- VLOOKUP(BV32,'Team Ratings'!$E$3:$F$22,2,FALSE),if(EXACT(BV32,lower(BV32)),$D32- VLOOKUP(BV32,'Team Ratings'!$B$3:$D$22,3,FALSE)))))</f>
        <v>#N/A</v>
      </c>
      <c r="BW54" s="638"/>
      <c r="BX54" s="8"/>
      <c r="BY54" s="8"/>
      <c r="BZ54" s="8"/>
      <c r="CA54" s="8"/>
      <c r="CB54" s="8"/>
      <c r="CC54" s="8"/>
      <c r="CD54" s="8"/>
      <c r="CE54" s="8"/>
      <c r="CF54" s="8"/>
      <c r="CG54" s="8"/>
      <c r="CH54" s="8"/>
      <c r="CI54" s="8"/>
      <c r="CJ54" s="8"/>
      <c r="CK54" s="8"/>
      <c r="CL54" s="8"/>
      <c r="CM54" s="8"/>
      <c r="CN54" s="8"/>
      <c r="CO54" s="8"/>
      <c r="CP54" s="8"/>
      <c r="CQ54" s="8"/>
      <c r="CR54" s="8"/>
      <c r="CS54" s="8"/>
      <c r="CT54" s="8"/>
      <c r="CU54" s="8"/>
      <c r="CV54" s="8"/>
      <c r="CW54" s="8"/>
      <c r="CX54" s="8"/>
      <c r="CY54" s="8"/>
      <c r="CZ54" s="8"/>
      <c r="DA54" s="8"/>
      <c r="DB54" s="8"/>
      <c r="DC54" s="8"/>
      <c r="DD54" s="8"/>
      <c r="DE54" s="8"/>
      <c r="DF54" s="8"/>
      <c r="DG54" s="8"/>
    </row>
    <row r="55" hidden="1">
      <c r="A55" s="754">
        <v>20.0</v>
      </c>
      <c r="B55" s="95"/>
      <c r="C55" s="661"/>
      <c r="D55" s="661"/>
      <c r="E55" s="269"/>
      <c r="F55" s="755"/>
      <c r="G55" s="654" t="s">
        <v>56</v>
      </c>
      <c r="H55" s="192">
        <f>if(H33="",10,if(isnumber(find("+",H33)),-10,if(EXACT(H33,upper(H33)),$C33- VLOOKUP(H33,'Team Ratings'!$E$3:$F$22,2,FALSE),if(EXACT(H33,lower(H33)),$D33- VLOOKUP(H33,'Team Ratings'!$B$3:$D$22,3,FALSE)))))</f>
        <v>6</v>
      </c>
      <c r="I55" s="192">
        <f>if(I33="",10,if(isnumber(find("+",I33)),-10,if(EXACT(I33,upper(I33)),$C33- VLOOKUP(I33,'Team Ratings'!$E$3:$F$22,2,FALSE),if(EXACT(I33,lower(I33)),$D33- VLOOKUP(I33,'Team Ratings'!$B$3:$D$22,3,FALSE)))))</f>
        <v>0</v>
      </c>
      <c r="J55" s="192">
        <f>if(J33="",10,if(isnumber(find("+",J33)),-10,if(EXACT(J33,upper(J33)),$C33- VLOOKUP(J33,'Team Ratings'!$E$3:$F$22,2,FALSE),if(EXACT(J33,lower(J33)),$D33- VLOOKUP(J33,'Team Ratings'!$B$3:$D$22,3,FALSE)))))</f>
        <v>2</v>
      </c>
      <c r="K55" s="192">
        <f>if(K33="",10,if(isnumber(find("+",K33)),-10,if(EXACT(K33,upper(K33)),$C33- VLOOKUP(K33,'Team Ratings'!$E$3:$F$22,2,FALSE),if(EXACT(K33,lower(K33)),$D33- VLOOKUP(K33,'Team Ratings'!$B$3:$D$22,3,FALSE)))))</f>
        <v>3</v>
      </c>
      <c r="L55" s="192">
        <f>if(L33="",10,if(isnumber(find("+",L33)),-10,if(EXACT(L33,upper(L33)),$C33- VLOOKUP(L33,'Team Ratings'!$E$3:$F$22,2,FALSE),if(EXACT(L33,lower(L33)),$D33- VLOOKUP(L33,'Team Ratings'!$B$3:$D$22,3,FALSE)))))</f>
        <v>4</v>
      </c>
      <c r="M55" s="192"/>
      <c r="N55" s="192">
        <f>if(N33="",10,if(isnumber(find("+",N33)),-10,if(EXACT(N33,upper(N33)),$C33- VLOOKUP(N33,'Team Ratings'!$E$3:$F$22,2,FALSE),if(EXACT(N33,lower(N33)),$D33- VLOOKUP(N33,'Team Ratings'!$B$3:$D$22,3,FALSE)))))</f>
        <v>5</v>
      </c>
      <c r="O55" s="192"/>
      <c r="P55" s="192">
        <f>if(P33="",10,if(isnumber(find("+",P33)),-10,if(EXACT(P33,upper(P33)),$C33- VLOOKUP(P33,'Team Ratings'!$E$3:$F$22,2,FALSE),if(EXACT(P33,lower(P33)),$D33- VLOOKUP(P33,'Team Ratings'!$B$3:$D$22,3,FALSE)))))</f>
        <v>1</v>
      </c>
      <c r="Q55" s="192"/>
      <c r="R55" s="192">
        <f>if(R33="",10,if(isnumber(find("+",R33)),-10,if(EXACT(R33,upper(R33)),$C33- VLOOKUP(R33,'Team Ratings'!$E$3:$F$22,2,FALSE),if(EXACT(R33,lower(R33)),$D33- VLOOKUP(R33,'Team Ratings'!$B$3:$D$22,3,FALSE)))))</f>
        <v>2</v>
      </c>
      <c r="S55" s="192"/>
      <c r="T55" s="192">
        <f>if(T33="",10,if(isnumber(find("+",T33)),-10,if(EXACT(T33,upper(T33)),$C33- VLOOKUP(T33,'Team Ratings'!$E$3:$F$22,2,FALSE),if(EXACT(T33,lower(T33)),$D33- VLOOKUP(T33,'Team Ratings'!$B$3:$D$22,3,FALSE)))))</f>
        <v>2</v>
      </c>
      <c r="U55" s="192"/>
      <c r="V55" s="192">
        <f>if(V33="",10,if(isnumber(find("+",V33)),-10,if(EXACT(V33,upper(V33)),$C33- VLOOKUP(V33,'Team Ratings'!$E$3:$F$22,2,FALSE),if(EXACT(V33,lower(V33)),$D33- VLOOKUP(V33,'Team Ratings'!$B$3:$D$22,3,FALSE)))))</f>
        <v>0</v>
      </c>
      <c r="W55" s="192"/>
      <c r="X55" s="192">
        <f>if(X33="",10,if(isnumber(find("+",X33)),-10,if(EXACT(X33,upper(X33)),$C33- VLOOKUP(X33,'Team Ratings'!$E$3:$F$22,2,FALSE),if(EXACT(X33,lower(X33)),$D33- VLOOKUP(X33,'Team Ratings'!$B$3:$D$22,3,FALSE)))))</f>
        <v>1</v>
      </c>
      <c r="Y55" s="192"/>
      <c r="Z55" s="192">
        <f>if(Z33="",10,if(isnumber(find("+",Z33)),-10,if(EXACT(Z33,upper(Z33)),$C33- VLOOKUP(Z33,'Team Ratings'!$E$3:$F$22,2,FALSE),if(EXACT(Z33,lower(Z33)),$D33- VLOOKUP(Z33,'Team Ratings'!$B$3:$D$22,3,FALSE)))))</f>
        <v>6</v>
      </c>
      <c r="AA55" s="192"/>
      <c r="AB55" s="192">
        <f>if(AB33="",10,if(isnumber(find("+",AB33)),-10,if(EXACT(AB33,upper(AB33)),$C33- VLOOKUP(AB33,'Team Ratings'!$E$3:$F$22,2,FALSE),if(EXACT(AB33,lower(AB33)),$D33- VLOOKUP(AB33,'Team Ratings'!$B$3:$D$22,3,FALSE)))))</f>
        <v>0</v>
      </c>
      <c r="AC55" s="192">
        <f>if(AC33="",10,if(isnumber(find("+",AC33)),-10,if(EXACT(AC33,upper(AC33)),$C33- VLOOKUP(AC33,'Team Ratings'!$E$3:$F$22,2,FALSE),if(EXACT(AC33,lower(AC33)),$D33- VLOOKUP(AC33,'Team Ratings'!$B$3:$D$22,3,FALSE)))))</f>
        <v>4</v>
      </c>
      <c r="AD55" s="192">
        <f>if(AD33="",10,if(isnumber(find("+",AD33)),-10,if(EXACT(AD33,upper(AD33)),$C33- VLOOKUP(AD33,'Team Ratings'!$E$3:$F$22,2,FALSE),if(EXACT(AD33,lower(AD33)),$D33- VLOOKUP(AD33,'Team Ratings'!$B$3:$D$22,3,FALSE)))))</f>
        <v>2</v>
      </c>
      <c r="AE55" s="192"/>
      <c r="AF55" s="192">
        <f>if(AF33="",10,if(isnumber(find("+",AF33)),-10,if(EXACT(AF33,upper(AF33)),$C33- VLOOKUP(AF33,'Team Ratings'!$E$3:$F$22,2,FALSE),if(EXACT(AF33,lower(AF33)),$D33- VLOOKUP(AF33,'Team Ratings'!$B$3:$D$22,3,FALSE)))))</f>
        <v>2</v>
      </c>
      <c r="AG55" s="192">
        <f>if(AG33="",10,if(isnumber(find("+",AG33)),-10,if(EXACT(AG33,upper(AG33)),$C33- VLOOKUP(AG33,'Team Ratings'!$E$3:$F$22,2,FALSE),if(EXACT(AG33,lower(AG33)),$D33- VLOOKUP(AG33,'Team Ratings'!$B$3:$D$22,3,FALSE)))))</f>
        <v>4</v>
      </c>
      <c r="AH55" s="192">
        <f>if(AH33="",10,if(isnumber(find("+",AH33)),-10,if(EXACT(AH33,upper(AH33)),$C33- VLOOKUP(AH33,'Team Ratings'!$E$3:$F$22,2,FALSE),if(EXACT(AH33,lower(AH33)),$D33- VLOOKUP(AH33,'Team Ratings'!$B$3:$D$22,3,FALSE)))))</f>
        <v>1</v>
      </c>
      <c r="AI55" s="192"/>
      <c r="AJ55" s="192">
        <f>if(AJ33="",10,if(isnumber(find("+",AJ33)),-10,if(EXACT(AJ33,upper(AJ33)),$C33- VLOOKUP(AJ33,'Team Ratings'!$E$3:$F$22,2,FALSE),if(EXACT(AJ33,lower(AJ33)),$D33- VLOOKUP(AJ33,'Team Ratings'!$B$3:$D$22,3,FALSE)))))</f>
        <v>1</v>
      </c>
      <c r="AK55" s="192">
        <f>if(AK33="",10,if(isnumber(find("+",AK33)),-10,if(EXACT(AK33,upper(AK33)),$C33- VLOOKUP(AK33,'Team Ratings'!$E$3:$F$22,2,FALSE),if(EXACT(AK33,lower(AK33)),$D33- VLOOKUP(AK33,'Team Ratings'!$B$3:$D$22,3,FALSE)))))</f>
        <v>2</v>
      </c>
      <c r="AL55" s="192">
        <f>if(AL33="",10,if(isnumber(find("+",AL33)),-10,if(EXACT(AL33,upper(AL33)),$C33- VLOOKUP(AL33,'Team Ratings'!$E$3:$F$22,2,FALSE),if(EXACT(AL33,lower(AL33)),$D33- VLOOKUP(AL33,'Team Ratings'!$B$3:$D$22,3,FALSE)))))</f>
        <v>1</v>
      </c>
      <c r="AM55" s="192"/>
      <c r="AN55" s="192"/>
      <c r="AO55" s="192"/>
      <c r="AP55" s="192">
        <f>if(AP33="",10,if(isnumber(find("+",AP33)),-10,if(EXACT(AP33,upper(AP33)),$C33- VLOOKUP(AP33,'Team Ratings'!$E$3:$F$22,2,FALSE),if(EXACT(AP33,lower(AP33)),$D33- VLOOKUP(AP33,'Team Ratings'!$B$3:$D$22,3,FALSE)))))</f>
        <v>3</v>
      </c>
      <c r="AQ55" s="192"/>
      <c r="AR55" s="192">
        <f>if(AR33="",10,if(isnumber(find("+",AR33)),-10,if(EXACT(AR33,upper(AR33)),$C33- VLOOKUP(AR33,'Team Ratings'!$E$3:$F$22,2,FALSE),if(EXACT(AR33,lower(AR33)),$D33- VLOOKUP(AR33,'Team Ratings'!$B$3:$D$22,3,FALSE)))))</f>
        <v>5</v>
      </c>
      <c r="AS55" s="192"/>
      <c r="AT55" s="192"/>
      <c r="AU55" s="192">
        <f>if(AU33="",10,if(isnumber(find("+",AU33)),-10,if(EXACT(AU33,upper(AU33)),$C33- VLOOKUP(AU33,'Team Ratings'!$E$3:$F$22,2,FALSE),if(EXACT(AU33,lower(AU33)),$D33- VLOOKUP(AU33,'Team Ratings'!$B$3:$D$22,3,FALSE)))))</f>
        <v>5</v>
      </c>
      <c r="AV55" s="192">
        <f>if(AV33="",10,if(isnumber(find("+",AV33)),-10,if(EXACT(AV33,upper(AV33)),$C33- VLOOKUP(AV33,'Team Ratings'!$E$3:$F$22,2,FALSE),if(EXACT(AV33,lower(AV33)),$D33- VLOOKUP(AV33,'Team Ratings'!$B$3:$D$22,3,FALSE)))))</f>
        <v>0</v>
      </c>
      <c r="AW55" s="192"/>
      <c r="AX55" s="192">
        <f>if(AX33="",10,if(isnumber(find("+",AX33)),-10,if(EXACT(AX33,upper(AX33)),$C33- VLOOKUP(AX33,'Team Ratings'!$E$3:$F$22,2,FALSE),if(EXACT(AX33,lower(AX33)),$D33- VLOOKUP(AX33,'Team Ratings'!$B$3:$D$22,3,FALSE)))))</f>
        <v>3</v>
      </c>
      <c r="AY55" s="192"/>
      <c r="AZ55" s="192">
        <f>if(AZ33="",10,if(isnumber(find("+",AZ33)),-10,if(EXACT(AZ33,upper(AZ33)),$C33- VLOOKUP(AZ33,'Team Ratings'!$E$3:$F$22,2,FALSE),if(EXACT(AZ33,lower(AZ33)),$D33- VLOOKUP(AZ33,'Team Ratings'!$B$3:$D$22,3,FALSE)))))</f>
        <v>2</v>
      </c>
      <c r="BA55" s="192"/>
      <c r="BB55" s="192">
        <f>if(BB33="",10,if(isnumber(find("+",BB33)),-10,if(EXACT(BB33,upper(BB33)),$C33- VLOOKUP(BB33,'Team Ratings'!$E$3:$F$22,2,FALSE),if(EXACT(BB33,lower(BB33)),$D33- VLOOKUP(BB33,'Team Ratings'!$B$3:$D$22,3,FALSE)))))</f>
        <v>6</v>
      </c>
      <c r="BC55" s="192"/>
      <c r="BD55" s="192">
        <f>if(BD33="",10,if(isnumber(find("+",BD33)),-10,if(EXACT(BD33,upper(BD33)),$C33- VLOOKUP(BD33,'Team Ratings'!$E$3:$F$22,2,FALSE),if(EXACT(BD33,lower(BD33)),$D33- VLOOKUP(BD33,'Team Ratings'!$B$3:$D$22,3,FALSE)))))</f>
        <v>1</v>
      </c>
      <c r="BE55" s="192"/>
      <c r="BF55" s="192">
        <f>if(BF33="",10,if(isnumber(find("+",BF33)),-10,if(EXACT(BF33,upper(BF33)),$C33- VLOOKUP(BF33,'Team Ratings'!$E$3:$F$22,2,FALSE),if(EXACT(BF33,lower(BF33)),$D33- VLOOKUP(BF33,'Team Ratings'!$B$3:$D$22,3,FALSE)))))</f>
        <v>0</v>
      </c>
      <c r="BG55" s="192" t="str">
        <f>if(BG$36="","",HLOOKUP(BG$36, 'FDR Sched'!$R$25:$BB44,$A55,0))</f>
        <v/>
      </c>
      <c r="BH55" s="192">
        <f>if(BH33="",10,if(isnumber(find("+",BH33)),-10,if(EXACT(BH33,upper(BH33)),$C33- VLOOKUP(BH33,'Team Ratings'!$E$3:$F$22,2,FALSE),if(EXACT(BH33,lower(BH33)),$D33- VLOOKUP(BH33,'Team Ratings'!$B$3:$D$22,3,FALSE)))))</f>
        <v>4</v>
      </c>
      <c r="BI55" s="192"/>
      <c r="BJ55" s="192">
        <f>if(BJ33="",10,if(isnumber(find("+",BJ33)),-10,if(EXACT(BJ33,upper(BJ33)),$C33- VLOOKUP(BJ33,'Team Ratings'!$E$3:$F$22,2,FALSE),if(EXACT(BJ33,lower(BJ33)),$D33- VLOOKUP(BJ33,'Team Ratings'!$B$3:$D$22,3,FALSE)))))</f>
        <v>0</v>
      </c>
      <c r="BK55" s="192"/>
      <c r="BL55" s="192">
        <f>if(BL33="",10,if(isnumber(find("+",BL33)),-10,if(EXACT(BL33,upper(BL33)),$C33- VLOOKUP(BL33,'Team Ratings'!$E$3:$F$22,2,FALSE),if(EXACT(BL33,lower(BL33)),$D33- VLOOKUP(BL33,'Team Ratings'!$B$3:$D$22,3,FALSE)))))</f>
        <v>6</v>
      </c>
      <c r="BM55" s="192"/>
      <c r="BN55" s="192">
        <f>if(BN33="",10,if(isnumber(find("+",BN33)),-10,if(EXACT(BN33,upper(BN33)),$C33- VLOOKUP(BN33,'Team Ratings'!$E$3:$F$22,2,FALSE),if(EXACT(BN33,lower(BN33)),$D33- VLOOKUP(BN33,'Team Ratings'!$B$3:$D$22,3,FALSE)))))</f>
        <v>2</v>
      </c>
      <c r="BO55" s="192"/>
      <c r="BP55" s="192">
        <f>if(BP33="",10,if(isnumber(find("+",BP33)),-10,if(EXACT(BP33,upper(BP33)),$C33- VLOOKUP(BP33,'Team Ratings'!$E$3:$F$22,2,FALSE),if(EXACT(BP33,lower(BP33)),$D33- VLOOKUP(BP33,'Team Ratings'!$B$3:$D$22,3,FALSE)))))</f>
        <v>4</v>
      </c>
      <c r="BQ55" s="192"/>
      <c r="BR55" s="192">
        <f>if(BR33="",10,if(isnumber(find("+",BR33)),-10,if(EXACT(BR33,upper(BR33)),$C33- VLOOKUP(BR33,'Team Ratings'!$E$3:$F$22,2,FALSE),if(EXACT(BR33,lower(BR33)),$D33- VLOOKUP(BR33,'Team Ratings'!$B$3:$D$22,3,FALSE)))))</f>
        <v>1</v>
      </c>
      <c r="BS55" s="192"/>
      <c r="BT55" s="192">
        <f>if(BT33="",10,if(isnumber(find("+",BT33)),-10,if(EXACT(BT33,upper(BT33)),$C33- VLOOKUP(BT33,'Team Ratings'!$E$3:$F$22,2,FALSE),if(EXACT(BT33,lower(BT33)),$D33- VLOOKUP(BT33,'Team Ratings'!$B$3:$D$22,3,FALSE)))))</f>
        <v>1</v>
      </c>
      <c r="BU55" s="192"/>
      <c r="BV55" s="192">
        <f>if(BV33="",10,if(isnumber(find("+",BV33)),-10,if(EXACT(BV33,upper(BV33)),$C33- VLOOKUP(BV33,'Team Ratings'!$E$3:$F$22,2,FALSE),if(EXACT(BV33,lower(BV33)),$D33- VLOOKUP(BV33,'Team Ratings'!$B$3:$D$22,3,FALSE)))))</f>
        <v>3</v>
      </c>
      <c r="BW55" s="638"/>
      <c r="BX55" s="8"/>
      <c r="BY55" s="8"/>
      <c r="BZ55" s="8"/>
      <c r="CA55" s="8"/>
      <c r="CB55" s="8"/>
      <c r="CC55" s="8"/>
      <c r="CD55" s="8"/>
      <c r="CE55" s="8"/>
      <c r="CF55" s="8"/>
      <c r="CG55" s="8"/>
      <c r="CH55" s="8"/>
      <c r="CI55" s="8"/>
      <c r="CJ55" s="8"/>
      <c r="CK55" s="8"/>
      <c r="CL55" s="8"/>
      <c r="CM55" s="8"/>
      <c r="CN55" s="8"/>
      <c r="CO55" s="8"/>
      <c r="CP55" s="8"/>
      <c r="CQ55" s="8"/>
      <c r="CR55" s="8"/>
      <c r="CS55" s="8"/>
      <c r="CT55" s="8"/>
      <c r="CU55" s="8"/>
      <c r="CV55" s="8"/>
      <c r="CW55" s="8"/>
      <c r="CX55" s="8"/>
      <c r="CY55" s="8"/>
      <c r="CZ55" s="8"/>
      <c r="DA55" s="8"/>
      <c r="DB55" s="8"/>
      <c r="DC55" s="8"/>
      <c r="DD55" s="8"/>
      <c r="DE55" s="8"/>
      <c r="DF55" s="8"/>
      <c r="DG55" s="8"/>
    </row>
    <row r="56" hidden="1">
      <c r="A56" s="754">
        <v>21.0</v>
      </c>
      <c r="B56" s="95"/>
      <c r="C56" s="661"/>
      <c r="D56" s="661"/>
      <c r="E56" s="269"/>
      <c r="F56" s="756"/>
      <c r="G56" s="654" t="s">
        <v>56</v>
      </c>
      <c r="H56" s="192">
        <f>if(H34="",10,if(isnumber(find("+",H34)),-10,if(EXACT(H34,upper(H34)),$C34- VLOOKUP(H34,'Team Ratings'!$E$3:$F$22,2,FALSE),if(EXACT(H34,lower(H34)),$D34- VLOOKUP(H34,'Team Ratings'!$B$3:$D$22,3,FALSE)))))</f>
        <v>1</v>
      </c>
      <c r="I56" s="192">
        <f>if(I34="",10,if(isnumber(find("+",I34)),-10,if(EXACT(I34,upper(I34)),$C34- VLOOKUP(I34,'Team Ratings'!$E$3:$F$22,2,FALSE),if(EXACT(I34,lower(I34)),$D34- VLOOKUP(I34,'Team Ratings'!$B$3:$D$22,3,FALSE)))))</f>
        <v>0</v>
      </c>
      <c r="J56" s="192">
        <f>if(J34="",10,if(isnumber(find("+",J34)),-10,if(EXACT(J34,upper(J34)),$C34- VLOOKUP(J34,'Team Ratings'!$E$3:$F$22,2,FALSE),if(EXACT(J34,lower(J34)),$D34- VLOOKUP(J34,'Team Ratings'!$B$3:$D$22,3,FALSE)))))</f>
        <v>5</v>
      </c>
      <c r="K56" s="192">
        <f>if(K34="",10,if(isnumber(find("+",K34)),-10,if(EXACT(K34,upper(K34)),$C34- VLOOKUP(K34,'Team Ratings'!$E$3:$F$22,2,FALSE),if(EXACT(K34,lower(K34)),$D34- VLOOKUP(K34,'Team Ratings'!$B$3:$D$22,3,FALSE)))))</f>
        <v>1</v>
      </c>
      <c r="L56" s="192">
        <f>if(L34="",10,if(isnumber(find("+",L34)),-10,if(EXACT(L34,upper(L34)),$C34- VLOOKUP(L34,'Team Ratings'!$E$3:$F$22,2,FALSE),if(EXACT(L34,lower(L34)),$D34- VLOOKUP(L34,'Team Ratings'!$B$3:$D$22,3,FALSE)))))</f>
        <v>0</v>
      </c>
      <c r="M56" s="192"/>
      <c r="N56" s="192">
        <f>if(N34="",10,if(isnumber(find("+",N34)),-10,if(EXACT(N34,upper(N34)),$C34- VLOOKUP(N34,'Team Ratings'!$E$3:$F$22,2,FALSE),if(EXACT(N34,lower(N34)),$D34- VLOOKUP(N34,'Team Ratings'!$B$3:$D$22,3,FALSE)))))</f>
        <v>1</v>
      </c>
      <c r="O56" s="192"/>
      <c r="P56" s="192">
        <f>if(P34="",10,if(isnumber(find("+",P34)),-10,if(EXACT(P34,upper(P34)),$C34- VLOOKUP(P34,'Team Ratings'!$E$3:$F$22,2,FALSE),if(EXACT(P34,lower(P34)),$D34- VLOOKUP(P34,'Team Ratings'!$B$3:$D$22,3,FALSE)))))</f>
        <v>6</v>
      </c>
      <c r="Q56" s="192"/>
      <c r="R56" s="192">
        <f>if(R34="",10,if(isnumber(find("+",R34)),-10,if(EXACT(R34,upper(R34)),$C34- VLOOKUP(R34,'Team Ratings'!$E$3:$F$22,2,FALSE),if(EXACT(R34,lower(R34)),$D34- VLOOKUP(R34,'Team Ratings'!$B$3:$D$22,3,FALSE)))))</f>
        <v>6</v>
      </c>
      <c r="S56" s="192"/>
      <c r="T56" s="192">
        <f>if(T34="",10,if(isnumber(find("+",T34)),-10,if(EXACT(T34,upper(T34)),$C34- VLOOKUP(T34,'Team Ratings'!$E$3:$F$22,2,FALSE),if(EXACT(T34,lower(T34)),$D34- VLOOKUP(T34,'Team Ratings'!$B$3:$D$22,3,FALSE)))))</f>
        <v>4</v>
      </c>
      <c r="U56" s="192"/>
      <c r="V56" s="192">
        <f>if(V34="",10,if(isnumber(find("+",V34)),-10,if(EXACT(V34,upper(V34)),$C34- VLOOKUP(V34,'Team Ratings'!$E$3:$F$22,2,FALSE),if(EXACT(V34,lower(V34)),$D34- VLOOKUP(V34,'Team Ratings'!$B$3:$D$22,3,FALSE)))))</f>
        <v>5</v>
      </c>
      <c r="W56" s="192"/>
      <c r="X56" s="192">
        <f>if(X34="",10,if(isnumber(find("+",X34)),-10,if(EXACT(X34,upper(X34)),$C34- VLOOKUP(X34,'Team Ratings'!$E$3:$F$22,2,FALSE),if(EXACT(X34,lower(X34)),$D34- VLOOKUP(X34,'Team Ratings'!$B$3:$D$22,3,FALSE)))))</f>
        <v>0</v>
      </c>
      <c r="Y56" s="192"/>
      <c r="Z56" s="192">
        <f>if(Z34="",10,if(isnumber(find("+",Z34)),-10,if(EXACT(Z34,upper(Z34)),$C34- VLOOKUP(Z34,'Team Ratings'!$E$3:$F$22,2,FALSE),if(EXACT(Z34,lower(Z34)),$D34- VLOOKUP(Z34,'Team Ratings'!$B$3:$D$22,3,FALSE)))))</f>
        <v>2</v>
      </c>
      <c r="AA56" s="192"/>
      <c r="AB56" s="192">
        <f>if(AB34="",10,if(isnumber(find("+",AB34)),-10,if(EXACT(AB34,upper(AB34)),$C34- VLOOKUP(AB34,'Team Ratings'!$E$3:$F$22,2,FALSE),if(EXACT(AB34,lower(AB34)),$D34- VLOOKUP(AB34,'Team Ratings'!$B$3:$D$22,3,FALSE)))))</f>
        <v>2</v>
      </c>
      <c r="AC56" s="192">
        <f>if(AC34="",10,if(isnumber(find("+",AC34)),-10,if(EXACT(AC34,upper(AC34)),$C34- VLOOKUP(AC34,'Team Ratings'!$E$3:$F$22,2,FALSE),if(EXACT(AC34,lower(AC34)),$D34- VLOOKUP(AC34,'Team Ratings'!$B$3:$D$22,3,FALSE)))))</f>
        <v>1</v>
      </c>
      <c r="AD56" s="192">
        <f>if(AD34="",10,if(isnumber(find("+",AD34)),-10,if(EXACT(AD34,upper(AD34)),$C34- VLOOKUP(AD34,'Team Ratings'!$E$3:$F$22,2,FALSE),if(EXACT(AD34,lower(AD34)),$D34- VLOOKUP(AD34,'Team Ratings'!$B$3:$D$22,3,FALSE)))))</f>
        <v>2</v>
      </c>
      <c r="AE56" s="192"/>
      <c r="AF56" s="192">
        <f>if(AF34="",10,if(isnumber(find("+",AF34)),-10,if(EXACT(AF34,upper(AF34)),$C34- VLOOKUP(AF34,'Team Ratings'!$E$3:$F$22,2,FALSE),if(EXACT(AF34,lower(AF34)),$D34- VLOOKUP(AF34,'Team Ratings'!$B$3:$D$22,3,FALSE)))))</f>
        <v>4</v>
      </c>
      <c r="AG56" s="192">
        <f>if(AG34="",10,if(isnumber(find("+",AG34)),-10,if(EXACT(AG34,upper(AG34)),$C34- VLOOKUP(AG34,'Team Ratings'!$E$3:$F$22,2,FALSE),if(EXACT(AG34,lower(AG34)),$D34- VLOOKUP(AG34,'Team Ratings'!$B$3:$D$22,3,FALSE)))))</f>
        <v>2</v>
      </c>
      <c r="AH56" s="192">
        <f>if(AH34="",10,if(isnumber(find("+",AH34)),-10,if(EXACT(AH34,upper(AH34)),$C34- VLOOKUP(AH34,'Team Ratings'!$E$3:$F$22,2,FALSE),if(EXACT(AH34,lower(AH34)),$D34- VLOOKUP(AH34,'Team Ratings'!$B$3:$D$22,3,FALSE)))))</f>
        <v>4</v>
      </c>
      <c r="AI56" s="192"/>
      <c r="AJ56" s="192">
        <f>if(AJ34="",10,if(isnumber(find("+",AJ34)),-10,if(EXACT(AJ34,upper(AJ34)),$C34- VLOOKUP(AJ34,'Team Ratings'!$E$3:$F$22,2,FALSE),if(EXACT(AJ34,lower(AJ34)),$D34- VLOOKUP(AJ34,'Team Ratings'!$B$3:$D$22,3,FALSE)))))</f>
        <v>3</v>
      </c>
      <c r="AK56" s="192">
        <f>if(AK34="",10,if(isnumber(find("+",AK34)),-10,if(EXACT(AK34,upper(AK34)),$C34- VLOOKUP(AK34,'Team Ratings'!$E$3:$F$22,2,FALSE),if(EXACT(AK34,lower(AK34)),$D34- VLOOKUP(AK34,'Team Ratings'!$B$3:$D$22,3,FALSE)))))</f>
        <v>2</v>
      </c>
      <c r="AL56" s="192">
        <f>if(AL34="",10,if(isnumber(find("+",AL34)),-10,if(EXACT(AL34,upper(AL34)),$C34- VLOOKUP(AL34,'Team Ratings'!$E$3:$F$22,2,FALSE),if(EXACT(AL34,lower(AL34)),$D34- VLOOKUP(AL34,'Team Ratings'!$B$3:$D$22,3,FALSE)))))</f>
        <v>6</v>
      </c>
      <c r="AM56" s="192"/>
      <c r="AN56" s="192"/>
      <c r="AO56" s="192"/>
      <c r="AP56" s="192">
        <f>if(AP34="",10,if(isnumber(find("+",AP34)),-10,if(EXACT(AP34,upper(AP34)),$C34- VLOOKUP(AP34,'Team Ratings'!$E$3:$F$22,2,FALSE),if(EXACT(AP34,lower(AP34)),$D34- VLOOKUP(AP34,'Team Ratings'!$B$3:$D$22,3,FALSE)))))</f>
        <v>6</v>
      </c>
      <c r="AQ56" s="192"/>
      <c r="AR56" s="192">
        <f>if(AR34="",10,if(isnumber(find("+",AR34)),-10,if(EXACT(AR34,upper(AR34)),$C34- VLOOKUP(AR34,'Team Ratings'!$E$3:$F$22,2,FALSE),if(EXACT(AR34,lower(AR34)),$D34- VLOOKUP(AR34,'Team Ratings'!$B$3:$D$22,3,FALSE)))))</f>
        <v>1</v>
      </c>
      <c r="AS56" s="192"/>
      <c r="AT56" s="192"/>
      <c r="AU56" s="192">
        <f>if(AU34="",10,if(isnumber(find("+",AU34)),-10,if(EXACT(AU34,upper(AU34)),$C34- VLOOKUP(AU34,'Team Ratings'!$E$3:$F$22,2,FALSE),if(EXACT(AU34,lower(AU34)),$D34- VLOOKUP(AU34,'Team Ratings'!$B$3:$D$22,3,FALSE)))))</f>
        <v>0</v>
      </c>
      <c r="AV56" s="192">
        <f>if(AV34="",10,if(isnumber(find("+",AV34)),-10,if(EXACT(AV34,upper(AV34)),$C34- VLOOKUP(AV34,'Team Ratings'!$E$3:$F$22,2,FALSE),if(EXACT(AV34,lower(AV34)),$D34- VLOOKUP(AV34,'Team Ratings'!$B$3:$D$22,3,FALSE)))))</f>
        <v>0</v>
      </c>
      <c r="AW56" s="192"/>
      <c r="AX56" s="192">
        <f>if(AX34="",10,if(isnumber(find("+",AX34)),-10,if(EXACT(AX34,upper(AX34)),$C34- VLOOKUP(AX34,'Team Ratings'!$E$3:$F$22,2,FALSE),if(EXACT(AX34,lower(AX34)),$D34- VLOOKUP(AX34,'Team Ratings'!$B$3:$D$22,3,FALSE)))))</f>
        <v>4</v>
      </c>
      <c r="AY56" s="192"/>
      <c r="AZ56" s="192">
        <f>if(AZ34="",10,if(isnumber(find("+",AZ34)),-10,if(EXACT(AZ34,upper(AZ34)),$C34- VLOOKUP(AZ34,'Team Ratings'!$E$3:$F$22,2,FALSE),if(EXACT(AZ34,lower(AZ34)),$D34- VLOOKUP(AZ34,'Team Ratings'!$B$3:$D$22,3,FALSE)))))</f>
        <v>3</v>
      </c>
      <c r="BA56" s="192"/>
      <c r="BB56" s="192">
        <f>if(BB34="",10,if(isnumber(find("+",BB34)),-10,if(EXACT(BB34,upper(BB34)),$C34- VLOOKUP(BB34,'Team Ratings'!$E$3:$F$22,2,FALSE),if(EXACT(BB34,lower(BB34)),$D34- VLOOKUP(BB34,'Team Ratings'!$B$3:$D$22,3,FALSE)))))</f>
        <v>1</v>
      </c>
      <c r="BC56" s="192"/>
      <c r="BD56" s="192">
        <f>if(BD34="",10,if(isnumber(find("+",BD34)),-10,if(EXACT(BD34,upper(BD34)),$C34- VLOOKUP(BD34,'Team Ratings'!$E$3:$F$22,2,FALSE),if(EXACT(BD34,lower(BD34)),$D34- VLOOKUP(BD34,'Team Ratings'!$B$3:$D$22,3,FALSE)))))</f>
        <v>0</v>
      </c>
      <c r="BE56" s="192"/>
      <c r="BF56" s="192">
        <f>if(BF34="",10,if(isnumber(find("+",BF34)),-10,if(EXACT(BF34,upper(BF34)),$C34- VLOOKUP(BF34,'Team Ratings'!$E$3:$F$22,2,FALSE),if(EXACT(BF34,lower(BF34)),$D34- VLOOKUP(BF34,'Team Ratings'!$B$3:$D$22,3,FALSE)))))</f>
        <v>5</v>
      </c>
      <c r="BG56" s="192" t="str">
        <f>if(BG$36="","",HLOOKUP(BG$36, 'FDR Sched'!$R$25:$BB45,$A56,0))</f>
        <v/>
      </c>
      <c r="BH56" s="192">
        <f>if(BH34="",10,if(isnumber(find("+",BH34)),-10,if(EXACT(BH34,upper(BH34)),$C34- VLOOKUP(BH34,'Team Ratings'!$E$3:$F$22,2,FALSE),if(EXACT(BH34,lower(BH34)),$D34- VLOOKUP(BH34,'Team Ratings'!$B$3:$D$22,3,FALSE)))))</f>
        <v>1</v>
      </c>
      <c r="BI56" s="192"/>
      <c r="BJ56" s="192">
        <f>if(BJ34="",10,if(isnumber(find("+",BJ34)),-10,if(EXACT(BJ34,upper(BJ34)),$C34- VLOOKUP(BJ34,'Team Ratings'!$E$3:$F$22,2,FALSE),if(EXACT(BJ34,lower(BJ34)),$D34- VLOOKUP(BJ34,'Team Ratings'!$B$3:$D$22,3,FALSE)))))</f>
        <v>3</v>
      </c>
      <c r="BK56" s="192"/>
      <c r="BL56" s="192">
        <f>if(BL34="",10,if(isnumber(find("+",BL34)),-10,if(EXACT(BL34,upper(BL34)),$C34- VLOOKUP(BL34,'Team Ratings'!$E$3:$F$22,2,FALSE),if(EXACT(BL34,lower(BL34)),$D34- VLOOKUP(BL34,'Team Ratings'!$B$3:$D$22,3,FALSE)))))</f>
        <v>2</v>
      </c>
      <c r="BM56" s="192"/>
      <c r="BN56" s="192">
        <f>if(BN34="",10,if(isnumber(find("+",BN34)),-10,if(EXACT(BN34,upper(BN34)),$C34- VLOOKUP(BN34,'Team Ratings'!$E$3:$F$22,2,FALSE),if(EXACT(BN34,lower(BN34)),$D34- VLOOKUP(BN34,'Team Ratings'!$B$3:$D$22,3,FALSE)))))</f>
        <v>3</v>
      </c>
      <c r="BO56" s="192"/>
      <c r="BP56" s="192">
        <f>if(BP34="",10,if(isnumber(find("+",BP34)),-10,if(EXACT(BP34,upper(BP34)),$C34- VLOOKUP(BP34,'Team Ratings'!$E$3:$F$22,2,FALSE),if(EXACT(BP34,lower(BP34)),$D34- VLOOKUP(BP34,'Team Ratings'!$B$3:$D$22,3,FALSE)))))</f>
        <v>2</v>
      </c>
      <c r="BQ56" s="192"/>
      <c r="BR56" s="192">
        <f>if(BR34="",10,if(isnumber(find("+",BR34)),-10,if(EXACT(BR34,upper(BR34)),$C34- VLOOKUP(BR34,'Team Ratings'!$E$3:$F$22,2,FALSE),if(EXACT(BR34,lower(BR34)),$D34- VLOOKUP(BR34,'Team Ratings'!$B$3:$D$22,3,FALSE)))))</f>
        <v>4</v>
      </c>
      <c r="BS56" s="192"/>
      <c r="BT56" s="192">
        <f>if(BT34="",10,if(isnumber(find("+",BT34)),-10,if(EXACT(BT34,upper(BT34)),$C34- VLOOKUP(BT34,'Team Ratings'!$E$3:$F$22,2,FALSE),if(EXACT(BT34,lower(BT34)),$D34- VLOOKUP(BT34,'Team Ratings'!$B$3:$D$22,3,FALSE)))))</f>
        <v>1</v>
      </c>
      <c r="BU56" s="192"/>
      <c r="BV56" s="192">
        <f>if(BV34="",10,if(isnumber(find("+",BV34)),-10,if(EXACT(BV34,upper(BV34)),$C34- VLOOKUP(BV34,'Team Ratings'!$E$3:$F$22,2,FALSE),if(EXACT(BV34,lower(BV34)),$D34- VLOOKUP(BV34,'Team Ratings'!$B$3:$D$22,3,FALSE)))))</f>
        <v>4</v>
      </c>
      <c r="BW56" s="638"/>
      <c r="BX56" s="8"/>
      <c r="BY56" s="8"/>
      <c r="BZ56" s="8"/>
      <c r="CA56" s="8"/>
      <c r="CB56" s="8"/>
      <c r="CC56" s="8"/>
      <c r="CD56" s="8"/>
      <c r="CE56" s="8"/>
      <c r="CF56" s="8"/>
      <c r="CG56" s="8"/>
      <c r="CH56" s="8"/>
      <c r="CI56" s="8"/>
      <c r="CJ56" s="8"/>
      <c r="CK56" s="8"/>
      <c r="CL56" s="8"/>
      <c r="CM56" s="8"/>
      <c r="CN56" s="8"/>
      <c r="CO56" s="8"/>
      <c r="CP56" s="8"/>
      <c r="CQ56" s="8"/>
      <c r="CR56" s="8"/>
      <c r="CS56" s="8"/>
      <c r="CT56" s="8"/>
      <c r="CU56" s="8"/>
      <c r="CV56" s="8"/>
      <c r="CW56" s="8"/>
      <c r="CX56" s="8"/>
      <c r="CY56" s="8"/>
      <c r="CZ56" s="8"/>
      <c r="DA56" s="8"/>
      <c r="DB56" s="8"/>
      <c r="DC56" s="8"/>
      <c r="DD56" s="8"/>
      <c r="DE56" s="8"/>
      <c r="DF56" s="8"/>
      <c r="DG56" s="8"/>
    </row>
    <row r="57">
      <c r="A57" s="266"/>
      <c r="B57" s="666"/>
      <c r="C57" s="667"/>
      <c r="D57" s="667"/>
      <c r="E57" s="269"/>
      <c r="F57" s="269"/>
      <c r="G57" s="269"/>
      <c r="H57" s="269"/>
      <c r="I57" s="269"/>
      <c r="J57" s="269"/>
      <c r="K57" s="269"/>
      <c r="L57" s="269"/>
      <c r="M57" s="269"/>
      <c r="N57" s="269"/>
      <c r="O57" s="269"/>
      <c r="P57" s="269"/>
      <c r="Q57" s="269"/>
      <c r="R57" s="269"/>
      <c r="S57" s="269"/>
      <c r="T57" s="269"/>
      <c r="U57" s="269"/>
      <c r="V57" s="269"/>
      <c r="W57" s="269"/>
      <c r="X57" s="269"/>
      <c r="Y57" s="269"/>
      <c r="Z57" s="269"/>
      <c r="AA57" s="269"/>
      <c r="AB57" s="269"/>
      <c r="AG57" s="267" t="str">
        <f>HYPERLINK("https://twitter.com/BenCrellin","Created by @BenCrellin in partnership with Fantasy Football Hub")</f>
        <v>Created by @BenCrellin in partnership with Fantasy Football Hub</v>
      </c>
      <c r="AH57" s="15"/>
      <c r="AI57" s="15"/>
      <c r="AJ57" s="15"/>
      <c r="AK57" s="15"/>
      <c r="AL57" s="15"/>
      <c r="AM57" s="15"/>
      <c r="AN57" s="15"/>
      <c r="AO57" s="20"/>
      <c r="AP57" s="667"/>
      <c r="AQ57" s="667"/>
      <c r="AR57" s="667"/>
      <c r="AS57" s="667"/>
      <c r="AT57" s="667"/>
      <c r="AU57" s="667"/>
      <c r="AV57" s="667"/>
      <c r="AW57" s="667"/>
      <c r="AX57" s="667"/>
      <c r="AY57" s="269"/>
      <c r="AZ57" s="269"/>
      <c r="BA57" s="269"/>
      <c r="BB57" s="269"/>
      <c r="BC57" s="269"/>
      <c r="BD57" s="269"/>
      <c r="BE57" s="269"/>
      <c r="BF57" s="269"/>
      <c r="BG57" s="269"/>
      <c r="BH57" s="269"/>
      <c r="BI57" s="269"/>
      <c r="BJ57" s="269"/>
      <c r="BK57" s="269"/>
      <c r="BL57" s="269"/>
      <c r="BM57" s="269"/>
      <c r="BN57" s="269"/>
      <c r="BO57" s="269"/>
      <c r="BP57" s="269"/>
      <c r="BQ57" s="269"/>
      <c r="BR57" s="269"/>
      <c r="BS57" s="269"/>
      <c r="BT57" s="269"/>
      <c r="BU57" s="269"/>
      <c r="BV57" s="269"/>
      <c r="BW57" s="271"/>
      <c r="BX57" s="8"/>
      <c r="BY57" s="8"/>
      <c r="BZ57" s="8"/>
      <c r="CA57" s="8"/>
      <c r="CB57" s="8"/>
      <c r="CC57" s="8"/>
      <c r="CD57" s="8"/>
      <c r="CE57" s="8"/>
      <c r="CF57" s="8"/>
      <c r="CG57" s="8"/>
      <c r="CH57" s="8"/>
      <c r="CI57" s="8"/>
      <c r="CJ57" s="8"/>
      <c r="CK57" s="8"/>
      <c r="CL57" s="8"/>
      <c r="CM57" s="8"/>
      <c r="CN57" s="8"/>
      <c r="CO57" s="8"/>
      <c r="CP57" s="8"/>
      <c r="CQ57" s="8"/>
      <c r="CR57" s="8"/>
      <c r="CS57" s="8"/>
      <c r="CT57" s="8"/>
      <c r="CU57" s="8"/>
      <c r="CV57" s="8"/>
      <c r="CW57" s="8"/>
      <c r="CX57" s="8"/>
      <c r="CY57" s="8"/>
      <c r="CZ57" s="8"/>
      <c r="DA57" s="8"/>
      <c r="DB57" s="8"/>
      <c r="DC57" s="8"/>
      <c r="DD57" s="8"/>
      <c r="DE57" s="8"/>
      <c r="DF57" s="8"/>
      <c r="DG57" s="8"/>
    </row>
  </sheetData>
  <mergeCells count="95">
    <mergeCell ref="AX2:BA2"/>
    <mergeCell ref="BI2:BK5"/>
    <mergeCell ref="AX3:BB3"/>
    <mergeCell ref="AV6:BA6"/>
    <mergeCell ref="AI3:AL3"/>
    <mergeCell ref="AM3:AN3"/>
    <mergeCell ref="AG57:AO57"/>
    <mergeCell ref="AO3:AP3"/>
    <mergeCell ref="AQ3:AT3"/>
    <mergeCell ref="AM4:AN4"/>
    <mergeCell ref="AO4:AQ4"/>
    <mergeCell ref="AU4:BB4"/>
    <mergeCell ref="AI2:AJ2"/>
    <mergeCell ref="AM2:AN2"/>
    <mergeCell ref="AO2:AP2"/>
    <mergeCell ref="AQ2:AT2"/>
    <mergeCell ref="AU2:AW2"/>
    <mergeCell ref="AU3:AW3"/>
    <mergeCell ref="AR4:AT4"/>
    <mergeCell ref="AI6:AJ6"/>
    <mergeCell ref="AI7:AJ7"/>
    <mergeCell ref="AK7:AL7"/>
    <mergeCell ref="AM7:AN7"/>
    <mergeCell ref="AO7:AP7"/>
    <mergeCell ref="AQ7:AR7"/>
    <mergeCell ref="AS7:AU7"/>
    <mergeCell ref="AV7:AW7"/>
    <mergeCell ref="AK2:AL2"/>
    <mergeCell ref="AI4:AL4"/>
    <mergeCell ref="AK6:AL6"/>
    <mergeCell ref="AM6:AN6"/>
    <mergeCell ref="AO6:AP6"/>
    <mergeCell ref="AQ6:AR6"/>
    <mergeCell ref="AS6:AU6"/>
    <mergeCell ref="BR13:BR14"/>
    <mergeCell ref="BS13:BS14"/>
    <mergeCell ref="BV13:BV14"/>
    <mergeCell ref="BW13:BW14"/>
    <mergeCell ref="BJ13:BJ14"/>
    <mergeCell ref="BK13:BK14"/>
    <mergeCell ref="BM13:BM14"/>
    <mergeCell ref="BN13:BN14"/>
    <mergeCell ref="BO13:BO14"/>
    <mergeCell ref="BP13:BP14"/>
    <mergeCell ref="BQ13:BQ14"/>
    <mergeCell ref="E2:G4"/>
    <mergeCell ref="E6:G7"/>
    <mergeCell ref="E9:G11"/>
    <mergeCell ref="E12:G12"/>
    <mergeCell ref="E13:G13"/>
    <mergeCell ref="H13:H14"/>
    <mergeCell ref="I13:I14"/>
    <mergeCell ref="F14:G14"/>
    <mergeCell ref="J13:J14"/>
    <mergeCell ref="K13:K14"/>
    <mergeCell ref="L13:L14"/>
    <mergeCell ref="M13:M14"/>
    <mergeCell ref="N13:N14"/>
    <mergeCell ref="O13:O14"/>
    <mergeCell ref="P13:P14"/>
    <mergeCell ref="Q13:Q14"/>
    <mergeCell ref="R13:R14"/>
    <mergeCell ref="S13:S14"/>
    <mergeCell ref="T13:T14"/>
    <mergeCell ref="U13:U14"/>
    <mergeCell ref="V13:V14"/>
    <mergeCell ref="W13:W14"/>
    <mergeCell ref="X13:X14"/>
    <mergeCell ref="Z13:Z14"/>
    <mergeCell ref="AA13:AA14"/>
    <mergeCell ref="AB13:AB14"/>
    <mergeCell ref="AC13:AC14"/>
    <mergeCell ref="AD13:AD14"/>
    <mergeCell ref="AE13:AE14"/>
    <mergeCell ref="AF13:AF14"/>
    <mergeCell ref="AG13:AG14"/>
    <mergeCell ref="AH13:AH14"/>
    <mergeCell ref="AI13:AI14"/>
    <mergeCell ref="AJ13:AJ14"/>
    <mergeCell ref="AK13:AK14"/>
    <mergeCell ref="AL13:AL14"/>
    <mergeCell ref="AM13:AM14"/>
    <mergeCell ref="AN13:AN14"/>
    <mergeCell ref="AO13:AO14"/>
    <mergeCell ref="AP13:AP14"/>
    <mergeCell ref="AQ13:AQ14"/>
    <mergeCell ref="AR13:AR14"/>
    <mergeCell ref="AT13:AT14"/>
    <mergeCell ref="AX13:AX14"/>
    <mergeCell ref="BA13:BA14"/>
    <mergeCell ref="BB13:BB14"/>
    <mergeCell ref="BD13:BD14"/>
    <mergeCell ref="BG13:BG14"/>
    <mergeCell ref="BH13:BH14"/>
    <mergeCell ref="BI13:BI14"/>
  </mergeCells>
  <conditionalFormatting sqref="AG2:AS5 AU2:AX5 AY2:BB3 BI2:BI3 BM2:BP4 BQ2:BT3 BJ3 AF4:AF7 A5:AE5 AT5 AY5:BB5 BI5 M13 U13 AI13 AM13 AO13 AZ13 AW14:AW16 AY14:AY16 M15:M34 O15:O34 S15:S34 U15:U34 W15:W34 AA15:AA34 AE15:AE34 AI15:AI34 AM15:AM17 AO15:AO17 AQ15:AQ34 BE15:BE16 BI15:BI34 BK15:BK34 BM15:BM34 BO15:BO34 BQ15:BQ34 BS15:BS34 BU15:BU34 BC16 AM20 AO20 AW20 AM22:AM26 AO22:AO26 AW22:AW24 AY22:AY26 BC22:BC24 BE22:BE26 AM28:AM31 AO28:AO31 AW28 AY28 BC28:BC29 BE28:BE29 AM33:AM34 AO33:AO34 BC33:BC34 BE33:BE34 AW34 AY34">
    <cfRule type="cellIs" dxfId="0" priority="1" operator="lessThan">
      <formula>39</formula>
    </cfRule>
  </conditionalFormatting>
  <conditionalFormatting sqref="H15:L34 N15:N34 P15:P34 R15:R34 T15:T34 V15:V34 X15:X34 Z15:Z34 AB15:AD34 AF15:AH34 AJ15:AL34 AP15:AP34 AR15:AR34 AU15:AU19 AV15:AV34 AX15:AX34 AZ15:AZ34 BB15:BB34 BD15:BD34 BF15:BF34 BH15:BH34 BJ15:BJ34 BL15:BL34 BN15:BN34 BP15:BP34 BR15:BR34 BT15:BT34 BV15:BV34 AU21:AU34">
    <cfRule type="expression" dxfId="11" priority="2">
      <formula>H37=-0</formula>
    </cfRule>
  </conditionalFormatting>
  <conditionalFormatting sqref="H15:L34 N15:N34 P15:P34 R15:R34 T15:T34 V15:V34 X15:X34 Z15:Z34 AB15:AD34 AF15:AH34 AJ15:AL34 AP15:AP34 AR15:AR34 AU15:AU19 AV15:AV34 AX15:AX34 AZ15:AZ34 BB15:BB34 BD15:BD34 BF15:BF34 BH15:BH34 BJ15:BJ34 BL15:BL34 BN15:BN34 BP15:BP34 BR15:BR34 BT15:BT34 BV15:BV34 AU21:AU34">
    <cfRule type="expression" dxfId="12" priority="3">
      <formula>H37=1</formula>
    </cfRule>
  </conditionalFormatting>
  <conditionalFormatting sqref="H15:L34 N15:N34 P15:P34 R15:R34 T15:T34 V15:V34 X15:X34 Z15:Z34 AB15:AD34 AF15:AH34 AJ15:AL34 AP15:AP34 AR15:AR34 AU15:AU19 AV15:AV34 AX15:AX34 AZ15:AZ34 BB15:BB34 BD15:BD34 BF15:BF34 BH15:BH34 BJ15:BJ34 BL15:BL34 BN15:BN34 BP15:BP34 BR15:BR34 BT15:BT34 BV15:BV34 AU21:AU34">
    <cfRule type="expression" dxfId="13" priority="4">
      <formula>H37=2</formula>
    </cfRule>
  </conditionalFormatting>
  <conditionalFormatting sqref="H15:L34 N15:N34 P15:P34 R15:R34 T15:T34 V15:V34 X15:X34 Z15:Z34 AB15:AD34 AF15:AH34 AJ15:AL34 AP15:AP34 AR15:AR34 AU15:AU19 AV15:AV34 AX15:AX34 AZ15:AZ34 BB15:BB34 BD15:BD34 BF15:BF34 BH15:BH34 BJ15:BJ34 BL15:BL34 BN15:BN34 BP15:BP34 BR15:BR34 BT15:BT34 BV15:BV34 AU21:AU34">
    <cfRule type="expression" dxfId="14" priority="5">
      <formula>H37=3</formula>
    </cfRule>
  </conditionalFormatting>
  <conditionalFormatting sqref="H15:L34 N15:N34 P15:P34 R15:R34 T15:T34 V15:V34 X15:X34 Z15:Z34 AB15:AD34 AF15:AH34 AJ15:AL34 AP15:AP34 AR15:AR34 AU15:AU19 AV15:AV34 AX15:AX34 AZ15:AZ34 BB15:BB34 BD15:BD34 BF15:BF34 BH15:BH34 BJ15:BJ34 BL15:BL34 BN15:BN34 BP15:BP34 BR15:BR34 BT15:BT34 BV15:BV34 AU21:AU34">
    <cfRule type="expression" dxfId="15" priority="6">
      <formula>H37=4</formula>
    </cfRule>
  </conditionalFormatting>
  <conditionalFormatting sqref="H15:L34 N15:N34 P15:P34 R15:R34 T15:T34 V15:V34 X15:X34 Z15:Z34 AB15:AD34 AF15:AH34 AJ15:AL34 AP15:AP34 AR15:AR34 AU15:AU19 AV15:AV34 AX15:AX34 AZ15:AZ34 BB15:BB34 BD15:BD34 BF15:BF34 BH15:BH34 BJ15:BJ34 BL15:BL34 BN15:BN34 BP15:BP34 BR15:BR34 BT15:BT34 BV15:BV34 AU21:AU34">
    <cfRule type="expression" dxfId="16" priority="7">
      <formula>H37=5</formula>
    </cfRule>
  </conditionalFormatting>
  <conditionalFormatting sqref="H15:L34 N15:N34 P15:P34 R15:R34 T15:T34 V15:V34 X15:X34 Z15:Z34 AB15:AD34 AF15:AH34 AJ15:AL34 AP15:AP34 AR15:AR34 AU15:AU19 AV15:AV34 AX15:AX34 AZ15:AZ34 BB15:BB34 BD15:BD34 BF15:BF34 BH15:BH34 BJ15:BJ34 BL15:BL34 BN15:BN34 BP15:BP34 BR15:BR34 BT15:BT34 BV15:BV34 AU21:AU34">
    <cfRule type="expression" dxfId="17" priority="8">
      <formula>H37=6</formula>
    </cfRule>
  </conditionalFormatting>
  <conditionalFormatting sqref="H15:L34 N15:N34 P15:P34 R15:R34 T15:T34 V15:V34 X15:X34 Z15:Z34 AB15:AD34 AF15:AH34 AJ15:AL34 AP15:AP34 AR15:AR34 AU15:AU19 AV15:AV34 AX15:AX34 AZ15:AZ34 BB15:BB34 BD15:BD34 BF15:BF34 BH15:BH34 BJ15:BJ34 BL15:BL34 BN15:BN34 BP15:BP34 BR15:BR34 BT15:BT34 BV15:BV34 AU21:AU34">
    <cfRule type="expression" dxfId="4" priority="9">
      <formula>H37=-10</formula>
    </cfRule>
  </conditionalFormatting>
  <conditionalFormatting sqref="H15:L34 N15:N34 P15:P34 R15:R34 T15:T34 V15:V34 X15:X34 Z15:Z34 AB15:AD34 AF15:AH34 AJ15:AL34 AP15:AP34 AR15:AR34 AU15:AU19 AV15:AV34 AX15:AX34 AZ15:AZ34 BB15:BB34 BD15:BD34 BF15:BF34 BH15:BH34 BJ15:BJ34 BL15:BL34 BN15:BN34 BP15:BP34 BR15:BR34 BT15:BT34 BV15:BV34 AU21:AU34">
    <cfRule type="expression" dxfId="26" priority="10">
      <formula>H37=10</formula>
    </cfRule>
  </conditionalFormatting>
  <conditionalFormatting sqref="H15:L34 N15:N34 P15:P34 R15:R34 T15:T34 V15:V34 X15:X34 Z15:Z34 AB15:AD34 AF15:AH34 AJ15:AL34 AP15:AP34 AR15:AR34 AU15:AU19 AV15:AV34 AX15:AX34 AZ15:AZ34 BB15:BB34 BD15:BD34 BF15:BF34 BH15:BH34 BJ15:BJ34 BL15:BL34 BN15:BN34 BP15:BP34 BR15:BR34 BT15:BT34 BV15:BV34 AU21:AU34">
    <cfRule type="endsWith" dxfId="1" priority="11" operator="endsWith" text="?">
      <formula>RIGHT((H15),LEN("?"))=("?")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25"/>
    <col customWidth="1" hidden="1" min="2" max="2" width="7.63"/>
    <col customWidth="1" min="3" max="3" width="7.63"/>
    <col customWidth="1" min="4" max="4" width="6.38"/>
    <col customWidth="1" hidden="1" min="5" max="5" width="6.38"/>
    <col customWidth="1" min="6" max="6" width="6.38"/>
    <col customWidth="1" min="7" max="7" width="3.25"/>
    <col customWidth="1" min="8" max="8" width="6.38"/>
    <col customWidth="1" min="9" max="9" width="3.25"/>
  </cols>
  <sheetData>
    <row r="1">
      <c r="A1" s="757"/>
      <c r="B1" s="758"/>
      <c r="C1" s="758"/>
      <c r="D1" s="758"/>
      <c r="E1" s="758"/>
      <c r="F1" s="758"/>
      <c r="G1" s="758"/>
      <c r="H1" s="758"/>
      <c r="I1" s="759"/>
      <c r="J1" s="760"/>
    </row>
    <row r="2">
      <c r="A2" s="761"/>
      <c r="B2" s="762"/>
      <c r="C2" s="762"/>
      <c r="D2" s="763" t="s">
        <v>416</v>
      </c>
      <c r="E2" s="764"/>
      <c r="F2" s="763" t="s">
        <v>417</v>
      </c>
      <c r="G2" s="762"/>
      <c r="H2" s="765" t="s">
        <v>418</v>
      </c>
      <c r="I2" s="766"/>
      <c r="J2" s="760"/>
    </row>
    <row r="3">
      <c r="A3" s="761"/>
      <c r="B3" s="767" t="str">
        <f t="shared" ref="B3:B22" si="1">lower(C3)</f>
        <v>ars</v>
      </c>
      <c r="C3" s="768" t="s">
        <v>55</v>
      </c>
      <c r="D3" s="769">
        <v>3.0</v>
      </c>
      <c r="E3" s="767" t="s">
        <v>55</v>
      </c>
      <c r="F3" s="769">
        <v>3.0</v>
      </c>
      <c r="G3" s="770"/>
      <c r="H3" s="98">
        <v>6.0</v>
      </c>
      <c r="I3" s="766"/>
      <c r="J3" s="760"/>
    </row>
    <row r="4">
      <c r="A4" s="761"/>
      <c r="B4" s="767" t="str">
        <f t="shared" si="1"/>
        <v>avl</v>
      </c>
      <c r="C4" s="771" t="s">
        <v>66</v>
      </c>
      <c r="D4" s="772">
        <v>4.0</v>
      </c>
      <c r="E4" s="773" t="s">
        <v>66</v>
      </c>
      <c r="F4" s="772">
        <v>5.0</v>
      </c>
      <c r="G4" s="774"/>
      <c r="H4" s="98">
        <v>9.0</v>
      </c>
      <c r="I4" s="766"/>
      <c r="J4" s="760"/>
    </row>
    <row r="5">
      <c r="A5" s="761"/>
      <c r="B5" s="767" t="str">
        <f t="shared" si="1"/>
        <v>bou</v>
      </c>
      <c r="C5" s="775" t="s">
        <v>362</v>
      </c>
      <c r="D5" s="769">
        <v>7.0</v>
      </c>
      <c r="E5" s="767" t="s">
        <v>362</v>
      </c>
      <c r="F5" s="769">
        <v>7.0</v>
      </c>
      <c r="G5" s="770"/>
      <c r="H5" s="98">
        <v>14.0</v>
      </c>
      <c r="I5" s="766"/>
      <c r="J5" s="760"/>
    </row>
    <row r="6">
      <c r="A6" s="761"/>
      <c r="B6" s="767" t="str">
        <f t="shared" si="1"/>
        <v>bre</v>
      </c>
      <c r="C6" s="771" t="s">
        <v>85</v>
      </c>
      <c r="D6" s="772">
        <v>6.0</v>
      </c>
      <c r="E6" s="773" t="s">
        <v>85</v>
      </c>
      <c r="F6" s="772">
        <v>6.0</v>
      </c>
      <c r="G6" s="774"/>
      <c r="H6" s="98">
        <v>12.0</v>
      </c>
      <c r="I6" s="766"/>
      <c r="J6" s="760"/>
    </row>
    <row r="7">
      <c r="A7" s="761"/>
      <c r="B7" s="767" t="str">
        <f t="shared" si="1"/>
        <v>bha</v>
      </c>
      <c r="C7" s="775" t="s">
        <v>91</v>
      </c>
      <c r="D7" s="769">
        <v>4.0</v>
      </c>
      <c r="E7" s="767" t="s">
        <v>91</v>
      </c>
      <c r="F7" s="769">
        <v>5.0</v>
      </c>
      <c r="G7" s="770"/>
      <c r="H7" s="98">
        <v>9.0</v>
      </c>
      <c r="I7" s="766"/>
      <c r="J7" s="760"/>
    </row>
    <row r="8">
      <c r="A8" s="761"/>
      <c r="B8" s="767" t="str">
        <f t="shared" si="1"/>
        <v>che</v>
      </c>
      <c r="C8" s="771" t="s">
        <v>58</v>
      </c>
      <c r="D8" s="772">
        <v>2.0</v>
      </c>
      <c r="E8" s="773" t="s">
        <v>58</v>
      </c>
      <c r="F8" s="772">
        <v>2.0</v>
      </c>
      <c r="G8" s="774"/>
      <c r="H8" s="98">
        <v>4.0</v>
      </c>
      <c r="I8" s="766"/>
      <c r="J8" s="760"/>
    </row>
    <row r="9">
      <c r="A9" s="761"/>
      <c r="B9" s="767" t="str">
        <f t="shared" si="1"/>
        <v>cry</v>
      </c>
      <c r="C9" s="775" t="s">
        <v>65</v>
      </c>
      <c r="D9" s="769">
        <v>5.0</v>
      </c>
      <c r="E9" s="767" t="s">
        <v>65</v>
      </c>
      <c r="F9" s="769">
        <v>5.0</v>
      </c>
      <c r="G9" s="770"/>
      <c r="H9" s="98">
        <v>10.0</v>
      </c>
      <c r="I9" s="766"/>
      <c r="J9" s="760"/>
    </row>
    <row r="10">
      <c r="A10" s="761"/>
      <c r="B10" s="767" t="str">
        <f t="shared" si="1"/>
        <v>eve</v>
      </c>
      <c r="C10" s="771" t="s">
        <v>98</v>
      </c>
      <c r="D10" s="772">
        <v>5.0</v>
      </c>
      <c r="E10" s="773" t="s">
        <v>98</v>
      </c>
      <c r="F10" s="772">
        <v>6.0</v>
      </c>
      <c r="G10" s="774"/>
      <c r="H10" s="98">
        <v>11.0</v>
      </c>
      <c r="I10" s="766"/>
      <c r="J10" s="760"/>
    </row>
    <row r="11">
      <c r="A11" s="761"/>
      <c r="B11" s="767" t="str">
        <f t="shared" si="1"/>
        <v>ful</v>
      </c>
      <c r="C11" s="775" t="s">
        <v>167</v>
      </c>
      <c r="D11" s="769">
        <v>7.0</v>
      </c>
      <c r="E11" s="767" t="s">
        <v>167</v>
      </c>
      <c r="F11" s="769">
        <v>7.0</v>
      </c>
      <c r="G11" s="770"/>
      <c r="H11" s="98">
        <v>14.0</v>
      </c>
      <c r="I11" s="766"/>
      <c r="J11" s="760"/>
    </row>
    <row r="12">
      <c r="A12" s="761"/>
      <c r="B12" s="767" t="str">
        <f t="shared" si="1"/>
        <v>lee</v>
      </c>
      <c r="C12" s="771" t="s">
        <v>67</v>
      </c>
      <c r="D12" s="772">
        <v>6.0</v>
      </c>
      <c r="E12" s="773" t="s">
        <v>67</v>
      </c>
      <c r="F12" s="772">
        <v>6.0</v>
      </c>
      <c r="G12" s="774"/>
      <c r="H12" s="98">
        <v>12.0</v>
      </c>
      <c r="I12" s="766"/>
      <c r="J12" s="760"/>
    </row>
    <row r="13">
      <c r="A13" s="761"/>
      <c r="B13" s="767" t="str">
        <f t="shared" si="1"/>
        <v>lei</v>
      </c>
      <c r="C13" s="775" t="s">
        <v>88</v>
      </c>
      <c r="D13" s="769">
        <v>4.0</v>
      </c>
      <c r="E13" s="767" t="s">
        <v>88</v>
      </c>
      <c r="F13" s="769">
        <v>5.0</v>
      </c>
      <c r="G13" s="770"/>
      <c r="H13" s="98">
        <v>9.0</v>
      </c>
      <c r="I13" s="766"/>
      <c r="J13" s="760"/>
    </row>
    <row r="14">
      <c r="A14" s="761"/>
      <c r="B14" s="767" t="str">
        <f t="shared" si="1"/>
        <v>liv</v>
      </c>
      <c r="C14" s="771" t="s">
        <v>81</v>
      </c>
      <c r="D14" s="772">
        <v>1.0</v>
      </c>
      <c r="E14" s="773" t="s">
        <v>81</v>
      </c>
      <c r="F14" s="772">
        <v>1.0</v>
      </c>
      <c r="G14" s="774"/>
      <c r="H14" s="98">
        <v>2.0</v>
      </c>
      <c r="I14" s="766"/>
      <c r="J14" s="760"/>
    </row>
    <row r="15">
      <c r="A15" s="761"/>
      <c r="B15" s="767" t="str">
        <f t="shared" si="1"/>
        <v>mci</v>
      </c>
      <c r="C15" s="775" t="s">
        <v>80</v>
      </c>
      <c r="D15" s="769">
        <v>1.0</v>
      </c>
      <c r="E15" s="767" t="s">
        <v>80</v>
      </c>
      <c r="F15" s="769">
        <v>1.0</v>
      </c>
      <c r="G15" s="770"/>
      <c r="H15" s="98">
        <v>2.0</v>
      </c>
      <c r="I15" s="766"/>
      <c r="J15" s="760"/>
    </row>
    <row r="16">
      <c r="A16" s="761"/>
      <c r="B16" s="767" t="str">
        <f t="shared" si="1"/>
        <v>mun</v>
      </c>
      <c r="C16" s="771" t="s">
        <v>94</v>
      </c>
      <c r="D16" s="772">
        <v>3.0</v>
      </c>
      <c r="E16" s="773" t="s">
        <v>94</v>
      </c>
      <c r="F16" s="772">
        <v>3.0</v>
      </c>
      <c r="G16" s="774"/>
      <c r="H16" s="98">
        <v>6.0</v>
      </c>
      <c r="I16" s="766"/>
      <c r="J16" s="760"/>
    </row>
    <row r="17">
      <c r="A17" s="761"/>
      <c r="B17" s="767" t="str">
        <f t="shared" si="1"/>
        <v>new</v>
      </c>
      <c r="C17" s="775" t="s">
        <v>71</v>
      </c>
      <c r="D17" s="769">
        <v>4.0</v>
      </c>
      <c r="E17" s="767" t="s">
        <v>71</v>
      </c>
      <c r="F17" s="769">
        <v>6.0</v>
      </c>
      <c r="G17" s="770"/>
      <c r="H17" s="98">
        <v>10.0</v>
      </c>
      <c r="I17" s="766"/>
      <c r="J17" s="760"/>
    </row>
    <row r="18">
      <c r="A18" s="761"/>
      <c r="B18" s="767" t="str">
        <f t="shared" si="1"/>
        <v>nfo</v>
      </c>
      <c r="C18" s="771" t="s">
        <v>361</v>
      </c>
      <c r="D18" s="772">
        <v>7.0</v>
      </c>
      <c r="E18" s="773" t="s">
        <v>361</v>
      </c>
      <c r="F18" s="772">
        <v>7.0</v>
      </c>
      <c r="G18" s="776"/>
      <c r="H18" s="98">
        <v>14.0</v>
      </c>
      <c r="I18" s="766"/>
      <c r="J18" s="760"/>
    </row>
    <row r="19">
      <c r="A19" s="761"/>
      <c r="B19" s="767" t="str">
        <f t="shared" si="1"/>
        <v>sou</v>
      </c>
      <c r="C19" s="775" t="s">
        <v>74</v>
      </c>
      <c r="D19" s="769">
        <v>6.0</v>
      </c>
      <c r="E19" s="767" t="s">
        <v>74</v>
      </c>
      <c r="F19" s="769">
        <v>6.0</v>
      </c>
      <c r="G19" s="770"/>
      <c r="H19" s="98">
        <v>12.0</v>
      </c>
      <c r="I19" s="766"/>
      <c r="J19" s="760"/>
    </row>
    <row r="20">
      <c r="A20" s="761"/>
      <c r="B20" s="767" t="str">
        <f t="shared" si="1"/>
        <v>tot</v>
      </c>
      <c r="C20" s="771" t="s">
        <v>63</v>
      </c>
      <c r="D20" s="772">
        <v>2.0</v>
      </c>
      <c r="E20" s="773" t="s">
        <v>63</v>
      </c>
      <c r="F20" s="772">
        <v>3.0</v>
      </c>
      <c r="G20" s="774"/>
      <c r="H20" s="98">
        <v>5.0</v>
      </c>
      <c r="I20" s="766"/>
      <c r="J20" s="760"/>
    </row>
    <row r="21">
      <c r="A21" s="761"/>
      <c r="B21" s="767" t="str">
        <f t="shared" si="1"/>
        <v>whu</v>
      </c>
      <c r="C21" s="775" t="s">
        <v>75</v>
      </c>
      <c r="D21" s="769">
        <v>3.0</v>
      </c>
      <c r="E21" s="767" t="s">
        <v>75</v>
      </c>
      <c r="F21" s="769">
        <v>5.0</v>
      </c>
      <c r="G21" s="770"/>
      <c r="H21" s="98">
        <v>8.0</v>
      </c>
      <c r="I21" s="766"/>
      <c r="J21" s="760"/>
    </row>
    <row r="22">
      <c r="A22" s="761"/>
      <c r="B22" s="767" t="str">
        <f t="shared" si="1"/>
        <v>wol</v>
      </c>
      <c r="C22" s="771" t="s">
        <v>86</v>
      </c>
      <c r="D22" s="772">
        <v>5.0</v>
      </c>
      <c r="E22" s="773" t="s">
        <v>86</v>
      </c>
      <c r="F22" s="772">
        <v>5.0</v>
      </c>
      <c r="G22" s="774"/>
      <c r="H22" s="98">
        <v>10.0</v>
      </c>
      <c r="I22" s="766"/>
      <c r="J22" s="760"/>
    </row>
    <row r="23">
      <c r="A23" s="777"/>
      <c r="B23" s="758"/>
      <c r="C23" s="758"/>
      <c r="D23" s="758"/>
      <c r="E23" s="758"/>
      <c r="F23" s="758"/>
      <c r="G23" s="778"/>
      <c r="H23" s="758"/>
      <c r="I23" s="779"/>
      <c r="J23" s="760"/>
    </row>
    <row r="24">
      <c r="A24" s="766"/>
      <c r="C24" s="780" t="s">
        <v>0</v>
      </c>
      <c r="D24" s="15"/>
      <c r="E24" s="15"/>
      <c r="F24" s="20"/>
      <c r="G24" s="766"/>
      <c r="H24" s="760"/>
      <c r="I24" s="760"/>
      <c r="J24" s="760"/>
    </row>
    <row r="25">
      <c r="A25" s="766"/>
      <c r="C25" s="781">
        <v>1.0</v>
      </c>
      <c r="D25" s="782" t="s">
        <v>419</v>
      </c>
      <c r="E25" s="165"/>
      <c r="F25" s="164"/>
      <c r="G25" s="766"/>
      <c r="H25" s="760"/>
      <c r="I25" s="760"/>
      <c r="J25" s="760"/>
    </row>
    <row r="26">
      <c r="A26" s="766"/>
      <c r="C26" s="781">
        <v>2.0</v>
      </c>
      <c r="D26" s="783"/>
      <c r="E26" s="165"/>
      <c r="F26" s="164"/>
      <c r="G26" s="766"/>
      <c r="H26" s="760"/>
      <c r="I26" s="760"/>
      <c r="J26" s="760"/>
    </row>
    <row r="27">
      <c r="A27" s="766"/>
      <c r="C27" s="781">
        <v>3.0</v>
      </c>
      <c r="D27" s="784"/>
      <c r="E27" s="165"/>
      <c r="F27" s="164"/>
      <c r="G27" s="766"/>
      <c r="H27" s="760"/>
      <c r="I27" s="760"/>
      <c r="J27" s="760"/>
    </row>
    <row r="28">
      <c r="A28" s="766"/>
      <c r="C28" s="781">
        <v>4.0</v>
      </c>
      <c r="D28" s="785" t="s">
        <v>420</v>
      </c>
      <c r="E28" s="165"/>
      <c r="F28" s="164"/>
      <c r="G28" s="766"/>
      <c r="H28" s="760"/>
      <c r="I28" s="760"/>
      <c r="J28" s="760"/>
    </row>
    <row r="29">
      <c r="A29" s="766"/>
      <c r="C29" s="781">
        <v>5.0</v>
      </c>
      <c r="D29" s="786"/>
      <c r="E29" s="165"/>
      <c r="F29" s="164"/>
      <c r="G29" s="766"/>
      <c r="H29" s="760"/>
      <c r="I29" s="760"/>
      <c r="J29" s="760"/>
    </row>
    <row r="30">
      <c r="A30" s="766"/>
      <c r="C30" s="781">
        <v>6.0</v>
      </c>
      <c r="D30" s="787"/>
      <c r="E30" s="165"/>
      <c r="F30" s="164"/>
      <c r="G30" s="766"/>
      <c r="H30" s="760"/>
      <c r="I30" s="760"/>
      <c r="J30" s="760"/>
    </row>
    <row r="31">
      <c r="A31" s="766"/>
      <c r="C31" s="781">
        <v>7.0</v>
      </c>
      <c r="D31" s="788" t="s">
        <v>421</v>
      </c>
      <c r="E31" s="165"/>
      <c r="F31" s="164"/>
      <c r="G31" s="766"/>
      <c r="H31" s="760"/>
      <c r="I31" s="760"/>
      <c r="J31" s="760"/>
    </row>
    <row r="32">
      <c r="A32" s="758"/>
      <c r="B32" s="758"/>
      <c r="C32" s="758"/>
      <c r="D32" s="758"/>
      <c r="E32" s="758"/>
      <c r="F32" s="758"/>
      <c r="G32" s="779"/>
      <c r="H32" s="760"/>
      <c r="I32" s="760"/>
      <c r="J32" s="760"/>
    </row>
  </sheetData>
  <mergeCells count="8">
    <mergeCell ref="C24:F24"/>
    <mergeCell ref="D25:F25"/>
    <mergeCell ref="D26:F26"/>
    <mergeCell ref="D27:F27"/>
    <mergeCell ref="D28:F28"/>
    <mergeCell ref="D29:F29"/>
    <mergeCell ref="D30:F30"/>
    <mergeCell ref="D31:F31"/>
  </mergeCells>
  <conditionalFormatting sqref="H3:H22">
    <cfRule type="cellIs" dxfId="11" priority="1" operator="equal">
      <formula>3</formula>
    </cfRule>
  </conditionalFormatting>
  <conditionalFormatting sqref="H3:H22">
    <cfRule type="cellIs" dxfId="8" priority="2" operator="equal">
      <formula>4</formula>
    </cfRule>
  </conditionalFormatting>
  <conditionalFormatting sqref="H3:H22">
    <cfRule type="cellIs" dxfId="0" priority="3" operator="equal">
      <formula>6</formula>
    </cfRule>
  </conditionalFormatting>
  <conditionalFormatting sqref="H3:H22">
    <cfRule type="cellIs" dxfId="27" priority="4" operator="equal">
      <formula>8</formula>
    </cfRule>
  </conditionalFormatting>
  <conditionalFormatting sqref="H3:H22">
    <cfRule type="cellIs" dxfId="28" priority="5" operator="equal">
      <formula>9</formula>
    </cfRule>
  </conditionalFormatting>
  <conditionalFormatting sqref="H3:H22">
    <cfRule type="cellIs" dxfId="16" priority="6" operator="equal">
      <formula>11</formula>
    </cfRule>
  </conditionalFormatting>
  <conditionalFormatting sqref="H3:H22">
    <cfRule type="cellIs" dxfId="29" priority="7" operator="equal">
      <formula>13</formula>
    </cfRule>
  </conditionalFormatting>
  <conditionalFormatting sqref="D3:D22 F3:F22 C25:C31">
    <cfRule type="cellIs" dxfId="11" priority="8" operator="equal">
      <formula>1</formula>
    </cfRule>
  </conditionalFormatting>
  <conditionalFormatting sqref="D3:D22 F3:F22 C25:C31">
    <cfRule type="cellIs" dxfId="12" priority="9" operator="equal">
      <formula>2</formula>
    </cfRule>
  </conditionalFormatting>
  <conditionalFormatting sqref="D3:D22 F3:F22 C25:C31">
    <cfRule type="cellIs" dxfId="13" priority="10" operator="equal">
      <formula>3</formula>
    </cfRule>
  </conditionalFormatting>
  <conditionalFormatting sqref="D3:D22 F3:F22 C25:C31">
    <cfRule type="cellIs" dxfId="14" priority="11" operator="equal">
      <formula>4</formula>
    </cfRule>
  </conditionalFormatting>
  <conditionalFormatting sqref="D3:D22 F3:F22 C25:C31">
    <cfRule type="cellIs" dxfId="15" priority="12" operator="equal">
      <formula>5</formula>
    </cfRule>
  </conditionalFormatting>
  <conditionalFormatting sqref="D3:D22 F3:F22 C25:C31">
    <cfRule type="cellIs" dxfId="16" priority="13" operator="equal">
      <formula>6</formula>
    </cfRule>
  </conditionalFormatting>
  <conditionalFormatting sqref="D3:D22 F3:F22 C25:C31">
    <cfRule type="cellIs" dxfId="29" priority="14" operator="equal">
      <formula>7</formula>
    </cfRule>
  </conditionalFormatting>
  <conditionalFormatting sqref="H3:H22">
    <cfRule type="cellIs" dxfId="8" priority="15" operator="equal">
      <formula>5</formula>
    </cfRule>
  </conditionalFormatting>
  <conditionalFormatting sqref="H3:H22">
    <cfRule type="cellIs" dxfId="0" priority="16" operator="equal">
      <formula>7</formula>
    </cfRule>
  </conditionalFormatting>
  <conditionalFormatting sqref="H3:H22">
    <cfRule type="cellIs" dxfId="28" priority="17" operator="equal">
      <formula>10</formula>
    </cfRule>
  </conditionalFormatting>
  <conditionalFormatting sqref="H3:H22">
    <cfRule type="cellIs" dxfId="16" priority="18" operator="equal">
      <formula>12</formula>
    </cfRule>
  </conditionalFormatting>
  <conditionalFormatting sqref="H3:H22">
    <cfRule type="cellIs" dxfId="21" priority="19" operator="equal">
      <formula>2</formula>
    </cfRule>
  </conditionalFormatting>
  <conditionalFormatting sqref="H3:H22">
    <cfRule type="cellIs" dxfId="24" priority="20" operator="equal">
      <formula>14</formula>
    </cfRule>
  </conditionalFormatting>
  <drawing r:id="rId1"/>
  <tableParts count="2">
    <tablePart r:id="rId4"/>
    <tablePart r:id="rId5"/>
  </tableParts>
</worksheet>
</file>