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aveExternalLinkValues="0" codeName="ЭтаКнига"/>
  <bookViews>
    <workbookView xWindow="0" yWindow="960" windowWidth="23250" windowHeight="10875" tabRatio="630"/>
  </bookViews>
  <sheets>
    <sheet name="Уч. работа" sheetId="70" r:id="rId1"/>
    <sheet name="Нормы УР" sheetId="69" r:id="rId2"/>
    <sheet name="Нормы ВКР" sheetId="57" r:id="rId3"/>
    <sheet name="Прим. Гр 18" sheetId="61" r:id="rId4"/>
    <sheet name="Журнал распределения нагрузки" sheetId="71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4" hidden="1">'Журнал распределения нагрузки'!$A$6:$J$39</definedName>
    <definedName name="_xlnm._FilterDatabase" localSheetId="2" hidden="1">'Нормы ВКР'!$A$5:$AJ$59</definedName>
    <definedName name="_xlnm._FilterDatabase" localSheetId="1" hidden="1">'Нормы УР'!$A$4:$G$46</definedName>
    <definedName name="_xlnm._FilterDatabase" localSheetId="0" hidden="1">'Уч. работа'!$A$4:$CH$368</definedName>
    <definedName name="А" localSheetId="4">'[1]Нормы УР'!$E$46</definedName>
    <definedName name="А" localSheetId="1">'Нормы УР'!$E$46</definedName>
    <definedName name="А" localSheetId="0">'Нормы УР'!$E$46</definedName>
    <definedName name="А">'Нормы УР'!$E$46</definedName>
    <definedName name="АИПП" localSheetId="4">'[1]Нормы УР'!#REF!</definedName>
    <definedName name="АИПП" localSheetId="1">'Нормы УР'!#REF!</definedName>
    <definedName name="АИПП" localSheetId="0">'Нормы УР'!#REF!</definedName>
    <definedName name="АИПП">'Нормы УР'!#REF!</definedName>
    <definedName name="АИЯ" localSheetId="4">'[1]Нормы УР'!#REF!</definedName>
    <definedName name="АИЯ" localSheetId="1">'Нормы УР'!#REF!</definedName>
    <definedName name="АИЯ" localSheetId="0">'Нормы УР'!#REF!</definedName>
    <definedName name="АИЯ">'Нормы УР'!#REF!</definedName>
    <definedName name="АФ" localSheetId="4">'[1]Нормы УР'!#REF!</definedName>
    <definedName name="АФ" localSheetId="1">'Нормы УР'!#REF!</definedName>
    <definedName name="АФ" localSheetId="0">'Нормы УР'!#REF!</definedName>
    <definedName name="АФ">'Нормы УР'!#REF!</definedName>
    <definedName name="ВККП" localSheetId="4">'[1]Нормы УР'!#REF!</definedName>
    <definedName name="ВККП" localSheetId="1">'Нормы УР'!#REF!</definedName>
    <definedName name="ВККП" localSheetId="0">'Нормы УР'!#REF!</definedName>
    <definedName name="ВККП">'Нормы УР'!#REF!</definedName>
    <definedName name="ВККР" localSheetId="4">'[1]Нормы УР'!#REF!</definedName>
    <definedName name="ВККР" localSheetId="1">'Нормы УР'!#REF!</definedName>
    <definedName name="ВККР" localSheetId="0">'Нормы УР'!#REF!</definedName>
    <definedName name="ВККР">'Нормы УР'!#REF!</definedName>
    <definedName name="ВПКПА" localSheetId="4">'[1]Нормы УР'!#REF!</definedName>
    <definedName name="ВПКПА" localSheetId="1">'Нормы УР'!#REF!</definedName>
    <definedName name="ВПКПА" localSheetId="0">'Нормы УР'!#REF!</definedName>
    <definedName name="ВПКПА">'Нормы УР'!#REF!</definedName>
    <definedName name="ВПКПЗ" localSheetId="4">'[1]Нормы УР'!#REF!</definedName>
    <definedName name="ВПКПЗ" localSheetId="1">'Нормы УР'!#REF!</definedName>
    <definedName name="ВПКПЗ" localSheetId="0">'Нормы УР'!#REF!</definedName>
    <definedName name="ВПКПЗ">'Нормы УР'!#REF!</definedName>
    <definedName name="ВПКРЗ" localSheetId="4">'[1]Нормы УР'!#REF!</definedName>
    <definedName name="ВПКРЗ" localSheetId="1">'Нормы УР'!#REF!</definedName>
    <definedName name="ВПКРЗ" localSheetId="0">'Нормы УР'!#REF!</definedName>
    <definedName name="ВПКРЗ">'Нормы УР'!#REF!</definedName>
    <definedName name="ВЭ" localSheetId="4">'[1]Нормы УР'!#REF!</definedName>
    <definedName name="ВЭ" localSheetId="1">'Нормы УР'!#REF!</definedName>
    <definedName name="ВЭ" localSheetId="0">'Нормы УР'!#REF!</definedName>
    <definedName name="ВЭ">'Нормы УР'!#REF!</definedName>
    <definedName name="ВЭП" localSheetId="4">'[1]Нормы УР'!#REF!</definedName>
    <definedName name="ВЭП" localSheetId="1">'Нормы УР'!#REF!</definedName>
    <definedName name="ВЭП" localSheetId="0">'Нормы УР'!#REF!</definedName>
    <definedName name="ВЭП">'Нормы УР'!#REF!</definedName>
    <definedName name="ВЭР" localSheetId="4">'[1]Нормы УР'!#REF!</definedName>
    <definedName name="ВЭР" localSheetId="1">'Нормы УР'!#REF!</definedName>
    <definedName name="ВЭР" localSheetId="0">'Нормы УР'!#REF!</definedName>
    <definedName name="ВЭР">'Нормы УР'!#REF!</definedName>
    <definedName name="Д" localSheetId="4">'[1]Нормы УР'!$E$32</definedName>
    <definedName name="Д" localSheetId="1">'Нормы УР'!$E$32</definedName>
    <definedName name="Д" localSheetId="0">'Нормы УР'!$E$32</definedName>
    <definedName name="Д">'Нормы УР'!$E$32</definedName>
    <definedName name="ДМ" localSheetId="4">#REF!</definedName>
    <definedName name="ДМ">#REF!</definedName>
    <definedName name="ДР" localSheetId="4">'[1]Нормы УР'!#REF!</definedName>
    <definedName name="ДР" localSheetId="1">'Нормы УР'!#REF!</definedName>
    <definedName name="ДР" localSheetId="0">'Нормы УР'!#REF!</definedName>
    <definedName name="ДР">'Нормы УР'!#REF!</definedName>
    <definedName name="З1" localSheetId="4">'[1]Нормы УР'!$E$26</definedName>
    <definedName name="З1" localSheetId="1">'Нормы УР'!$E$26</definedName>
    <definedName name="З1" localSheetId="0">'Нормы УР'!$E$26</definedName>
    <definedName name="З1">'Нормы УР'!$E$26</definedName>
    <definedName name="З2" localSheetId="4">'[1]Нормы УР'!$E$27</definedName>
    <definedName name="З2" localSheetId="1">'Нормы УР'!$E$27</definedName>
    <definedName name="З2" localSheetId="0">'Нормы УР'!$E$27</definedName>
    <definedName name="З2">'Нормы УР'!$E$27</definedName>
    <definedName name="_xlnm.Print_Titles" localSheetId="2">'Нормы ВКР'!$A:$G,'Нормы ВКР'!$3:$4</definedName>
    <definedName name="_xlnm.Print_Titles" localSheetId="1">'Нормы УР'!$3:$3</definedName>
    <definedName name="_xlnm.Print_Titles" localSheetId="0">'Уч. работа'!$4:$4</definedName>
    <definedName name="ЗДП" localSheetId="4">'[1]Нормы УР'!#REF!</definedName>
    <definedName name="ЗДП" localSheetId="1">'Нормы УР'!#REF!</definedName>
    <definedName name="ЗДП" localSheetId="0">'Нормы УР'!#REF!</definedName>
    <definedName name="ЗДП">'Нормы УР'!#REF!</definedName>
    <definedName name="Зч">[2]Нормы!$B$5</definedName>
    <definedName name="ИК" localSheetId="4">'[1]Нормы УР'!#REF!</definedName>
    <definedName name="ИК" localSheetId="1">'Нормы УР'!#REF!</definedName>
    <definedName name="ИК" localSheetId="0">'Нормы УР'!#REF!</definedName>
    <definedName name="ИК">'Нормы УР'!#REF!</definedName>
    <definedName name="ИКЗ" localSheetId="4">#REF!</definedName>
    <definedName name="ИКЗ">#REF!</definedName>
    <definedName name="ИР">[2]Нормы!$B$9</definedName>
    <definedName name="ИРПЗГ" localSheetId="1">'Нормы УР'!$E$13</definedName>
    <definedName name="ИРПЗГ">'Нормы УР'!$E$13</definedName>
    <definedName name="ирпзг1" localSheetId="4">'[1]Нормы УР'!$E$14</definedName>
    <definedName name="ирпзг1" localSheetId="1">'Нормы УР'!$E$14</definedName>
    <definedName name="ирпзг1" localSheetId="0">'Нормы УР'!$E$14</definedName>
    <definedName name="ирпзг1">'Нормы УР'!$E$14</definedName>
    <definedName name="ирпзг2" localSheetId="4">'[1]Нормы УР'!$E$15</definedName>
    <definedName name="ирпзг2" localSheetId="1">'Нормы УР'!$E$15</definedName>
    <definedName name="ирпзг2" localSheetId="0">'Нормы УР'!$E$15</definedName>
    <definedName name="ирпзг2">'Нормы УР'!$E$15</definedName>
    <definedName name="ИРПЗЕ" localSheetId="4">#REF!</definedName>
    <definedName name="ИРПЗЕ">#REF!</definedName>
    <definedName name="ИРПЗС" localSheetId="4">#REF!</definedName>
    <definedName name="ИРПЗС">#REF!</definedName>
    <definedName name="КЗ" localSheetId="4">#REF!</definedName>
    <definedName name="КЗ">#REF!</definedName>
    <definedName name="ки" localSheetId="4">'[1]Нормы УР'!$E$17</definedName>
    <definedName name="ки" localSheetId="1">'Нормы УР'!$E$17</definedName>
    <definedName name="ки" localSheetId="0">'Нормы УР'!$E$17</definedName>
    <definedName name="ки">'Нормы УР'!$E$17</definedName>
    <definedName name="кп" localSheetId="4">'[1]Нормы УР'!$E$21</definedName>
    <definedName name="кп" localSheetId="1">'Нормы УР'!$E$21</definedName>
    <definedName name="кп" localSheetId="0">'Нормы УР'!$E$21</definedName>
    <definedName name="кп">'Нормы УР'!$E$21</definedName>
    <definedName name="КПВЭ" localSheetId="4">#REF!</definedName>
    <definedName name="КПВЭ">#REF!</definedName>
    <definedName name="КПЗ" localSheetId="4">'[1]Нормы УР'!$E$12</definedName>
    <definedName name="КПЗ" localSheetId="1">'Нормы УР'!$E$12</definedName>
    <definedName name="КПЗ" localSheetId="0">'Нормы УР'!$E$12</definedName>
    <definedName name="КПЗ">'Нормы УР'!$E$12</definedName>
    <definedName name="КПМ" localSheetId="4">'[1]Нормы УР'!#REF!</definedName>
    <definedName name="КПМ" localSheetId="1">'Нормы УР'!#REF!</definedName>
    <definedName name="КПМ" localSheetId="0">'Нормы УР'!#REF!</definedName>
    <definedName name="КПМ">'Нормы УР'!#REF!</definedName>
    <definedName name="КПр">[2]Нормы!$B$12</definedName>
    <definedName name="КПЭ" localSheetId="4">'[1]Нормы УР'!$E$10</definedName>
    <definedName name="КПЭ" localSheetId="1">'Нормы УР'!$E$10</definedName>
    <definedName name="КПЭ" localSheetId="0">'Нормы УР'!$E$10</definedName>
    <definedName name="КПЭ">'Нормы УР'!$E$10</definedName>
    <definedName name="кр" localSheetId="4">'[1]Нормы УР'!$E$20</definedName>
    <definedName name="кр" localSheetId="1">'Нормы УР'!$E$20</definedName>
    <definedName name="кр" localSheetId="0">'Нормы УР'!$E$20</definedName>
    <definedName name="кр">'Нормы УР'!$E$20</definedName>
    <definedName name="КРаб">[2]Нормы!$B$11</definedName>
    <definedName name="Кредит">[3]Константы!$A$3</definedName>
    <definedName name="КРЗ" localSheetId="4">'[1]Нормы УР'!$E$11</definedName>
    <definedName name="КРЗ" localSheetId="1">'Нормы УР'!$E$11</definedName>
    <definedName name="КРЗ" localSheetId="0">'Нормы УР'!$E$11</definedName>
    <definedName name="КРЗ">'Нормы УР'!$E$11</definedName>
    <definedName name="кт" localSheetId="4">'[1]Нормы УР'!$E$19</definedName>
    <definedName name="кт" localSheetId="1">'Нормы УР'!$E$19</definedName>
    <definedName name="кт" localSheetId="0">'Нормы УР'!$E$19</definedName>
    <definedName name="кт">'Нормы УР'!$E$19</definedName>
    <definedName name="Л" localSheetId="1">'Нормы УР'!$E$5</definedName>
    <definedName name="Л">'Нормы УР'!$E$5</definedName>
    <definedName name="ЛР" localSheetId="4">'[1]Нормы УР'!#REF!</definedName>
    <definedName name="ЛР" localSheetId="1">'Нормы УР'!#REF!</definedName>
    <definedName name="ЛР" localSheetId="0">'Нормы УР'!#REF!</definedName>
    <definedName name="ЛР">'Нормы УР'!#REF!</definedName>
    <definedName name="МЭ" localSheetId="4">#REF!</definedName>
    <definedName name="МЭ">#REF!</definedName>
    <definedName name="нзб" localSheetId="4">'[1]Уч. работа'!#REF!</definedName>
    <definedName name="нзб" localSheetId="1">'[4]Уч. работа'!#REF!</definedName>
    <definedName name="нзб">'Уч. работа'!#REF!</definedName>
    <definedName name="нзвб" localSheetId="4">'[1]Уч. работа'!#REF!</definedName>
    <definedName name="нзвб" localSheetId="1">'[4]Уч. работа'!#REF!</definedName>
    <definedName name="нзвб">'Уч. работа'!#REF!</definedName>
    <definedName name="нзвс" localSheetId="4">'[1]Уч. работа'!#REF!</definedName>
    <definedName name="нзвс" localSheetId="1">'[4]Уч. работа'!#REF!</definedName>
    <definedName name="нзвс">'Уч. работа'!#REF!</definedName>
    <definedName name="НКД" localSheetId="4">'[1]Нормы УР'!#REF!</definedName>
    <definedName name="НКД" localSheetId="1">'Нормы УР'!#REF!</definedName>
    <definedName name="НКД" localSheetId="0">'Нормы УР'!#REF!</definedName>
    <definedName name="НКД">'Нормы УР'!#REF!</definedName>
    <definedName name="ночб" localSheetId="4">'[1]Уч. работа'!#REF!</definedName>
    <definedName name="ночб" localSheetId="1">'[4]Уч. работа'!#REF!</definedName>
    <definedName name="ночб">'Уч. работа'!#REF!</definedName>
    <definedName name="ночвб" localSheetId="4">'[1]Уч. работа'!#REF!</definedName>
    <definedName name="ночвб" localSheetId="1">'[4]Уч. работа'!#REF!</definedName>
    <definedName name="ночвб">'Уч. работа'!#REF!</definedName>
    <definedName name="ночвс" localSheetId="4">'[1]Уч. работа'!#REF!</definedName>
    <definedName name="ночвс" localSheetId="1">'[4]Уч. работа'!#REF!</definedName>
    <definedName name="ночвс">'Уч. работа'!#REF!</definedName>
    <definedName name="НПМ" localSheetId="4">'[1]Нормы УР'!#REF!</definedName>
    <definedName name="НПМ" localSheetId="1">'Нормы УР'!#REF!</definedName>
    <definedName name="НПМ" localSheetId="0">'Нормы УР'!#REF!</definedName>
    <definedName name="НПМ">'Нормы УР'!#REF!</definedName>
    <definedName name="нпрб" localSheetId="4">'[1]Уч. работа'!#REF!</definedName>
    <definedName name="нпрб" localSheetId="1">'[4]Уч. работа'!#REF!</definedName>
    <definedName name="нпрб">'Уч. работа'!#REF!</definedName>
    <definedName name="нпрвб" localSheetId="4">'[1]Уч. работа'!#REF!</definedName>
    <definedName name="нпрвб" localSheetId="1">'[4]Уч. работа'!#REF!</definedName>
    <definedName name="нпрвб">'Уч. работа'!#REF!</definedName>
    <definedName name="нпрвс" localSheetId="4">'[1]Уч. работа'!#REF!</definedName>
    <definedName name="нпрвс" localSheetId="1">'[4]Уч. работа'!#REF!</definedName>
    <definedName name="нпрвс">'Уч. работа'!#REF!</definedName>
    <definedName name="нрм" localSheetId="4">'[1]Нормы УР'!$E$40</definedName>
    <definedName name="нрм" localSheetId="1">'Нормы УР'!$E$40</definedName>
    <definedName name="нрм" localSheetId="0">'Нормы УР'!$E$40</definedName>
    <definedName name="нрм">'Нормы УР'!$E$40</definedName>
    <definedName name="П" localSheetId="4">'[1]Нормы УР'!#REF!</definedName>
    <definedName name="П" localSheetId="1">'Нормы УР'!#REF!</definedName>
    <definedName name="П" localSheetId="0">'Нормы УР'!#REF!</definedName>
    <definedName name="П">'Нормы УР'!#REF!</definedName>
    <definedName name="ПВЭ" localSheetId="4">'[1]Нормы УР'!#REF!</definedName>
    <definedName name="ПВЭ" localSheetId="1">'Нормы УР'!#REF!</definedName>
    <definedName name="ПВЭ" localSheetId="0">'Нормы УР'!#REF!</definedName>
    <definedName name="ПВЭ">'Нормы УР'!#REF!</definedName>
    <definedName name="ПВЭП" localSheetId="4">'[1]Нормы УР'!#REF!</definedName>
    <definedName name="ПВЭП" localSheetId="1">'Нормы УР'!#REF!</definedName>
    <definedName name="ПВЭП" localSheetId="0">'Нормы УР'!#REF!</definedName>
    <definedName name="ПВЭП">'Нормы УР'!#REF!</definedName>
    <definedName name="ПГ" localSheetId="4">'[1]Нормы УР'!$E$29</definedName>
    <definedName name="ПГ" localSheetId="1">'Нормы УР'!$E$29</definedName>
    <definedName name="ПГ" localSheetId="0">'Нормы УР'!$E$29</definedName>
    <definedName name="ПГ">'Нормы УР'!$E$29</definedName>
    <definedName name="ПЗ" localSheetId="1">'Нормы УР'!$E$6</definedName>
    <definedName name="ПЗ">'Нормы УР'!$E$6</definedName>
    <definedName name="ПЗ1" localSheetId="4">'[1]Нормы УР'!#REF!</definedName>
    <definedName name="ПЗ1" localSheetId="1">'Нормы УР'!#REF!</definedName>
    <definedName name="ПЗ1" localSheetId="0">'Нормы УР'!#REF!</definedName>
    <definedName name="ПЗ1">'Нормы УР'!#REF!</definedName>
    <definedName name="ПЗРЖС" localSheetId="4">'[1]Нормы УР'!#REF!</definedName>
    <definedName name="ПЗРЖС" localSheetId="1">'Нормы УР'!#REF!</definedName>
    <definedName name="ПЗРЖС" localSheetId="0">'Нормы УР'!#REF!</definedName>
    <definedName name="ПЗРЖС">'Нормы УР'!#REF!</definedName>
    <definedName name="Пкр" localSheetId="4">[2]Нормы!#REF!</definedName>
    <definedName name="Пкр">[2]Нормы!#REF!</definedName>
    <definedName name="ППР" localSheetId="4">#REF!</definedName>
    <definedName name="ППР">#REF!</definedName>
    <definedName name="ППРВЭ" localSheetId="4">#REF!</definedName>
    <definedName name="ППРВЭ">#REF!</definedName>
    <definedName name="ПРВЭ" localSheetId="4">'[1]Нормы УР'!#REF!</definedName>
    <definedName name="ПРВЭ" localSheetId="1">'Нормы УР'!#REF!</definedName>
    <definedName name="ПРВЭ" localSheetId="0">'Нормы УР'!#REF!</definedName>
    <definedName name="ПРВЭ">'Нормы УР'!#REF!</definedName>
    <definedName name="ПУЭ" localSheetId="4">#REF!</definedName>
    <definedName name="ПУЭ">#REF!</definedName>
    <definedName name="Р1" localSheetId="4">'[1]Нормы УР'!#REF!</definedName>
    <definedName name="Р1" localSheetId="1">'Нормы УР'!#REF!</definedName>
    <definedName name="Р1" localSheetId="0">'Нормы УР'!#REF!</definedName>
    <definedName name="Р1">'Нормы УР'!#REF!</definedName>
    <definedName name="Р2" localSheetId="4">'[1]Нормы УР'!#REF!</definedName>
    <definedName name="Р2" localSheetId="1">'Нормы УР'!#REF!</definedName>
    <definedName name="Р2" localSheetId="0">'Нормы УР'!#REF!</definedName>
    <definedName name="Р2">'Нормы УР'!#REF!</definedName>
    <definedName name="РАБ" localSheetId="1">'Нормы УР'!$E$38</definedName>
    <definedName name="РАБ">'Нормы УР'!$E$38</definedName>
    <definedName name="РАЗ" localSheetId="4">'[1]Нормы УР'!$E$42</definedName>
    <definedName name="РАЗ" localSheetId="1">'Нормы УР'!$E$42</definedName>
    <definedName name="РАЗ" localSheetId="0">'Нормы УР'!$E$42</definedName>
    <definedName name="РАЗ">'Нормы УР'!$E$42</definedName>
    <definedName name="РАО" localSheetId="4">'[1]Нормы УР'!$E$43</definedName>
    <definedName name="РАО" localSheetId="1">'Нормы УР'!$E$43</definedName>
    <definedName name="РАО" localSheetId="0">'Нормы УР'!$E$43</definedName>
    <definedName name="РАО">'Нормы УР'!$E$43</definedName>
    <definedName name="РАРХ" localSheetId="4">'[1]Нормы УР'!#REF!</definedName>
    <definedName name="РАРХ" localSheetId="1">'Нормы УР'!#REF!</definedName>
    <definedName name="РАРХ" localSheetId="0">'Нормы УР'!#REF!</definedName>
    <definedName name="РАРХ">'Нормы УР'!#REF!</definedName>
    <definedName name="РБ" localSheetId="1">'Нормы УР'!$E$34</definedName>
    <definedName name="РБ">'Нормы УР'!$E$34</definedName>
    <definedName name="РГ" localSheetId="4">'[1]Нормы УР'!$E$44</definedName>
    <definedName name="РГ" localSheetId="1">'Нормы УР'!$E$44</definedName>
    <definedName name="РГ" localSheetId="0">'Нормы УР'!$E$44</definedName>
    <definedName name="РГ">'Нормы УР'!$E$44</definedName>
    <definedName name="РДБ" localSheetId="1">'Нормы УР'!$E$37</definedName>
    <definedName name="РДБ">'Нормы УР'!$E$37</definedName>
    <definedName name="РДП" localSheetId="4">'[1]Нормы УР'!#REF!</definedName>
    <definedName name="РДП" localSheetId="1">'Нормы УР'!#REF!</definedName>
    <definedName name="РДП" localSheetId="0">'Нормы УР'!#REF!</definedName>
    <definedName name="РДП">'Нормы УР'!#REF!</definedName>
    <definedName name="РДП1" localSheetId="4">'[1]Нормы УР'!$E$33</definedName>
    <definedName name="РДП1" localSheetId="1">'Нормы УР'!$E$33</definedName>
    <definedName name="РДП1" localSheetId="0">'Нормы УР'!$E$33</definedName>
    <definedName name="РДП1">'Нормы УР'!$E$33</definedName>
    <definedName name="РДПО" localSheetId="4">'[1]Нормы УР'!#REF!</definedName>
    <definedName name="РДПО" localSheetId="1">'Нормы УР'!#REF!</definedName>
    <definedName name="РДПО" localSheetId="0">'Нормы УР'!#REF!</definedName>
    <definedName name="РДПО">'Нормы УР'!#REF!</definedName>
    <definedName name="РДС" localSheetId="4">#REF!</definedName>
    <definedName name="РДС">#REF!</definedName>
    <definedName name="РЗ" localSheetId="4">'[1]Нормы УР'!#REF!</definedName>
    <definedName name="РЗ" localSheetId="1">'Нормы УР'!#REF!</definedName>
    <definedName name="РЗ" localSheetId="0">'Нормы УР'!#REF!</definedName>
    <definedName name="РЗ">'Нормы УР'!#REF!</definedName>
    <definedName name="рк" localSheetId="4">'[1]Нормы УР'!$E$45</definedName>
    <definedName name="рк" localSheetId="1">'Нормы УР'!$E$45</definedName>
    <definedName name="рк" localSheetId="0">'Нормы УР'!$E$45</definedName>
    <definedName name="рк">'Нормы УР'!$E$45</definedName>
    <definedName name="РКВ" localSheetId="4">'[1]Нормы УР'!#REF!</definedName>
    <definedName name="РКВ" localSheetId="1">'Нормы УР'!#REF!</definedName>
    <definedName name="РКВ" localSheetId="0">'Нормы УР'!#REF!</definedName>
    <definedName name="РКВ">'Нормы УР'!#REF!</definedName>
    <definedName name="РКЗ" localSheetId="4">'[1]Нормы УР'!$E$22</definedName>
    <definedName name="РКЗ" localSheetId="1">'Нормы УР'!$E$22</definedName>
    <definedName name="РКЗ" localSheetId="0">'Нормы УР'!$E$22</definedName>
    <definedName name="РКЗ">'Нормы УР'!$E$22</definedName>
    <definedName name="ркз1" localSheetId="4">'[1]Нормы УР'!#REF!</definedName>
    <definedName name="ркз1" localSheetId="1">'Нормы УР'!#REF!</definedName>
    <definedName name="ркз1" localSheetId="0">'Нормы УР'!#REF!</definedName>
    <definedName name="ркз1">'Нормы УР'!#REF!</definedName>
    <definedName name="РКЗ2" localSheetId="4">'[1]Нормы УР'!#REF!</definedName>
    <definedName name="РКЗ2" localSheetId="1">'Нормы УР'!#REF!</definedName>
    <definedName name="РКЗ2" localSheetId="0">'Нормы УР'!#REF!</definedName>
    <definedName name="РКЗ2">'Нормы УР'!#REF!</definedName>
    <definedName name="Ркр">[2]Нормы!$B$7</definedName>
    <definedName name="РМ" localSheetId="1">'Нормы УР'!$E$36</definedName>
    <definedName name="РМ">'Нормы УР'!$E$36</definedName>
    <definedName name="РМДИ" localSheetId="1">'Нормы УР'!$E$39</definedName>
    <definedName name="РМДИ">'Нормы УР'!$E$39</definedName>
    <definedName name="РОП" localSheetId="4">'[1]Нормы УР'!#REF!</definedName>
    <definedName name="РОП" localSheetId="1">'Нормы УР'!#REF!</definedName>
    <definedName name="РОП" localSheetId="0">'Нормы УР'!#REF!</definedName>
    <definedName name="РОП">'Нормы УР'!#REF!</definedName>
    <definedName name="рп" localSheetId="4">'[1]Нормы УР'!$E$23</definedName>
    <definedName name="рп" localSheetId="1">'Нормы УР'!$E$23</definedName>
    <definedName name="рп" localSheetId="0">'Нормы УР'!$E$23</definedName>
    <definedName name="рп">'Нормы УР'!$E$23</definedName>
    <definedName name="рпг" localSheetId="4">'[1]Нормы УР'!$E$25</definedName>
    <definedName name="рпг" localSheetId="1">'Нормы УР'!$E$25</definedName>
    <definedName name="рпг" localSheetId="0">'Нормы УР'!$E$25</definedName>
    <definedName name="рпг">'Нормы УР'!$E$25</definedName>
    <definedName name="РПЗ" localSheetId="4">'[1]Нормы УР'!#REF!</definedName>
    <definedName name="РПЗ" localSheetId="1">'Нормы УР'!#REF!</definedName>
    <definedName name="РПЗ" localSheetId="0">'Нормы УР'!#REF!</definedName>
    <definedName name="РПЗ">'Нормы УР'!#REF!</definedName>
    <definedName name="РПП" localSheetId="4">'[1]Нормы УР'!$E$24</definedName>
    <definedName name="РПП" localSheetId="1">'Нормы УР'!$E$24</definedName>
    <definedName name="РПП" localSheetId="0">'Нормы УР'!$E$24</definedName>
    <definedName name="РПП">'Нормы УР'!$E$24</definedName>
    <definedName name="РРА" localSheetId="4">'[1]Нормы УР'!#REF!</definedName>
    <definedName name="РРА" localSheetId="1">'Нормы УР'!#REF!</definedName>
    <definedName name="РРА" localSheetId="0">'Нормы УР'!#REF!</definedName>
    <definedName name="РРА">'Нормы УР'!#REF!</definedName>
    <definedName name="РРА1" localSheetId="4">'[1]Нормы УР'!#REF!</definedName>
    <definedName name="РРА1" localSheetId="1">'Нормы УР'!#REF!</definedName>
    <definedName name="РРА1" localSheetId="0">'Нормы УР'!#REF!</definedName>
    <definedName name="РРА1">'Нормы УР'!#REF!</definedName>
    <definedName name="РРДО" localSheetId="4">'[1]Нормы УР'!#REF!</definedName>
    <definedName name="РРДО" localSheetId="1">'Нормы УР'!#REF!</definedName>
    <definedName name="РРДО" localSheetId="0">'Нормы УР'!#REF!</definedName>
    <definedName name="РРДО">'Нормы УР'!#REF!</definedName>
    <definedName name="РС" localSheetId="4">'[1]Нормы УР'!#REF!</definedName>
    <definedName name="РС" localSheetId="1">'Нормы УР'!#REF!</definedName>
    <definedName name="РС" localSheetId="0">'Нормы УР'!#REF!</definedName>
    <definedName name="РС">'Нормы УР'!#REF!</definedName>
    <definedName name="РСТ" localSheetId="4">'[1]Нормы УР'!#REF!</definedName>
    <definedName name="РСТ" localSheetId="1">'Нормы УР'!#REF!</definedName>
    <definedName name="РСТ" localSheetId="0">'Нормы УР'!#REF!</definedName>
    <definedName name="РСТ">'Нормы УР'!#REF!</definedName>
    <definedName name="рф" localSheetId="4">'[1]Нормы УР'!$E$18</definedName>
    <definedName name="рф" localSheetId="1">'Нормы УР'!$E$18</definedName>
    <definedName name="рф" localSheetId="0">'Нормы УР'!$E$18</definedName>
    <definedName name="рф">'Нормы УР'!$E$18</definedName>
    <definedName name="РЭЗ" localSheetId="4">'[1]Нормы УР'!#REF!</definedName>
    <definedName name="РЭЗ" localSheetId="1">'Нормы УР'!#REF!</definedName>
    <definedName name="РЭЗ" localSheetId="0">'Нормы УР'!#REF!</definedName>
    <definedName name="РЭЗ">'Нормы УР'!#REF!</definedName>
    <definedName name="СГ" localSheetId="4">'[1]Нормы УР'!$E$31</definedName>
    <definedName name="СГ" localSheetId="1">'Нормы УР'!$E$31</definedName>
    <definedName name="СГ" localSheetId="0">'Нормы УР'!$E$31</definedName>
    <definedName name="СГ">'Нормы УР'!$E$31</definedName>
    <definedName name="СКр">[2]Нормы!$B$8</definedName>
    <definedName name="СП" localSheetId="4">'[1]Нормы УР'!#REF!</definedName>
    <definedName name="СП" localSheetId="1">'Нормы УР'!#REF!</definedName>
    <definedName name="СП" localSheetId="0">'Нормы УР'!#REF!</definedName>
    <definedName name="СП">'Нормы УР'!#REF!</definedName>
    <definedName name="столбцы" localSheetId="4">'[1]Нормы ВКР'!$G$4:$AK$60</definedName>
    <definedName name="столбцы" localSheetId="0">'Нормы ВКР'!$G$4:$AJ$59</definedName>
    <definedName name="столбцы">'Нормы ВКР'!$G$4:$AJ$59</definedName>
    <definedName name="строки" localSheetId="4">'[1]Нормы ВКР'!$F$6:$F$60</definedName>
    <definedName name="строки" localSheetId="0">'Нормы ВКР'!$F$6:$F$59</definedName>
    <definedName name="строки">'Нормы ВКР'!$F$6:$F$59</definedName>
    <definedName name="ТКЛВ" localSheetId="4">'[1]Нормы УР'!$E$8</definedName>
    <definedName name="ТКЛВ" localSheetId="1">'Нормы УР'!$E$8</definedName>
    <definedName name="ТКЛВ" localSheetId="0">'Нормы УР'!$E$8</definedName>
    <definedName name="ТКЛВ">'Нормы УР'!$E$8</definedName>
    <definedName name="ТКЛД" localSheetId="4">'[1]Нормы УР'!$E$7</definedName>
    <definedName name="ТКЛД" localSheetId="1">'Нормы УР'!$E$7</definedName>
    <definedName name="ТКЛД" localSheetId="0">'Нормы УР'!$E$7</definedName>
    <definedName name="ТКЛД">'Нормы УР'!$E$7</definedName>
    <definedName name="ТКЛЗ" localSheetId="4">'[1]Нормы УР'!$E$9</definedName>
    <definedName name="ТКЛЗ" localSheetId="1">'Нормы УР'!$E$9</definedName>
    <definedName name="ТКЛЗ" localSheetId="0">'Нормы УР'!$E$9</definedName>
    <definedName name="ТКЛЗ">'Нормы УР'!$E$9</definedName>
    <definedName name="ТР">[2]Нормы!$B$10</definedName>
    <definedName name="У" localSheetId="4">'[1]Нормы УР'!#REF!</definedName>
    <definedName name="У" localSheetId="1">'Нормы УР'!#REF!</definedName>
    <definedName name="У" localSheetId="0">'Нормы УР'!#REF!</definedName>
    <definedName name="У">'Нормы УР'!#REF!</definedName>
    <definedName name="ЧГ" localSheetId="4">'[1]Нормы УР'!$E$30</definedName>
    <definedName name="ЧГ" localSheetId="1">'Нормы УР'!$E$30</definedName>
    <definedName name="ЧГ" localSheetId="0">'Нормы УР'!$E$30</definedName>
    <definedName name="ЧГ">'Нормы УР'!$E$30</definedName>
    <definedName name="ЧККП" localSheetId="4">#REF!</definedName>
    <definedName name="ЧККП">#REF!</definedName>
    <definedName name="ЧККПА" localSheetId="4">#REF!</definedName>
    <definedName name="ЧККПА">#REF!</definedName>
    <definedName name="ЧККР" localSheetId="4">#REF!</definedName>
    <definedName name="ЧККР">#REF!</definedName>
    <definedName name="ЭА" localSheetId="4">'[1]Нормы УР'!$E$41</definedName>
    <definedName name="ЭА" localSheetId="1">'Нормы УР'!$E$41</definedName>
    <definedName name="ЭА" localSheetId="0">'Нормы УР'!$E$41</definedName>
    <definedName name="ЭА">'Нормы УР'!$E$41</definedName>
    <definedName name="ЭДЗ" localSheetId="4">'[1]Нормы УР'!$E$28</definedName>
    <definedName name="ЭДЗ" localSheetId="1">'Нормы УР'!$E$28</definedName>
    <definedName name="ЭДЗ" localSheetId="0">'Нормы УР'!$E$28</definedName>
    <definedName name="ЭДЗ">'Нормы УР'!$E$28</definedName>
    <definedName name="Экз">[2]Нормы!$B$6</definedName>
  </definedNames>
  <calcPr calcId="145621"/>
  <webPublishObjects count="1">
    <webPublishObject id="6866" divId="Учебная нагрузка кафедры (шаблон)_6866" destinationFile="D:\Страница.htm"/>
  </webPublishObjects>
</workbook>
</file>

<file path=xl/calcChain.xml><?xml version="1.0" encoding="utf-8"?>
<calcChain xmlns="http://schemas.openxmlformats.org/spreadsheetml/2006/main">
  <c r="CG225" i="70" l="1"/>
  <c r="CF225" i="70"/>
  <c r="CE225" i="70"/>
  <c r="CD225" i="70"/>
  <c r="CC225" i="70"/>
  <c r="CB225" i="70"/>
  <c r="BO225" i="70"/>
  <c r="BN225" i="70"/>
  <c r="BH225" i="70"/>
  <c r="BG225" i="70"/>
  <c r="BF225" i="70"/>
  <c r="BE225" i="70"/>
  <c r="BD225" i="70"/>
  <c r="BB225" i="70"/>
  <c r="BC225" i="70" s="1"/>
  <c r="BA225" i="70"/>
  <c r="AZ225" i="70"/>
  <c r="AX225" i="70"/>
  <c r="AW225" i="70"/>
  <c r="AV225" i="70"/>
  <c r="AU225" i="70"/>
  <c r="AT225" i="70"/>
  <c r="AS225" i="70"/>
  <c r="BV225" i="70" s="1"/>
  <c r="AR225" i="70"/>
  <c r="AQ225" i="70"/>
  <c r="AP225" i="70"/>
  <c r="AO225" i="70"/>
  <c r="AN225" i="70"/>
  <c r="P225" i="70"/>
  <c r="K225" i="70"/>
  <c r="BL225" i="70" s="1"/>
  <c r="CG226" i="70"/>
  <c r="CF226" i="70"/>
  <c r="CE226" i="70"/>
  <c r="CD226" i="70"/>
  <c r="CC226" i="70"/>
  <c r="CB226" i="70"/>
  <c r="BO226" i="70"/>
  <c r="BN226" i="70"/>
  <c r="BH226" i="70"/>
  <c r="BG226" i="70"/>
  <c r="BF226" i="70"/>
  <c r="BE226" i="70"/>
  <c r="BD226" i="70"/>
  <c r="BB226" i="70"/>
  <c r="BC226" i="70" s="1"/>
  <c r="BA226" i="70"/>
  <c r="AZ226" i="70"/>
  <c r="AX226" i="70"/>
  <c r="AW226" i="70"/>
  <c r="AV226" i="70"/>
  <c r="AU226" i="70"/>
  <c r="AT226" i="70"/>
  <c r="AS226" i="70"/>
  <c r="BV226" i="70" s="1"/>
  <c r="AR226" i="70"/>
  <c r="AQ226" i="70"/>
  <c r="AP226" i="70"/>
  <c r="AO226" i="70"/>
  <c r="AN226" i="70"/>
  <c r="P226" i="70"/>
  <c r="K226" i="70"/>
  <c r="BL226" i="70" s="1"/>
  <c r="BP225" i="70" l="1"/>
  <c r="AY225" i="70"/>
  <c r="BK225" i="70" s="1"/>
  <c r="BR225" i="70"/>
  <c r="BT225" i="70"/>
  <c r="BP226" i="70"/>
  <c r="BT226" i="70"/>
  <c r="BR226" i="70"/>
  <c r="AY226" i="70"/>
  <c r="BK226" i="70" s="1"/>
  <c r="CG263" i="70"/>
  <c r="CF263" i="70"/>
  <c r="CE263" i="70"/>
  <c r="CD263" i="70"/>
  <c r="CC263" i="70"/>
  <c r="CB263" i="70"/>
  <c r="BO263" i="70"/>
  <c r="BN263" i="70"/>
  <c r="BH263" i="70"/>
  <c r="BG263" i="70"/>
  <c r="BF263" i="70"/>
  <c r="BE263" i="70"/>
  <c r="BD263" i="70"/>
  <c r="BB263" i="70"/>
  <c r="BA263" i="70"/>
  <c r="AZ263" i="70"/>
  <c r="AY263" i="70"/>
  <c r="AW263" i="70"/>
  <c r="AV263" i="70"/>
  <c r="AU263" i="70"/>
  <c r="AT263" i="70"/>
  <c r="AS263" i="70"/>
  <c r="BV263" i="70" s="1"/>
  <c r="AR263" i="70"/>
  <c r="AQ263" i="70"/>
  <c r="AP263" i="70"/>
  <c r="AO263" i="70"/>
  <c r="AN263" i="70"/>
  <c r="P263" i="70"/>
  <c r="K263" i="70"/>
  <c r="BL263" i="70" s="1"/>
  <c r="CG260" i="70"/>
  <c r="CF260" i="70"/>
  <c r="CE260" i="70"/>
  <c r="CD260" i="70"/>
  <c r="CC260" i="70"/>
  <c r="CB260" i="70"/>
  <c r="BO260" i="70"/>
  <c r="BN260" i="70"/>
  <c r="BH260" i="70"/>
  <c r="BG260" i="70"/>
  <c r="BF260" i="70"/>
  <c r="BE260" i="70"/>
  <c r="BD260" i="70"/>
  <c r="BB260" i="70"/>
  <c r="BA260" i="70"/>
  <c r="AZ260" i="70"/>
  <c r="AY260" i="70"/>
  <c r="AW260" i="70"/>
  <c r="AV260" i="70"/>
  <c r="AU260" i="70"/>
  <c r="AT260" i="70"/>
  <c r="AS260" i="70"/>
  <c r="BV260" i="70" s="1"/>
  <c r="AR260" i="70"/>
  <c r="AQ260" i="70"/>
  <c r="AP260" i="70"/>
  <c r="AO260" i="70"/>
  <c r="AN260" i="70"/>
  <c r="P260" i="70"/>
  <c r="K260" i="70"/>
  <c r="BL260" i="70" s="1"/>
  <c r="CG264" i="70"/>
  <c r="CF264" i="70"/>
  <c r="CE264" i="70"/>
  <c r="CD264" i="70"/>
  <c r="CC264" i="70"/>
  <c r="CB264" i="70"/>
  <c r="BH264" i="70"/>
  <c r="BG264" i="70"/>
  <c r="BF264" i="70"/>
  <c r="BE264" i="70"/>
  <c r="BD264" i="70"/>
  <c r="BB264" i="70"/>
  <c r="BA264" i="70"/>
  <c r="AZ264" i="70"/>
  <c r="AY264" i="70"/>
  <c r="AW264" i="70"/>
  <c r="AV264" i="70"/>
  <c r="AU264" i="70"/>
  <c r="AT264" i="70"/>
  <c r="AS264" i="70"/>
  <c r="BV264" i="70" s="1"/>
  <c r="AR264" i="70"/>
  <c r="AQ264" i="70"/>
  <c r="AP264" i="70"/>
  <c r="AO264" i="70"/>
  <c r="AN264" i="70"/>
  <c r="P264" i="70"/>
  <c r="K264" i="70"/>
  <c r="BL264" i="70" s="1"/>
  <c r="CG227" i="70"/>
  <c r="CF227" i="70"/>
  <c r="CE227" i="70"/>
  <c r="CD227" i="70"/>
  <c r="CC227" i="70"/>
  <c r="CB227" i="70"/>
  <c r="BO227" i="70"/>
  <c r="BN227" i="70"/>
  <c r="BH227" i="70"/>
  <c r="BG227" i="70"/>
  <c r="BF227" i="70"/>
  <c r="BE227" i="70"/>
  <c r="BD227" i="70"/>
  <c r="BB227" i="70"/>
  <c r="BA227" i="70"/>
  <c r="AZ227" i="70"/>
  <c r="AX227" i="70"/>
  <c r="AV227" i="70"/>
  <c r="AU227" i="70"/>
  <c r="AT227" i="70"/>
  <c r="AS227" i="70"/>
  <c r="BV227" i="70" s="1"/>
  <c r="AR227" i="70"/>
  <c r="AQ227" i="70"/>
  <c r="AP227" i="70"/>
  <c r="AO227" i="70"/>
  <c r="AN227" i="70"/>
  <c r="P227" i="70"/>
  <c r="K227" i="70"/>
  <c r="AW227" i="70" s="1"/>
  <c r="CD8" i="70"/>
  <c r="CC8" i="70"/>
  <c r="CB8" i="70"/>
  <c r="CA8" i="70"/>
  <c r="BZ8" i="70"/>
  <c r="BY8" i="70"/>
  <c r="BO8" i="70"/>
  <c r="BN8" i="70"/>
  <c r="BH8" i="70"/>
  <c r="BG8" i="70"/>
  <c r="BF8" i="70"/>
  <c r="BE8" i="70"/>
  <c r="BB8" i="70"/>
  <c r="BA8" i="70"/>
  <c r="AZ8" i="70"/>
  <c r="AY8" i="70"/>
  <c r="AX8" i="70"/>
  <c r="AW8" i="70"/>
  <c r="AV8" i="70"/>
  <c r="AU8" i="70"/>
  <c r="AT8" i="70"/>
  <c r="AS8" i="70"/>
  <c r="BV8" i="70" s="1"/>
  <c r="AR8" i="70"/>
  <c r="AQ8" i="70"/>
  <c r="AP8" i="70"/>
  <c r="AO8" i="70"/>
  <c r="AN8" i="70"/>
  <c r="P8" i="70"/>
  <c r="K8" i="70"/>
  <c r="BL8" i="70" s="1"/>
  <c r="BJ225" i="70" l="1"/>
  <c r="BZ225" i="70" s="1"/>
  <c r="BI225" i="70"/>
  <c r="BY225" i="70" s="1"/>
  <c r="CA225" i="70"/>
  <c r="CH225" i="70" s="1"/>
  <c r="BU225" i="70"/>
  <c r="BS225" i="70" s="1"/>
  <c r="BW225" i="70" s="1"/>
  <c r="BJ226" i="70"/>
  <c r="BZ226" i="70" s="1"/>
  <c r="CA226" i="70"/>
  <c r="CH226" i="70" s="1"/>
  <c r="BI226" i="70"/>
  <c r="BY226" i="70" s="1"/>
  <c r="BU226" i="70"/>
  <c r="BS226" i="70" s="1"/>
  <c r="BW226" i="70" s="1"/>
  <c r="BU263" i="70"/>
  <c r="BP263" i="70"/>
  <c r="AX263" i="70"/>
  <c r="BT263" i="70" s="1"/>
  <c r="BC263" i="70"/>
  <c r="BR263" i="70" s="1"/>
  <c r="BU260" i="70"/>
  <c r="BP260" i="70"/>
  <c r="AX260" i="70"/>
  <c r="BC260" i="70"/>
  <c r="BR260" i="70" s="1"/>
  <c r="BU264" i="70"/>
  <c r="AX264" i="70"/>
  <c r="BT264" i="70" s="1"/>
  <c r="BC264" i="70"/>
  <c r="BR264" i="70" s="1"/>
  <c r="BT227" i="70"/>
  <c r="AY227" i="70"/>
  <c r="BU227" i="70" s="1"/>
  <c r="BP227" i="70"/>
  <c r="BL227" i="70"/>
  <c r="BC227" i="70"/>
  <c r="BP8" i="70"/>
  <c r="BT8" i="70"/>
  <c r="BD8" i="70"/>
  <c r="BU8" i="70" s="1"/>
  <c r="BC8" i="70"/>
  <c r="BR8" i="70" s="1"/>
  <c r="CG211" i="70"/>
  <c r="CF211" i="70"/>
  <c r="CE211" i="70"/>
  <c r="CD211" i="70"/>
  <c r="CC211" i="70"/>
  <c r="CB211" i="70"/>
  <c r="BH211" i="70"/>
  <c r="BG211" i="70"/>
  <c r="BF211" i="70"/>
  <c r="BE211" i="70"/>
  <c r="BD211" i="70"/>
  <c r="BB211" i="70"/>
  <c r="BA211" i="70"/>
  <c r="AY211" i="70"/>
  <c r="AX211" i="70"/>
  <c r="AW211" i="70"/>
  <c r="AV211" i="70"/>
  <c r="AU211" i="70"/>
  <c r="AT211" i="70"/>
  <c r="AS211" i="70"/>
  <c r="BV211" i="70" s="1"/>
  <c r="AR211" i="70"/>
  <c r="AQ211" i="70"/>
  <c r="AP211" i="70"/>
  <c r="AO211" i="70"/>
  <c r="AN211" i="70"/>
  <c r="P211" i="70"/>
  <c r="K211" i="70"/>
  <c r="BL211" i="70" s="1"/>
  <c r="BS264" i="70" l="1"/>
  <c r="BS263" i="70"/>
  <c r="BS8" i="70"/>
  <c r="BK260" i="70"/>
  <c r="CA260" i="70" s="1"/>
  <c r="CH260" i="70" s="1"/>
  <c r="BK263" i="70"/>
  <c r="BT260" i="70"/>
  <c r="BS260" i="70" s="1"/>
  <c r="BK264" i="70"/>
  <c r="BS227" i="70"/>
  <c r="BK227" i="70"/>
  <c r="CA227" i="70" s="1"/>
  <c r="CH227" i="70" s="1"/>
  <c r="BR227" i="70"/>
  <c r="BK8" i="70"/>
  <c r="AZ211" i="70"/>
  <c r="BT211" i="70"/>
  <c r="BU211" i="70"/>
  <c r="BC211" i="70"/>
  <c r="CG353" i="70"/>
  <c r="CF353" i="70"/>
  <c r="CE353" i="70"/>
  <c r="CA353" i="70"/>
  <c r="BZ353" i="70"/>
  <c r="BY353" i="70"/>
  <c r="BO353" i="70"/>
  <c r="BN353" i="70"/>
  <c r="BH353" i="70"/>
  <c r="BG353" i="70"/>
  <c r="BF353" i="70"/>
  <c r="BE353" i="70"/>
  <c r="BD353" i="70"/>
  <c r="BB353" i="70"/>
  <c r="BA353" i="70"/>
  <c r="AY353" i="70"/>
  <c r="AX353" i="70"/>
  <c r="AW353" i="70"/>
  <c r="AT353" i="70"/>
  <c r="AR353" i="70"/>
  <c r="AQ353" i="70"/>
  <c r="AP353" i="70"/>
  <c r="AO353" i="70"/>
  <c r="AN353" i="70"/>
  <c r="P353" i="70"/>
  <c r="K353" i="70"/>
  <c r="BL353" i="70" s="1"/>
  <c r="CG354" i="70"/>
  <c r="CF354" i="70"/>
  <c r="CE354" i="70"/>
  <c r="CA354" i="70"/>
  <c r="BZ354" i="70"/>
  <c r="BY354" i="70"/>
  <c r="BO354" i="70"/>
  <c r="BN354" i="70"/>
  <c r="BH354" i="70"/>
  <c r="BG354" i="70"/>
  <c r="BF354" i="70"/>
  <c r="BE354" i="70"/>
  <c r="BD354" i="70"/>
  <c r="BB354" i="70"/>
  <c r="BA354" i="70"/>
  <c r="AY354" i="70"/>
  <c r="AX354" i="70"/>
  <c r="AW354" i="70"/>
  <c r="AT354" i="70"/>
  <c r="AR354" i="70"/>
  <c r="AQ354" i="70"/>
  <c r="AP354" i="70"/>
  <c r="AO354" i="70"/>
  <c r="AN354" i="70"/>
  <c r="P354" i="70"/>
  <c r="K354" i="70"/>
  <c r="AV354" i="70" s="1"/>
  <c r="CG355" i="70"/>
  <c r="CF355" i="70"/>
  <c r="CE355" i="70"/>
  <c r="CA355" i="70"/>
  <c r="BZ355" i="70"/>
  <c r="BY355" i="70"/>
  <c r="BO355" i="70"/>
  <c r="BN355" i="70"/>
  <c r="BH355" i="70"/>
  <c r="BG355" i="70"/>
  <c r="BF355" i="70"/>
  <c r="BE355" i="70"/>
  <c r="BD355" i="70"/>
  <c r="BB355" i="70"/>
  <c r="BA355" i="70"/>
  <c r="AY355" i="70"/>
  <c r="AX355" i="70"/>
  <c r="AW355" i="70"/>
  <c r="AT355" i="70"/>
  <c r="AR355" i="70"/>
  <c r="AQ355" i="70"/>
  <c r="AP355" i="70"/>
  <c r="AO355" i="70"/>
  <c r="AN355" i="70"/>
  <c r="P355" i="70"/>
  <c r="K355" i="70"/>
  <c r="AU355" i="70" s="1"/>
  <c r="CG249" i="70"/>
  <c r="CF249" i="70"/>
  <c r="CE249" i="70"/>
  <c r="CD249" i="70"/>
  <c r="CC249" i="70"/>
  <c r="CB249" i="70"/>
  <c r="BO249" i="70"/>
  <c r="BN249" i="70"/>
  <c r="BH249" i="70"/>
  <c r="BG249" i="70"/>
  <c r="BF249" i="70"/>
  <c r="BE249" i="70"/>
  <c r="BD249" i="70"/>
  <c r="BB249" i="70"/>
  <c r="BA249" i="70"/>
  <c r="AY249" i="70"/>
  <c r="AX249" i="70"/>
  <c r="AW249" i="70"/>
  <c r="AV249" i="70"/>
  <c r="AU249" i="70"/>
  <c r="AT249" i="70"/>
  <c r="AS249" i="70"/>
  <c r="BV249" i="70" s="1"/>
  <c r="AR249" i="70"/>
  <c r="AQ249" i="70"/>
  <c r="AP249" i="70"/>
  <c r="AO249" i="70"/>
  <c r="AN249" i="70"/>
  <c r="P249" i="70"/>
  <c r="K249" i="70"/>
  <c r="BL249" i="70" s="1"/>
  <c r="CG250" i="70"/>
  <c r="CF250" i="70"/>
  <c r="CE250" i="70"/>
  <c r="CD250" i="70"/>
  <c r="CC250" i="70"/>
  <c r="CB250" i="70"/>
  <c r="BO250" i="70"/>
  <c r="BN250" i="70"/>
  <c r="BH250" i="70"/>
  <c r="BG250" i="70"/>
  <c r="BF250" i="70"/>
  <c r="BE250" i="70"/>
  <c r="BD250" i="70"/>
  <c r="BB250" i="70"/>
  <c r="BA250" i="70"/>
  <c r="AY250" i="70"/>
  <c r="AX250" i="70"/>
  <c r="AW250" i="70"/>
  <c r="AV250" i="70"/>
  <c r="AU250" i="70"/>
  <c r="AT250" i="70"/>
  <c r="AS250" i="70"/>
  <c r="BV250" i="70" s="1"/>
  <c r="AR250" i="70"/>
  <c r="AQ250" i="70"/>
  <c r="AP250" i="70"/>
  <c r="AO250" i="70"/>
  <c r="AN250" i="70"/>
  <c r="P250" i="70"/>
  <c r="K250" i="70"/>
  <c r="BL250" i="70" s="1"/>
  <c r="CG235" i="70"/>
  <c r="CF235" i="70"/>
  <c r="CE235" i="70"/>
  <c r="CD235" i="70"/>
  <c r="CC235" i="70"/>
  <c r="CB235" i="70"/>
  <c r="BO235" i="70"/>
  <c r="BN235" i="70"/>
  <c r="BH235" i="70"/>
  <c r="BG235" i="70"/>
  <c r="BF235" i="70"/>
  <c r="BE235" i="70"/>
  <c r="BD235" i="70"/>
  <c r="BB235" i="70"/>
  <c r="BA235" i="70"/>
  <c r="AZ235" i="70"/>
  <c r="AX235" i="70"/>
  <c r="AW235" i="70"/>
  <c r="AV235" i="70"/>
  <c r="AU235" i="70"/>
  <c r="AT235" i="70"/>
  <c r="AS235" i="70"/>
  <c r="BV235" i="70" s="1"/>
  <c r="AR235" i="70"/>
  <c r="AQ235" i="70"/>
  <c r="AP235" i="70"/>
  <c r="AO235" i="70"/>
  <c r="AN235" i="70"/>
  <c r="P235" i="70"/>
  <c r="K235" i="70"/>
  <c r="AY235" i="70" s="1"/>
  <c r="CG236" i="70"/>
  <c r="CF236" i="70"/>
  <c r="CE236" i="70"/>
  <c r="CD236" i="70"/>
  <c r="CC236" i="70"/>
  <c r="CB236" i="70"/>
  <c r="BO236" i="70"/>
  <c r="BN236" i="70"/>
  <c r="BH236" i="70"/>
  <c r="BG236" i="70"/>
  <c r="BF236" i="70"/>
  <c r="BE236" i="70"/>
  <c r="BD236" i="70"/>
  <c r="BB236" i="70"/>
  <c r="BA236" i="70"/>
  <c r="AZ236" i="70"/>
  <c r="AX236" i="70"/>
  <c r="AW236" i="70"/>
  <c r="AV236" i="70"/>
  <c r="AU236" i="70"/>
  <c r="AT236" i="70"/>
  <c r="AS236" i="70"/>
  <c r="BV236" i="70" s="1"/>
  <c r="AR236" i="70"/>
  <c r="AQ236" i="70"/>
  <c r="AP236" i="70"/>
  <c r="AO236" i="70"/>
  <c r="AN236" i="70"/>
  <c r="P236" i="70"/>
  <c r="K236" i="70"/>
  <c r="BL236" i="70" s="1"/>
  <c r="CD221" i="70"/>
  <c r="CC221" i="70"/>
  <c r="CB221" i="70"/>
  <c r="BO221" i="70"/>
  <c r="BN221" i="70"/>
  <c r="BH221" i="70"/>
  <c r="BG221" i="70"/>
  <c r="BF221" i="70"/>
  <c r="BE221" i="70"/>
  <c r="BD221" i="70"/>
  <c r="BB221" i="70"/>
  <c r="BA221" i="70"/>
  <c r="AZ221" i="70"/>
  <c r="AX221" i="70"/>
  <c r="AW221" i="70"/>
  <c r="AV221" i="70"/>
  <c r="AU221" i="70"/>
  <c r="AT221" i="70"/>
  <c r="AS221" i="70"/>
  <c r="BV221" i="70" s="1"/>
  <c r="AR221" i="70"/>
  <c r="AQ221" i="70"/>
  <c r="AP221" i="70"/>
  <c r="AO221" i="70"/>
  <c r="AN221" i="70"/>
  <c r="P221" i="70"/>
  <c r="K221" i="70"/>
  <c r="BL221" i="70" s="1"/>
  <c r="CG222" i="70"/>
  <c r="CF222" i="70"/>
  <c r="CE222" i="70"/>
  <c r="CD222" i="70"/>
  <c r="CC222" i="70"/>
  <c r="CB222" i="70"/>
  <c r="BO222" i="70"/>
  <c r="BN222" i="70"/>
  <c r="BH222" i="70"/>
  <c r="BG222" i="70"/>
  <c r="BF222" i="70"/>
  <c r="BE222" i="70"/>
  <c r="BD222" i="70"/>
  <c r="BB222" i="70"/>
  <c r="BA222" i="70"/>
  <c r="AZ222" i="70"/>
  <c r="AX222" i="70"/>
  <c r="AW222" i="70"/>
  <c r="AV222" i="70"/>
  <c r="AU222" i="70"/>
  <c r="AT222" i="70"/>
  <c r="AS222" i="70"/>
  <c r="BV222" i="70" s="1"/>
  <c r="AR222" i="70"/>
  <c r="AQ222" i="70"/>
  <c r="AP222" i="70"/>
  <c r="AO222" i="70"/>
  <c r="AN222" i="70"/>
  <c r="P222" i="70"/>
  <c r="K222" i="70"/>
  <c r="BL222" i="70" s="1"/>
  <c r="CG223" i="70"/>
  <c r="CF223" i="70"/>
  <c r="CE223" i="70"/>
  <c r="CD223" i="70"/>
  <c r="CC223" i="70"/>
  <c r="CB223" i="70"/>
  <c r="BO223" i="70"/>
  <c r="BN223" i="70"/>
  <c r="BH223" i="70"/>
  <c r="BG223" i="70"/>
  <c r="BF223" i="70"/>
  <c r="BE223" i="70"/>
  <c r="BD223" i="70"/>
  <c r="BB223" i="70"/>
  <c r="BA223" i="70"/>
  <c r="AZ223" i="70"/>
  <c r="AX223" i="70"/>
  <c r="AW223" i="70"/>
  <c r="AV223" i="70"/>
  <c r="AU223" i="70"/>
  <c r="AT223" i="70"/>
  <c r="AS223" i="70"/>
  <c r="BV223" i="70" s="1"/>
  <c r="AR223" i="70"/>
  <c r="AQ223" i="70"/>
  <c r="AP223" i="70"/>
  <c r="AO223" i="70"/>
  <c r="AN223" i="70"/>
  <c r="P223" i="70"/>
  <c r="K223" i="70"/>
  <c r="AY223" i="70" s="1"/>
  <c r="CG207" i="70"/>
  <c r="CF207" i="70"/>
  <c r="CE207" i="70"/>
  <c r="CD207" i="70"/>
  <c r="CC207" i="70"/>
  <c r="CB207" i="70"/>
  <c r="BO207" i="70"/>
  <c r="BN207" i="70"/>
  <c r="BH207" i="70"/>
  <c r="BG207" i="70"/>
  <c r="BF207" i="70"/>
  <c r="BE207" i="70"/>
  <c r="BD207" i="70"/>
  <c r="BB207" i="70"/>
  <c r="BA207" i="70"/>
  <c r="AY207" i="70"/>
  <c r="AX207" i="70"/>
  <c r="AW207" i="70"/>
  <c r="AV207" i="70"/>
  <c r="AU207" i="70"/>
  <c r="AT207" i="70"/>
  <c r="AS207" i="70"/>
  <c r="BV207" i="70" s="1"/>
  <c r="AR207" i="70"/>
  <c r="AQ207" i="70"/>
  <c r="AP207" i="70"/>
  <c r="AO207" i="70"/>
  <c r="AN207" i="70"/>
  <c r="P207" i="70"/>
  <c r="K207" i="70"/>
  <c r="BL207" i="70" s="1"/>
  <c r="CG208" i="70"/>
  <c r="CF208" i="70"/>
  <c r="CE208" i="70"/>
  <c r="CD208" i="70"/>
  <c r="CC208" i="70"/>
  <c r="CB208" i="70"/>
  <c r="BO208" i="70"/>
  <c r="BN208" i="70"/>
  <c r="BH208" i="70"/>
  <c r="BG208" i="70"/>
  <c r="BF208" i="70"/>
  <c r="BE208" i="70"/>
  <c r="BD208" i="70"/>
  <c r="BB208" i="70"/>
  <c r="BC208" i="70" s="1"/>
  <c r="BA208" i="70"/>
  <c r="AY208" i="70"/>
  <c r="AX208" i="70"/>
  <c r="AW208" i="70"/>
  <c r="AV208" i="70"/>
  <c r="AU208" i="70"/>
  <c r="AT208" i="70"/>
  <c r="AS208" i="70"/>
  <c r="BV208" i="70" s="1"/>
  <c r="AR208" i="70"/>
  <c r="AQ208" i="70"/>
  <c r="AP208" i="70"/>
  <c r="AO208" i="70"/>
  <c r="AN208" i="70"/>
  <c r="P208" i="70"/>
  <c r="K208" i="70"/>
  <c r="BL208" i="70" s="1"/>
  <c r="CG209" i="70"/>
  <c r="CF209" i="70"/>
  <c r="CE209" i="70"/>
  <c r="CD209" i="70"/>
  <c r="CC209" i="70"/>
  <c r="CB209" i="70"/>
  <c r="BH209" i="70"/>
  <c r="BG209" i="70"/>
  <c r="BF209" i="70"/>
  <c r="BE209" i="70"/>
  <c r="BD209" i="70"/>
  <c r="BB209" i="70"/>
  <c r="BA209" i="70"/>
  <c r="AY209" i="70"/>
  <c r="AX209" i="70"/>
  <c r="AW209" i="70"/>
  <c r="AV209" i="70"/>
  <c r="AU209" i="70"/>
  <c r="AT209" i="70"/>
  <c r="AS209" i="70"/>
  <c r="BV209" i="70" s="1"/>
  <c r="AR209" i="70"/>
  <c r="AQ209" i="70"/>
  <c r="AP209" i="70"/>
  <c r="AO209" i="70"/>
  <c r="AN209" i="70"/>
  <c r="P209" i="70"/>
  <c r="K209" i="70"/>
  <c r="BL209" i="70" s="1"/>
  <c r="CD9" i="70"/>
  <c r="CC9" i="70"/>
  <c r="CB9" i="70"/>
  <c r="CA9" i="70"/>
  <c r="BZ9" i="70"/>
  <c r="BY9" i="70"/>
  <c r="BO9" i="70"/>
  <c r="BN9" i="70"/>
  <c r="BH9" i="70"/>
  <c r="BG9" i="70"/>
  <c r="BF9" i="70"/>
  <c r="BE9" i="70"/>
  <c r="BB9" i="70"/>
  <c r="BA9" i="70"/>
  <c r="AZ9" i="70"/>
  <c r="AY9" i="70"/>
  <c r="AX9" i="70"/>
  <c r="AW9" i="70"/>
  <c r="AV9" i="70"/>
  <c r="AU9" i="70"/>
  <c r="AT9" i="70"/>
  <c r="AS9" i="70"/>
  <c r="BV9" i="70" s="1"/>
  <c r="AR9" i="70"/>
  <c r="AQ9" i="70"/>
  <c r="AP9" i="70"/>
  <c r="AO9" i="70"/>
  <c r="AN9" i="70"/>
  <c r="P9" i="70"/>
  <c r="K9" i="70"/>
  <c r="BL9" i="70" s="1"/>
  <c r="BI260" i="70" l="1"/>
  <c r="BY260" i="70" s="1"/>
  <c r="BI227" i="70"/>
  <c r="BY227" i="70" s="1"/>
  <c r="BJ260" i="70"/>
  <c r="BZ260" i="70" s="1"/>
  <c r="BW260" i="70"/>
  <c r="BW263" i="70"/>
  <c r="BI263" i="70"/>
  <c r="BY263" i="70" s="1"/>
  <c r="CA263" i="70"/>
  <c r="CH263" i="70" s="1"/>
  <c r="BJ263" i="70"/>
  <c r="BZ263" i="70" s="1"/>
  <c r="BW264" i="70"/>
  <c r="BI264" i="70"/>
  <c r="CA264" i="70"/>
  <c r="CH264" i="70" s="1"/>
  <c r="BJ264" i="70"/>
  <c r="BJ227" i="70"/>
  <c r="BZ227" i="70" s="1"/>
  <c r="BW227" i="70"/>
  <c r="BW8" i="70"/>
  <c r="BI8" i="70"/>
  <c r="CE8" i="70" s="1"/>
  <c r="CG8" i="70"/>
  <c r="CH8" i="70" s="1"/>
  <c r="BJ8" i="70"/>
  <c r="CF8" i="70" s="1"/>
  <c r="BK211" i="70"/>
  <c r="BJ211" i="70" s="1"/>
  <c r="BS211" i="70"/>
  <c r="BR211" i="70"/>
  <c r="BT355" i="70"/>
  <c r="BT354" i="70"/>
  <c r="BP354" i="70"/>
  <c r="BP355" i="70"/>
  <c r="BL355" i="70"/>
  <c r="AS355" i="70"/>
  <c r="BV355" i="70" s="1"/>
  <c r="AV355" i="70"/>
  <c r="BU355" i="70" s="1"/>
  <c r="BP353" i="70"/>
  <c r="BT353" i="70"/>
  <c r="AV353" i="70"/>
  <c r="AS353" i="70"/>
  <c r="BV353" i="70" s="1"/>
  <c r="AU353" i="70"/>
  <c r="BC353" i="70"/>
  <c r="BL354" i="70"/>
  <c r="AS354" i="70"/>
  <c r="BV354" i="70" s="1"/>
  <c r="AU354" i="70"/>
  <c r="BU354" i="70" s="1"/>
  <c r="BC354" i="70"/>
  <c r="BC355" i="70"/>
  <c r="BP236" i="70"/>
  <c r="BU250" i="70"/>
  <c r="BP250" i="70"/>
  <c r="BT207" i="70"/>
  <c r="BT223" i="70"/>
  <c r="BT250" i="70"/>
  <c r="BP249" i="70"/>
  <c r="BT249" i="70"/>
  <c r="BU249" i="70"/>
  <c r="BC249" i="70"/>
  <c r="BC250" i="70"/>
  <c r="BT236" i="70"/>
  <c r="BP235" i="70"/>
  <c r="BT235" i="70"/>
  <c r="BU235" i="70"/>
  <c r="BC235" i="70"/>
  <c r="BK235" i="70" s="1"/>
  <c r="BL235" i="70"/>
  <c r="AY236" i="70"/>
  <c r="BC236" i="70"/>
  <c r="BR236" i="70" s="1"/>
  <c r="BP223" i="70"/>
  <c r="BT222" i="70"/>
  <c r="BP221" i="70"/>
  <c r="AY222" i="70"/>
  <c r="BU222" i="70" s="1"/>
  <c r="BP222" i="70"/>
  <c r="BT221" i="70"/>
  <c r="AY221" i="70"/>
  <c r="BC221" i="70"/>
  <c r="BR221" i="70" s="1"/>
  <c r="BC222" i="70"/>
  <c r="BU223" i="70"/>
  <c r="BC223" i="70"/>
  <c r="BR223" i="70" s="1"/>
  <c r="BL223" i="70"/>
  <c r="BU209" i="70"/>
  <c r="BU208" i="70"/>
  <c r="BP208" i="70"/>
  <c r="BP207" i="70"/>
  <c r="BT209" i="70"/>
  <c r="BT208" i="70"/>
  <c r="BU207" i="70"/>
  <c r="BC207" i="70"/>
  <c r="BC209" i="70"/>
  <c r="BP9" i="70"/>
  <c r="BT9" i="70"/>
  <c r="BC9" i="70"/>
  <c r="BD9" i="70"/>
  <c r="BU9" i="70" s="1"/>
  <c r="AO6" i="70"/>
  <c r="AP6" i="70"/>
  <c r="AQ6" i="70"/>
  <c r="AR6" i="70"/>
  <c r="AS6" i="70"/>
  <c r="BV6" i="70" s="1"/>
  <c r="AT6" i="70"/>
  <c r="AU6" i="70"/>
  <c r="AV6" i="70"/>
  <c r="AY6" i="70"/>
  <c r="AZ6" i="70"/>
  <c r="BA6" i="70"/>
  <c r="BB6" i="70"/>
  <c r="BC6" i="70" s="1"/>
  <c r="BD6" i="70"/>
  <c r="BE6" i="70"/>
  <c r="BF6" i="70"/>
  <c r="BH6" i="70"/>
  <c r="BN6" i="70"/>
  <c r="BO6" i="70"/>
  <c r="BY6" i="70"/>
  <c r="BZ6" i="70"/>
  <c r="CA6" i="70"/>
  <c r="CB6" i="70"/>
  <c r="CC6" i="70"/>
  <c r="CD6" i="70"/>
  <c r="AN7" i="70"/>
  <c r="AO7" i="70"/>
  <c r="AP7" i="70"/>
  <c r="AQ7" i="70"/>
  <c r="AR7" i="70"/>
  <c r="AS7" i="70"/>
  <c r="BV7" i="70" s="1"/>
  <c r="AT7" i="70"/>
  <c r="AU7" i="70"/>
  <c r="AV7" i="70"/>
  <c r="AW7" i="70"/>
  <c r="AX7" i="70"/>
  <c r="AY7" i="70"/>
  <c r="AZ7" i="70"/>
  <c r="BA7" i="70"/>
  <c r="BB7" i="70"/>
  <c r="BC7" i="70" s="1"/>
  <c r="BE7" i="70"/>
  <c r="BF7" i="70"/>
  <c r="BG7" i="70"/>
  <c r="BH7" i="70"/>
  <c r="BY7" i="70"/>
  <c r="BZ7" i="70"/>
  <c r="CA7" i="70"/>
  <c r="CB7" i="70"/>
  <c r="CC7" i="70"/>
  <c r="CD7" i="70"/>
  <c r="AN10" i="70"/>
  <c r="AO10" i="70"/>
  <c r="AP10" i="70"/>
  <c r="AQ10" i="70"/>
  <c r="AR10" i="70"/>
  <c r="AS10" i="70"/>
  <c r="BV10" i="70" s="1"/>
  <c r="AT10" i="70"/>
  <c r="AU10" i="70"/>
  <c r="AV10" i="70"/>
  <c r="AW10" i="70"/>
  <c r="AX10" i="70"/>
  <c r="AY10" i="70"/>
  <c r="AZ10" i="70"/>
  <c r="BA10" i="70"/>
  <c r="BB10" i="70"/>
  <c r="BC10" i="70" s="1"/>
  <c r="BE10" i="70"/>
  <c r="BF10" i="70"/>
  <c r="BG10" i="70"/>
  <c r="BH10" i="70"/>
  <c r="BN10" i="70"/>
  <c r="BO10" i="70"/>
  <c r="BY10" i="70"/>
  <c r="BZ10" i="70"/>
  <c r="CA10" i="70"/>
  <c r="CB10" i="70"/>
  <c r="CC10" i="70"/>
  <c r="CD10" i="70"/>
  <c r="AN11" i="70"/>
  <c r="AR11" i="70"/>
  <c r="AS11" i="70"/>
  <c r="BV11" i="70" s="1"/>
  <c r="AT11" i="70"/>
  <c r="AU11" i="70"/>
  <c r="AV11" i="70"/>
  <c r="AW11" i="70"/>
  <c r="AX11" i="70"/>
  <c r="AY11" i="70"/>
  <c r="AZ11" i="70"/>
  <c r="BA11" i="70"/>
  <c r="BB11" i="70"/>
  <c r="BC11" i="70" s="1"/>
  <c r="BD11" i="70"/>
  <c r="BE11" i="70"/>
  <c r="BF11" i="70"/>
  <c r="BH11" i="70"/>
  <c r="BN11" i="70"/>
  <c r="BO11" i="70"/>
  <c r="CB11" i="70"/>
  <c r="CC11" i="70"/>
  <c r="CD11" i="70"/>
  <c r="CE11" i="70"/>
  <c r="CF11" i="70"/>
  <c r="CG11" i="70"/>
  <c r="AN12" i="70"/>
  <c r="AO12" i="70"/>
  <c r="AP12" i="70"/>
  <c r="AQ12" i="70"/>
  <c r="AR12" i="70"/>
  <c r="AS12" i="70"/>
  <c r="BV12" i="70" s="1"/>
  <c r="AT12" i="70"/>
  <c r="AU12" i="70"/>
  <c r="AV12" i="70"/>
  <c r="AW12" i="70"/>
  <c r="AY12" i="70"/>
  <c r="AZ12" i="70"/>
  <c r="BA12" i="70"/>
  <c r="BB12" i="70"/>
  <c r="BC12" i="70" s="1"/>
  <c r="BD12" i="70"/>
  <c r="BE12" i="70"/>
  <c r="BF12" i="70"/>
  <c r="BG12" i="70"/>
  <c r="BH12" i="70"/>
  <c r="BN12" i="70"/>
  <c r="BO12" i="70"/>
  <c r="CB12" i="70"/>
  <c r="CC12" i="70"/>
  <c r="CD12" i="70"/>
  <c r="CE12" i="70"/>
  <c r="CF12" i="70"/>
  <c r="CG12" i="70"/>
  <c r="AN13" i="70"/>
  <c r="AO13" i="70"/>
  <c r="AP13" i="70"/>
  <c r="AQ13" i="70"/>
  <c r="AR13" i="70"/>
  <c r="AS13" i="70"/>
  <c r="BV13" i="70" s="1"/>
  <c r="AT13" i="70"/>
  <c r="AU13" i="70"/>
  <c r="AV13" i="70"/>
  <c r="AW13" i="70"/>
  <c r="AY13" i="70"/>
  <c r="AZ13" i="70"/>
  <c r="BA13" i="70"/>
  <c r="BB13" i="70"/>
  <c r="BC13" i="70" s="1"/>
  <c r="BD13" i="70"/>
  <c r="BE13" i="70"/>
  <c r="BF13" i="70"/>
  <c r="BG13" i="70"/>
  <c r="BH13" i="70"/>
  <c r="BN13" i="70"/>
  <c r="BO13" i="70"/>
  <c r="CB13" i="70"/>
  <c r="CC13" i="70"/>
  <c r="CD13" i="70"/>
  <c r="CE13" i="70"/>
  <c r="CF13" i="70"/>
  <c r="CG13" i="70"/>
  <c r="AN14" i="70"/>
  <c r="AO14" i="70"/>
  <c r="AP14" i="70"/>
  <c r="AQ14" i="70"/>
  <c r="AR14" i="70"/>
  <c r="AS14" i="70"/>
  <c r="BV14" i="70" s="1"/>
  <c r="AT14" i="70"/>
  <c r="AU14" i="70"/>
  <c r="AV14" i="70"/>
  <c r="AW14" i="70"/>
  <c r="AY14" i="70"/>
  <c r="AZ14" i="70"/>
  <c r="BA14" i="70"/>
  <c r="BB14" i="70"/>
  <c r="BD14" i="70"/>
  <c r="BE14" i="70"/>
  <c r="BF14" i="70"/>
  <c r="BG14" i="70"/>
  <c r="BH14" i="70"/>
  <c r="BN14" i="70"/>
  <c r="BO14" i="70"/>
  <c r="CB14" i="70"/>
  <c r="CC14" i="70"/>
  <c r="CD14" i="70"/>
  <c r="CE14" i="70"/>
  <c r="CF14" i="70"/>
  <c r="CG14" i="70"/>
  <c r="AN15" i="70"/>
  <c r="AO15" i="70"/>
  <c r="AP15" i="70"/>
  <c r="AQ15" i="70"/>
  <c r="AR15" i="70"/>
  <c r="AS15" i="70"/>
  <c r="BV15" i="70" s="1"/>
  <c r="AT15" i="70"/>
  <c r="AU15" i="70"/>
  <c r="AV15" i="70"/>
  <c r="AW15" i="70"/>
  <c r="AY15" i="70"/>
  <c r="AZ15" i="70"/>
  <c r="BA15" i="70"/>
  <c r="BB15" i="70"/>
  <c r="BD15" i="70"/>
  <c r="BE15" i="70"/>
  <c r="BF15" i="70"/>
  <c r="BG15" i="70"/>
  <c r="BH15" i="70"/>
  <c r="BN15" i="70"/>
  <c r="BO15" i="70"/>
  <c r="CB15" i="70"/>
  <c r="CC15" i="70"/>
  <c r="CD15" i="70"/>
  <c r="CE15" i="70"/>
  <c r="CF15" i="70"/>
  <c r="CG15" i="70"/>
  <c r="AN16" i="70"/>
  <c r="AO16" i="70"/>
  <c r="AP16" i="70"/>
  <c r="AQ16" i="70"/>
  <c r="AR16" i="70"/>
  <c r="AS16" i="70"/>
  <c r="BV16" i="70" s="1"/>
  <c r="AT16" i="70"/>
  <c r="AU16" i="70"/>
  <c r="AV16" i="70"/>
  <c r="AW16" i="70"/>
  <c r="AY16" i="70"/>
  <c r="AZ16" i="70"/>
  <c r="BA16" i="70"/>
  <c r="BB16" i="70"/>
  <c r="BC16" i="70" s="1"/>
  <c r="BD16" i="70"/>
  <c r="BE16" i="70"/>
  <c r="BF16" i="70"/>
  <c r="BG16" i="70"/>
  <c r="BH16" i="70"/>
  <c r="BN16" i="70"/>
  <c r="BO16" i="70"/>
  <c r="CB16" i="70"/>
  <c r="CC16" i="70"/>
  <c r="CD16" i="70"/>
  <c r="CE16" i="70"/>
  <c r="CF16" i="70"/>
  <c r="CG16" i="70"/>
  <c r="AN17" i="70"/>
  <c r="AO17" i="70"/>
  <c r="AP17" i="70"/>
  <c r="AQ17" i="70"/>
  <c r="AR17" i="70"/>
  <c r="AS17" i="70"/>
  <c r="BV17" i="70" s="1"/>
  <c r="AT17" i="70"/>
  <c r="AU17" i="70"/>
  <c r="AV17" i="70"/>
  <c r="AW17" i="70"/>
  <c r="AY17" i="70"/>
  <c r="AZ17" i="70"/>
  <c r="BA17" i="70"/>
  <c r="BB17" i="70"/>
  <c r="BC17" i="70" s="1"/>
  <c r="BD17" i="70"/>
  <c r="BE17" i="70"/>
  <c r="BF17" i="70"/>
  <c r="BG17" i="70"/>
  <c r="BH17" i="70"/>
  <c r="BN17" i="70"/>
  <c r="BO17" i="70"/>
  <c r="CB17" i="70"/>
  <c r="CC17" i="70"/>
  <c r="CD17" i="70"/>
  <c r="CE17" i="70"/>
  <c r="CF17" i="70"/>
  <c r="CG17" i="70"/>
  <c r="AN18" i="70"/>
  <c r="AO18" i="70"/>
  <c r="AP18" i="70"/>
  <c r="AQ18" i="70"/>
  <c r="AR18" i="70"/>
  <c r="AS18" i="70"/>
  <c r="BV18" i="70" s="1"/>
  <c r="AT18" i="70"/>
  <c r="AU18" i="70"/>
  <c r="AV18" i="70"/>
  <c r="AW18" i="70"/>
  <c r="AY18" i="70"/>
  <c r="AZ18" i="70"/>
  <c r="BA18" i="70"/>
  <c r="BB18" i="70"/>
  <c r="BC18" i="70" s="1"/>
  <c r="BD18" i="70"/>
  <c r="BE18" i="70"/>
  <c r="BF18" i="70"/>
  <c r="BG18" i="70"/>
  <c r="BH18" i="70"/>
  <c r="CB18" i="70"/>
  <c r="CC18" i="70"/>
  <c r="CD18" i="70"/>
  <c r="CE18" i="70"/>
  <c r="CF18" i="70"/>
  <c r="CG18" i="70"/>
  <c r="AO19" i="70"/>
  <c r="AP19" i="70"/>
  <c r="AR19" i="70"/>
  <c r="AS19" i="70"/>
  <c r="BV19" i="70" s="1"/>
  <c r="AT19" i="70"/>
  <c r="AU19" i="70"/>
  <c r="AV19" i="70"/>
  <c r="AW19" i="70"/>
  <c r="AX19" i="70"/>
  <c r="AY19" i="70"/>
  <c r="AZ19" i="70"/>
  <c r="BA19" i="70"/>
  <c r="BB19" i="70"/>
  <c r="BC19" i="70" s="1"/>
  <c r="BD19" i="70"/>
  <c r="BE19" i="70"/>
  <c r="BF19" i="70"/>
  <c r="BH19" i="70"/>
  <c r="BN19" i="70"/>
  <c r="BO19" i="70"/>
  <c r="CB19" i="70"/>
  <c r="CC19" i="70"/>
  <c r="CD19" i="70"/>
  <c r="CE19" i="70"/>
  <c r="CF19" i="70"/>
  <c r="CG19" i="70"/>
  <c r="AN20" i="70"/>
  <c r="AO20" i="70"/>
  <c r="AP20" i="70"/>
  <c r="AQ20" i="70"/>
  <c r="AR20" i="70"/>
  <c r="AS20" i="70"/>
  <c r="BV20" i="70" s="1"/>
  <c r="AT20" i="70"/>
  <c r="AU20" i="70"/>
  <c r="AV20" i="70"/>
  <c r="AW20" i="70"/>
  <c r="AY20" i="70"/>
  <c r="AZ20" i="70"/>
  <c r="BA20" i="70"/>
  <c r="BB20" i="70"/>
  <c r="BC20" i="70" s="1"/>
  <c r="BD20" i="70"/>
  <c r="BE20" i="70"/>
  <c r="BF20" i="70"/>
  <c r="BG20" i="70"/>
  <c r="BH20" i="70"/>
  <c r="BN20" i="70"/>
  <c r="BO20" i="70"/>
  <c r="CB20" i="70"/>
  <c r="CC20" i="70"/>
  <c r="CD20" i="70"/>
  <c r="CE20" i="70"/>
  <c r="CF20" i="70"/>
  <c r="CG20" i="70"/>
  <c r="AN21" i="70"/>
  <c r="AO21" i="70"/>
  <c r="AP21" i="70"/>
  <c r="AQ21" i="70"/>
  <c r="AR21" i="70"/>
  <c r="AS21" i="70"/>
  <c r="BV21" i="70" s="1"/>
  <c r="AT21" i="70"/>
  <c r="AU21" i="70"/>
  <c r="AV21" i="70"/>
  <c r="AW21" i="70"/>
  <c r="AY21" i="70"/>
  <c r="AZ21" i="70"/>
  <c r="BA21" i="70"/>
  <c r="BB21" i="70"/>
  <c r="BC21" i="70" s="1"/>
  <c r="BD21" i="70"/>
  <c r="BE21" i="70"/>
  <c r="BF21" i="70"/>
  <c r="BG21" i="70"/>
  <c r="BH21" i="70"/>
  <c r="BN21" i="70"/>
  <c r="BO21" i="70"/>
  <c r="CB21" i="70"/>
  <c r="CC21" i="70"/>
  <c r="CD21" i="70"/>
  <c r="CE21" i="70"/>
  <c r="CF21" i="70"/>
  <c r="CG21" i="70"/>
  <c r="AO22" i="70"/>
  <c r="AP22" i="70"/>
  <c r="AR22" i="70"/>
  <c r="AS22" i="70"/>
  <c r="BV22" i="70" s="1"/>
  <c r="AT22" i="70"/>
  <c r="AU22" i="70"/>
  <c r="AV22" i="70"/>
  <c r="AW22" i="70"/>
  <c r="AX22" i="70"/>
  <c r="AY22" i="70"/>
  <c r="AZ22" i="70"/>
  <c r="BA22" i="70"/>
  <c r="BB22" i="70"/>
  <c r="BC22" i="70" s="1"/>
  <c r="BD22" i="70"/>
  <c r="BE22" i="70"/>
  <c r="BF22" i="70"/>
  <c r="BH22" i="70"/>
  <c r="BN22" i="70"/>
  <c r="BO22" i="70"/>
  <c r="CB22" i="70"/>
  <c r="CC22" i="70"/>
  <c r="CD22" i="70"/>
  <c r="CE22" i="70"/>
  <c r="CF22" i="70"/>
  <c r="CG22" i="70"/>
  <c r="AN23" i="70"/>
  <c r="AO23" i="70"/>
  <c r="AP23" i="70"/>
  <c r="AQ23" i="70"/>
  <c r="AR23" i="70"/>
  <c r="AS23" i="70"/>
  <c r="BV23" i="70" s="1"/>
  <c r="AT23" i="70"/>
  <c r="AU23" i="70"/>
  <c r="AV23" i="70"/>
  <c r="AW23" i="70"/>
  <c r="AY23" i="70"/>
  <c r="AZ23" i="70"/>
  <c r="BA23" i="70"/>
  <c r="BB23" i="70"/>
  <c r="BC23" i="70" s="1"/>
  <c r="BD23" i="70"/>
  <c r="BE23" i="70"/>
  <c r="BF23" i="70"/>
  <c r="BG23" i="70"/>
  <c r="BH23" i="70"/>
  <c r="BN23" i="70"/>
  <c r="BO23" i="70"/>
  <c r="CB23" i="70"/>
  <c r="CC23" i="70"/>
  <c r="CD23" i="70"/>
  <c r="CE23" i="70"/>
  <c r="CF23" i="70"/>
  <c r="CG23" i="70"/>
  <c r="AN24" i="70"/>
  <c r="AO24" i="70"/>
  <c r="AP24" i="70"/>
  <c r="AQ24" i="70"/>
  <c r="AR24" i="70"/>
  <c r="AS24" i="70"/>
  <c r="BV24" i="70" s="1"/>
  <c r="AT24" i="70"/>
  <c r="AU24" i="70"/>
  <c r="AV24" i="70"/>
  <c r="AW24" i="70"/>
  <c r="AY24" i="70"/>
  <c r="AZ24" i="70"/>
  <c r="BA24" i="70"/>
  <c r="BB24" i="70"/>
  <c r="BC24" i="70" s="1"/>
  <c r="BD24" i="70"/>
  <c r="BE24" i="70"/>
  <c r="BF24" i="70"/>
  <c r="BG24" i="70"/>
  <c r="BH24" i="70"/>
  <c r="BN24" i="70"/>
  <c r="BO24" i="70"/>
  <c r="CB24" i="70"/>
  <c r="CC24" i="70"/>
  <c r="CD24" i="70"/>
  <c r="CE24" i="70"/>
  <c r="CF24" i="70"/>
  <c r="CG24" i="70"/>
  <c r="AN25" i="70"/>
  <c r="AR25" i="70"/>
  <c r="AT25" i="70"/>
  <c r="AU25" i="70"/>
  <c r="AV25" i="70"/>
  <c r="AW25" i="70"/>
  <c r="AX25" i="70"/>
  <c r="AY25" i="70"/>
  <c r="AZ25" i="70"/>
  <c r="BA25" i="70"/>
  <c r="BB25" i="70"/>
  <c r="BC25" i="70" s="1"/>
  <c r="BD25" i="70"/>
  <c r="BE25" i="70"/>
  <c r="BF25" i="70"/>
  <c r="BG25" i="70"/>
  <c r="BH25" i="70"/>
  <c r="BN25" i="70"/>
  <c r="BO25" i="70"/>
  <c r="BY25" i="70"/>
  <c r="BZ25" i="70"/>
  <c r="CA25" i="70"/>
  <c r="CE25" i="70"/>
  <c r="CF25" i="70"/>
  <c r="CG25" i="70"/>
  <c r="AN26" i="70"/>
  <c r="AO26" i="70"/>
  <c r="AP26" i="70"/>
  <c r="AQ26" i="70"/>
  <c r="AR26" i="70"/>
  <c r="AT26" i="70"/>
  <c r="AW26" i="70"/>
  <c r="AX26" i="70"/>
  <c r="AY26" i="70"/>
  <c r="AZ26" i="70"/>
  <c r="BA26" i="70"/>
  <c r="BB26" i="70"/>
  <c r="BC26" i="70" s="1"/>
  <c r="BD26" i="70"/>
  <c r="BE26" i="70"/>
  <c r="BF26" i="70"/>
  <c r="BG26" i="70"/>
  <c r="BH26" i="70"/>
  <c r="BN26" i="70"/>
  <c r="BO26" i="70"/>
  <c r="BY26" i="70"/>
  <c r="BZ26" i="70"/>
  <c r="CA26" i="70"/>
  <c r="CE26" i="70"/>
  <c r="CF26" i="70"/>
  <c r="CG26" i="70"/>
  <c r="AN27" i="70"/>
  <c r="AO27" i="70"/>
  <c r="AP27" i="70"/>
  <c r="AQ27" i="70"/>
  <c r="AR27" i="70"/>
  <c r="AT27" i="70"/>
  <c r="AW27" i="70"/>
  <c r="AX27" i="70"/>
  <c r="AY27" i="70"/>
  <c r="AZ27" i="70"/>
  <c r="BA27" i="70"/>
  <c r="BB27" i="70"/>
  <c r="BC27" i="70" s="1"/>
  <c r="BD27" i="70"/>
  <c r="BE27" i="70"/>
  <c r="BF27" i="70"/>
  <c r="BG27" i="70"/>
  <c r="BH27" i="70"/>
  <c r="BY27" i="70"/>
  <c r="BZ27" i="70"/>
  <c r="CA27" i="70"/>
  <c r="CE27" i="70"/>
  <c r="CF27" i="70"/>
  <c r="CG27" i="70"/>
  <c r="AO28" i="70"/>
  <c r="AP28" i="70"/>
  <c r="AR28" i="70"/>
  <c r="AT28" i="70"/>
  <c r="AU28" i="70"/>
  <c r="AV28" i="70"/>
  <c r="AW28" i="70"/>
  <c r="AX28" i="70"/>
  <c r="AY28" i="70"/>
  <c r="AZ28" i="70"/>
  <c r="BA28" i="70"/>
  <c r="BB28" i="70"/>
  <c r="BC28" i="70" s="1"/>
  <c r="BD28" i="70"/>
  <c r="BE28" i="70"/>
  <c r="BF28" i="70"/>
  <c r="BG28" i="70"/>
  <c r="BH28" i="70"/>
  <c r="BN28" i="70"/>
  <c r="BO28" i="70"/>
  <c r="BY28" i="70"/>
  <c r="BZ28" i="70"/>
  <c r="CA28" i="70"/>
  <c r="CE28" i="70"/>
  <c r="CF28" i="70"/>
  <c r="CG28" i="70"/>
  <c r="AN29" i="70"/>
  <c r="AO29" i="70"/>
  <c r="AP29" i="70"/>
  <c r="AQ29" i="70"/>
  <c r="AR29" i="70"/>
  <c r="AW29" i="70"/>
  <c r="AX29" i="70"/>
  <c r="AY29" i="70"/>
  <c r="AZ29" i="70"/>
  <c r="BA29" i="70"/>
  <c r="BB29" i="70"/>
  <c r="BC29" i="70" s="1"/>
  <c r="BD29" i="70"/>
  <c r="BE29" i="70"/>
  <c r="BF29" i="70"/>
  <c r="BG29" i="70"/>
  <c r="BH29" i="70"/>
  <c r="BN29" i="70"/>
  <c r="BO29" i="70"/>
  <c r="BY29" i="70"/>
  <c r="BZ29" i="70"/>
  <c r="CA29" i="70"/>
  <c r="CE29" i="70"/>
  <c r="CF29" i="70"/>
  <c r="CG29" i="70"/>
  <c r="AN30" i="70"/>
  <c r="AR30" i="70"/>
  <c r="AT30" i="70"/>
  <c r="AU30" i="70"/>
  <c r="AV30" i="70"/>
  <c r="AW30" i="70"/>
  <c r="AX30" i="70"/>
  <c r="AY30" i="70"/>
  <c r="AZ30" i="70"/>
  <c r="BA30" i="70"/>
  <c r="BB30" i="70"/>
  <c r="BC30" i="70" s="1"/>
  <c r="BD30" i="70"/>
  <c r="BE30" i="70"/>
  <c r="BF30" i="70"/>
  <c r="BG30" i="70"/>
  <c r="BH30" i="70"/>
  <c r="BN30" i="70"/>
  <c r="BO30" i="70"/>
  <c r="BY30" i="70"/>
  <c r="BZ30" i="70"/>
  <c r="CA30" i="70"/>
  <c r="CE30" i="70"/>
  <c r="CF30" i="70"/>
  <c r="CG30" i="70"/>
  <c r="AN31" i="70"/>
  <c r="AO31" i="70"/>
  <c r="AP31" i="70"/>
  <c r="AQ31" i="70"/>
  <c r="AR31" i="70"/>
  <c r="AT31" i="70"/>
  <c r="AW31" i="70"/>
  <c r="AX31" i="70"/>
  <c r="AY31" i="70"/>
  <c r="AZ31" i="70"/>
  <c r="BA31" i="70"/>
  <c r="BB31" i="70"/>
  <c r="BC31" i="70" s="1"/>
  <c r="BD31" i="70"/>
  <c r="BE31" i="70"/>
  <c r="BF31" i="70"/>
  <c r="BG31" i="70"/>
  <c r="BH31" i="70"/>
  <c r="BN31" i="70"/>
  <c r="BO31" i="70"/>
  <c r="BY31" i="70"/>
  <c r="BZ31" i="70"/>
  <c r="CA31" i="70"/>
  <c r="CE31" i="70"/>
  <c r="CF31" i="70"/>
  <c r="CG31" i="70"/>
  <c r="AN32" i="70"/>
  <c r="AR32" i="70"/>
  <c r="AT32" i="70"/>
  <c r="AU32" i="70"/>
  <c r="AV32" i="70"/>
  <c r="AW32" i="70"/>
  <c r="AX32" i="70"/>
  <c r="AY32" i="70"/>
  <c r="AZ32" i="70"/>
  <c r="BA32" i="70"/>
  <c r="BB32" i="70"/>
  <c r="BC32" i="70" s="1"/>
  <c r="BD32" i="70"/>
  <c r="BE32" i="70"/>
  <c r="BF32" i="70"/>
  <c r="BG32" i="70"/>
  <c r="BH32" i="70"/>
  <c r="BN32" i="70"/>
  <c r="BO32" i="70"/>
  <c r="BY32" i="70"/>
  <c r="BZ32" i="70"/>
  <c r="CA32" i="70"/>
  <c r="CE32" i="70"/>
  <c r="CF32" i="70"/>
  <c r="CG32" i="70"/>
  <c r="AN33" i="70"/>
  <c r="AO33" i="70"/>
  <c r="AP33" i="70"/>
  <c r="AQ33" i="70"/>
  <c r="AR33" i="70"/>
  <c r="AT33" i="70"/>
  <c r="AW33" i="70"/>
  <c r="AX33" i="70"/>
  <c r="AY33" i="70"/>
  <c r="AZ33" i="70"/>
  <c r="BA33" i="70"/>
  <c r="BB33" i="70"/>
  <c r="BC33" i="70" s="1"/>
  <c r="BD33" i="70"/>
  <c r="BE33" i="70"/>
  <c r="BF33" i="70"/>
  <c r="BG33" i="70"/>
  <c r="BH33" i="70"/>
  <c r="BN33" i="70"/>
  <c r="BO33" i="70"/>
  <c r="BY33" i="70"/>
  <c r="BZ33" i="70"/>
  <c r="CA33" i="70"/>
  <c r="CE33" i="70"/>
  <c r="CF33" i="70"/>
  <c r="CG33" i="70"/>
  <c r="AN34" i="70"/>
  <c r="AR34" i="70"/>
  <c r="AT34" i="70"/>
  <c r="AU34" i="70"/>
  <c r="AV34" i="70"/>
  <c r="AW34" i="70"/>
  <c r="AX34" i="70"/>
  <c r="AY34" i="70"/>
  <c r="AZ34" i="70"/>
  <c r="BA34" i="70"/>
  <c r="BB34" i="70"/>
  <c r="BC34" i="70" s="1"/>
  <c r="BD34" i="70"/>
  <c r="BE34" i="70"/>
  <c r="BF34" i="70"/>
  <c r="BG34" i="70"/>
  <c r="BH34" i="70"/>
  <c r="BN34" i="70"/>
  <c r="BO34" i="70"/>
  <c r="BY34" i="70"/>
  <c r="BZ34" i="70"/>
  <c r="CA34" i="70"/>
  <c r="CE34" i="70"/>
  <c r="CF34" i="70"/>
  <c r="CG34" i="70"/>
  <c r="AN35" i="70"/>
  <c r="AO35" i="70"/>
  <c r="AP35" i="70"/>
  <c r="AQ35" i="70"/>
  <c r="AR35" i="70"/>
  <c r="AT35" i="70"/>
  <c r="AW35" i="70"/>
  <c r="AX35" i="70"/>
  <c r="AY35" i="70"/>
  <c r="AZ35" i="70"/>
  <c r="BA35" i="70"/>
  <c r="BB35" i="70"/>
  <c r="BC35" i="70" s="1"/>
  <c r="BD35" i="70"/>
  <c r="BE35" i="70"/>
  <c r="BF35" i="70"/>
  <c r="BG35" i="70"/>
  <c r="BH35" i="70"/>
  <c r="BY35" i="70"/>
  <c r="BZ35" i="70"/>
  <c r="CA35" i="70"/>
  <c r="CE35" i="70"/>
  <c r="CF35" i="70"/>
  <c r="CG35" i="70"/>
  <c r="AO36" i="70"/>
  <c r="AP36" i="70"/>
  <c r="AR36" i="70"/>
  <c r="AT36" i="70"/>
  <c r="AU36" i="70"/>
  <c r="AV36" i="70"/>
  <c r="AW36" i="70"/>
  <c r="AX36" i="70"/>
  <c r="AY36" i="70"/>
  <c r="AZ36" i="70"/>
  <c r="BA36" i="70"/>
  <c r="BB36" i="70"/>
  <c r="BC36" i="70" s="1"/>
  <c r="BD36" i="70"/>
  <c r="BE36" i="70"/>
  <c r="BF36" i="70"/>
  <c r="BG36" i="70"/>
  <c r="BH36" i="70"/>
  <c r="BN36" i="70"/>
  <c r="BO36" i="70"/>
  <c r="BY36" i="70"/>
  <c r="BZ36" i="70"/>
  <c r="CA36" i="70"/>
  <c r="CE36" i="70"/>
  <c r="CF36" i="70"/>
  <c r="CG36" i="70"/>
  <c r="AN37" i="70"/>
  <c r="AO37" i="70"/>
  <c r="AP37" i="70"/>
  <c r="AQ37" i="70"/>
  <c r="AR37" i="70"/>
  <c r="AT37" i="70"/>
  <c r="AW37" i="70"/>
  <c r="AX37" i="70"/>
  <c r="AY37" i="70"/>
  <c r="AZ37" i="70"/>
  <c r="BA37" i="70"/>
  <c r="BB37" i="70"/>
  <c r="BC37" i="70" s="1"/>
  <c r="BD37" i="70"/>
  <c r="BE37" i="70"/>
  <c r="BF37" i="70"/>
  <c r="BG37" i="70"/>
  <c r="BH37" i="70"/>
  <c r="BN37" i="70"/>
  <c r="BO37" i="70"/>
  <c r="BY37" i="70"/>
  <c r="BZ37" i="70"/>
  <c r="CA37" i="70"/>
  <c r="CE37" i="70"/>
  <c r="CF37" i="70"/>
  <c r="CG37" i="70"/>
  <c r="AN38" i="70"/>
  <c r="AO38" i="70"/>
  <c r="AP38" i="70"/>
  <c r="AQ38" i="70"/>
  <c r="AR38" i="70"/>
  <c r="AT38" i="70"/>
  <c r="AX38" i="70"/>
  <c r="AY38" i="70"/>
  <c r="AZ38" i="70"/>
  <c r="BA38" i="70"/>
  <c r="BB38" i="70"/>
  <c r="BC38" i="70" s="1"/>
  <c r="BD38" i="70"/>
  <c r="BE38" i="70"/>
  <c r="BF38" i="70"/>
  <c r="BG38" i="70"/>
  <c r="BH38" i="70"/>
  <c r="BY38" i="70"/>
  <c r="BZ38" i="70"/>
  <c r="CA38" i="70"/>
  <c r="CE38" i="70"/>
  <c r="CF38" i="70"/>
  <c r="CG38" i="70"/>
  <c r="AO39" i="70"/>
  <c r="AP39" i="70"/>
  <c r="AR39" i="70"/>
  <c r="AT39" i="70"/>
  <c r="AU39" i="70"/>
  <c r="AV39" i="70"/>
  <c r="AW39" i="70"/>
  <c r="AX39" i="70"/>
  <c r="AY39" i="70"/>
  <c r="AZ39" i="70"/>
  <c r="BA39" i="70"/>
  <c r="BB39" i="70"/>
  <c r="BC39" i="70" s="1"/>
  <c r="BD39" i="70"/>
  <c r="BE39" i="70"/>
  <c r="BF39" i="70"/>
  <c r="BG39" i="70"/>
  <c r="BH39" i="70"/>
  <c r="BN39" i="70"/>
  <c r="BO39" i="70"/>
  <c r="BY39" i="70"/>
  <c r="BZ39" i="70"/>
  <c r="CA39" i="70"/>
  <c r="CE39" i="70"/>
  <c r="CF39" i="70"/>
  <c r="CG39" i="70"/>
  <c r="AN40" i="70"/>
  <c r="AO40" i="70"/>
  <c r="AP40" i="70"/>
  <c r="AQ40" i="70"/>
  <c r="AR40" i="70"/>
  <c r="AT40" i="70"/>
  <c r="AW40" i="70"/>
  <c r="AX40" i="70"/>
  <c r="AY40" i="70"/>
  <c r="AZ40" i="70"/>
  <c r="BA40" i="70"/>
  <c r="BB40" i="70"/>
  <c r="BC40" i="70" s="1"/>
  <c r="BD40" i="70"/>
  <c r="BE40" i="70"/>
  <c r="BF40" i="70"/>
  <c r="BG40" i="70"/>
  <c r="BH40" i="70"/>
  <c r="BN40" i="70"/>
  <c r="BO40" i="70"/>
  <c r="BY40" i="70"/>
  <c r="BZ40" i="70"/>
  <c r="CA40" i="70"/>
  <c r="CE40" i="70"/>
  <c r="CF40" i="70"/>
  <c r="CG40" i="70"/>
  <c r="AO41" i="70"/>
  <c r="AP41" i="70"/>
  <c r="AR41" i="70"/>
  <c r="AT41" i="70"/>
  <c r="AU41" i="70"/>
  <c r="AV41" i="70"/>
  <c r="AW41" i="70"/>
  <c r="AX41" i="70"/>
  <c r="AY41" i="70"/>
  <c r="AZ41" i="70"/>
  <c r="BA41" i="70"/>
  <c r="BB41" i="70"/>
  <c r="BC41" i="70" s="1"/>
  <c r="BD41" i="70"/>
  <c r="BE41" i="70"/>
  <c r="BF41" i="70"/>
  <c r="BG41" i="70"/>
  <c r="BH41" i="70"/>
  <c r="BN41" i="70"/>
  <c r="BO41" i="70"/>
  <c r="BY41" i="70"/>
  <c r="BZ41" i="70"/>
  <c r="CA41" i="70"/>
  <c r="CE41" i="70"/>
  <c r="CF41" i="70"/>
  <c r="CG41" i="70"/>
  <c r="AN42" i="70"/>
  <c r="AO42" i="70"/>
  <c r="AP42" i="70"/>
  <c r="AQ42" i="70"/>
  <c r="AR42" i="70"/>
  <c r="AT42" i="70"/>
  <c r="AW42" i="70"/>
  <c r="AX42" i="70"/>
  <c r="AY42" i="70"/>
  <c r="AZ42" i="70"/>
  <c r="BA42" i="70"/>
  <c r="BB42" i="70"/>
  <c r="BC42" i="70" s="1"/>
  <c r="BD42" i="70"/>
  <c r="BE42" i="70"/>
  <c r="BF42" i="70"/>
  <c r="BG42" i="70"/>
  <c r="BH42" i="70"/>
  <c r="BN42" i="70"/>
  <c r="BO42" i="70"/>
  <c r="BY42" i="70"/>
  <c r="BZ42" i="70"/>
  <c r="CA42" i="70"/>
  <c r="CE42" i="70"/>
  <c r="CF42" i="70"/>
  <c r="CG42" i="70"/>
  <c r="AO43" i="70"/>
  <c r="AP43" i="70"/>
  <c r="AR43" i="70"/>
  <c r="AT43" i="70"/>
  <c r="AU43" i="70"/>
  <c r="AV43" i="70"/>
  <c r="AW43" i="70"/>
  <c r="AX43" i="70"/>
  <c r="AY43" i="70"/>
  <c r="AZ43" i="70"/>
  <c r="BA43" i="70"/>
  <c r="BB43" i="70"/>
  <c r="BC43" i="70" s="1"/>
  <c r="BD43" i="70"/>
  <c r="BE43" i="70"/>
  <c r="BF43" i="70"/>
  <c r="BG43" i="70"/>
  <c r="BH43" i="70"/>
  <c r="BN43" i="70"/>
  <c r="BO43" i="70"/>
  <c r="BY43" i="70"/>
  <c r="BZ43" i="70"/>
  <c r="CA43" i="70"/>
  <c r="CE43" i="70"/>
  <c r="CF43" i="70"/>
  <c r="CG43" i="70"/>
  <c r="AN44" i="70"/>
  <c r="AO44" i="70"/>
  <c r="AP44" i="70"/>
  <c r="AQ44" i="70"/>
  <c r="AR44" i="70"/>
  <c r="AT44" i="70"/>
  <c r="AW44" i="70"/>
  <c r="AX44" i="70"/>
  <c r="AY44" i="70"/>
  <c r="AZ44" i="70"/>
  <c r="BA44" i="70"/>
  <c r="BB44" i="70"/>
  <c r="BC44" i="70" s="1"/>
  <c r="BD44" i="70"/>
  <c r="BE44" i="70"/>
  <c r="BF44" i="70"/>
  <c r="BG44" i="70"/>
  <c r="BH44" i="70"/>
  <c r="BN44" i="70"/>
  <c r="BO44" i="70"/>
  <c r="BY44" i="70"/>
  <c r="BZ44" i="70"/>
  <c r="CA44" i="70"/>
  <c r="CE44" i="70"/>
  <c r="CF44" i="70"/>
  <c r="CG44" i="70"/>
  <c r="AO45" i="70"/>
  <c r="AP45" i="70"/>
  <c r="AR45" i="70"/>
  <c r="AT45" i="70"/>
  <c r="AU45" i="70"/>
  <c r="AV45" i="70"/>
  <c r="AW45" i="70"/>
  <c r="AX45" i="70"/>
  <c r="AY45" i="70"/>
  <c r="AZ45" i="70"/>
  <c r="BA45" i="70"/>
  <c r="BB45" i="70"/>
  <c r="BC45" i="70" s="1"/>
  <c r="BD45" i="70"/>
  <c r="BE45" i="70"/>
  <c r="BF45" i="70"/>
  <c r="BG45" i="70"/>
  <c r="BH45" i="70"/>
  <c r="BN45" i="70"/>
  <c r="BO45" i="70"/>
  <c r="BY45" i="70"/>
  <c r="BZ45" i="70"/>
  <c r="CA45" i="70"/>
  <c r="CE45" i="70"/>
  <c r="CF45" i="70"/>
  <c r="CG45" i="70"/>
  <c r="AN46" i="70"/>
  <c r="AO46" i="70"/>
  <c r="AP46" i="70"/>
  <c r="AQ46" i="70"/>
  <c r="AR46" i="70"/>
  <c r="AT46" i="70"/>
  <c r="AW46" i="70"/>
  <c r="AX46" i="70"/>
  <c r="AY46" i="70"/>
  <c r="AZ46" i="70"/>
  <c r="BA46" i="70"/>
  <c r="BB46" i="70"/>
  <c r="BD46" i="70"/>
  <c r="BE46" i="70"/>
  <c r="BF46" i="70"/>
  <c r="BG46" i="70"/>
  <c r="BH46" i="70"/>
  <c r="BN46" i="70"/>
  <c r="BO46" i="70"/>
  <c r="BY46" i="70"/>
  <c r="BZ46" i="70"/>
  <c r="CA46" i="70"/>
  <c r="CE46" i="70"/>
  <c r="CF46" i="70"/>
  <c r="CG46" i="70"/>
  <c r="AO47" i="70"/>
  <c r="AP47" i="70"/>
  <c r="AR47" i="70"/>
  <c r="AT47" i="70"/>
  <c r="AU47" i="70"/>
  <c r="AV47" i="70"/>
  <c r="AW47" i="70"/>
  <c r="AX47" i="70"/>
  <c r="AY47" i="70"/>
  <c r="AZ47" i="70"/>
  <c r="BA47" i="70"/>
  <c r="BB47" i="70"/>
  <c r="BD47" i="70"/>
  <c r="BE47" i="70"/>
  <c r="BF47" i="70"/>
  <c r="BG47" i="70"/>
  <c r="BH47" i="70"/>
  <c r="BN47" i="70"/>
  <c r="BO47" i="70"/>
  <c r="BY47" i="70"/>
  <c r="BZ47" i="70"/>
  <c r="CA47" i="70"/>
  <c r="CE47" i="70"/>
  <c r="CF47" i="70"/>
  <c r="CG47" i="70"/>
  <c r="AN48" i="70"/>
  <c r="AO48" i="70"/>
  <c r="AP48" i="70"/>
  <c r="AQ48" i="70"/>
  <c r="AR48" i="70"/>
  <c r="AT48" i="70"/>
  <c r="AW48" i="70"/>
  <c r="AX48" i="70"/>
  <c r="AY48" i="70"/>
  <c r="AZ48" i="70"/>
  <c r="BA48" i="70"/>
  <c r="BB48" i="70"/>
  <c r="BD48" i="70"/>
  <c r="BE48" i="70"/>
  <c r="BF48" i="70"/>
  <c r="BG48" i="70"/>
  <c r="BH48" i="70"/>
  <c r="BN48" i="70"/>
  <c r="BO48" i="70"/>
  <c r="BY48" i="70"/>
  <c r="BZ48" i="70"/>
  <c r="CA48" i="70"/>
  <c r="CE48" i="70"/>
  <c r="CF48" i="70"/>
  <c r="CG48" i="70"/>
  <c r="AO49" i="70"/>
  <c r="AP49" i="70"/>
  <c r="AR49" i="70"/>
  <c r="AT49" i="70"/>
  <c r="AU49" i="70"/>
  <c r="AV49" i="70"/>
  <c r="AW49" i="70"/>
  <c r="AX49" i="70"/>
  <c r="AY49" i="70"/>
  <c r="AZ49" i="70"/>
  <c r="BA49" i="70"/>
  <c r="BB49" i="70"/>
  <c r="BC49" i="70" s="1"/>
  <c r="BD49" i="70"/>
  <c r="BE49" i="70"/>
  <c r="BF49" i="70"/>
  <c r="BG49" i="70"/>
  <c r="BH49" i="70"/>
  <c r="BN49" i="70"/>
  <c r="BO49" i="70"/>
  <c r="BY49" i="70"/>
  <c r="BZ49" i="70"/>
  <c r="CA49" i="70"/>
  <c r="CE49" i="70"/>
  <c r="CF49" i="70"/>
  <c r="CG49" i="70"/>
  <c r="AN50" i="70"/>
  <c r="AO50" i="70"/>
  <c r="AP50" i="70"/>
  <c r="AQ50" i="70"/>
  <c r="AR50" i="70"/>
  <c r="AT50" i="70"/>
  <c r="AW50" i="70"/>
  <c r="AX50" i="70"/>
  <c r="AY50" i="70"/>
  <c r="AZ50" i="70"/>
  <c r="BA50" i="70"/>
  <c r="BB50" i="70"/>
  <c r="BC50" i="70" s="1"/>
  <c r="BD50" i="70"/>
  <c r="BE50" i="70"/>
  <c r="BF50" i="70"/>
  <c r="BG50" i="70"/>
  <c r="BH50" i="70"/>
  <c r="BN50" i="70"/>
  <c r="BO50" i="70"/>
  <c r="BY50" i="70"/>
  <c r="BZ50" i="70"/>
  <c r="CA50" i="70"/>
  <c r="CE50" i="70"/>
  <c r="CF50" i="70"/>
  <c r="CG50" i="70"/>
  <c r="AN51" i="70"/>
  <c r="AR51" i="70"/>
  <c r="AT51" i="70"/>
  <c r="AU51" i="70"/>
  <c r="AV51" i="70"/>
  <c r="AW51" i="70"/>
  <c r="AX51" i="70"/>
  <c r="AY51" i="70"/>
  <c r="AZ51" i="70"/>
  <c r="BA51" i="70"/>
  <c r="BB51" i="70"/>
  <c r="BC51" i="70" s="1"/>
  <c r="BD51" i="70"/>
  <c r="BE51" i="70"/>
  <c r="BF51" i="70"/>
  <c r="BG51" i="70"/>
  <c r="BH51" i="70"/>
  <c r="BN51" i="70"/>
  <c r="BO51" i="70"/>
  <c r="BY51" i="70"/>
  <c r="BZ51" i="70"/>
  <c r="CA51" i="70"/>
  <c r="CE51" i="70"/>
  <c r="CF51" i="70"/>
  <c r="CG51" i="70"/>
  <c r="AN52" i="70"/>
  <c r="AO52" i="70"/>
  <c r="AP52" i="70"/>
  <c r="AQ52" i="70"/>
  <c r="AR52" i="70"/>
  <c r="AT52" i="70"/>
  <c r="AW52" i="70"/>
  <c r="AX52" i="70"/>
  <c r="AY52" i="70"/>
  <c r="AZ52" i="70"/>
  <c r="BA52" i="70"/>
  <c r="BB52" i="70"/>
  <c r="BC52" i="70" s="1"/>
  <c r="BD52" i="70"/>
  <c r="BE52" i="70"/>
  <c r="BF52" i="70"/>
  <c r="BG52" i="70"/>
  <c r="BH52" i="70"/>
  <c r="BN52" i="70"/>
  <c r="BO52" i="70"/>
  <c r="BY52" i="70"/>
  <c r="BZ52" i="70"/>
  <c r="CA52" i="70"/>
  <c r="CE52" i="70"/>
  <c r="CF52" i="70"/>
  <c r="CG52" i="70"/>
  <c r="AN53" i="70"/>
  <c r="AR53" i="70"/>
  <c r="AT53" i="70"/>
  <c r="AU53" i="70"/>
  <c r="AV53" i="70"/>
  <c r="AW53" i="70"/>
  <c r="AX53" i="70"/>
  <c r="AY53" i="70"/>
  <c r="AZ53" i="70"/>
  <c r="BA53" i="70"/>
  <c r="BB53" i="70"/>
  <c r="BC53" i="70" s="1"/>
  <c r="BD53" i="70"/>
  <c r="BE53" i="70"/>
  <c r="BF53" i="70"/>
  <c r="BG53" i="70"/>
  <c r="BH53" i="70"/>
  <c r="BN53" i="70"/>
  <c r="BO53" i="70"/>
  <c r="BY53" i="70"/>
  <c r="BZ53" i="70"/>
  <c r="CA53" i="70"/>
  <c r="CE53" i="70"/>
  <c r="CF53" i="70"/>
  <c r="CG53" i="70"/>
  <c r="AN54" i="70"/>
  <c r="AO54" i="70"/>
  <c r="AP54" i="70"/>
  <c r="AQ54" i="70"/>
  <c r="AR54" i="70"/>
  <c r="AW54" i="70"/>
  <c r="AX54" i="70"/>
  <c r="AY54" i="70"/>
  <c r="AZ54" i="70"/>
  <c r="BA54" i="70"/>
  <c r="BB54" i="70"/>
  <c r="BC54" i="70" s="1"/>
  <c r="BD54" i="70"/>
  <c r="BE54" i="70"/>
  <c r="BF54" i="70"/>
  <c r="BG54" i="70"/>
  <c r="BH54" i="70"/>
  <c r="BN54" i="70"/>
  <c r="BO54" i="70"/>
  <c r="BY54" i="70"/>
  <c r="BZ54" i="70"/>
  <c r="CA54" i="70"/>
  <c r="CE54" i="70"/>
  <c r="CF54" i="70"/>
  <c r="CG54" i="70"/>
  <c r="AN55" i="70"/>
  <c r="AO55" i="70"/>
  <c r="AP55" i="70"/>
  <c r="AQ55" i="70"/>
  <c r="AR55" i="70"/>
  <c r="AT55" i="70"/>
  <c r="AX55" i="70"/>
  <c r="AY55" i="70"/>
  <c r="AZ55" i="70"/>
  <c r="BA55" i="70"/>
  <c r="BB55" i="70"/>
  <c r="BC55" i="70" s="1"/>
  <c r="BD55" i="70"/>
  <c r="BE55" i="70"/>
  <c r="BF55" i="70"/>
  <c r="BG55" i="70"/>
  <c r="BH55" i="70"/>
  <c r="BY55" i="70"/>
  <c r="BZ55" i="70"/>
  <c r="CA55" i="70"/>
  <c r="CE55" i="70"/>
  <c r="CF55" i="70"/>
  <c r="CG55" i="70"/>
  <c r="AO56" i="70"/>
  <c r="AP56" i="70"/>
  <c r="AR56" i="70"/>
  <c r="AS56" i="70"/>
  <c r="BV56" i="70" s="1"/>
  <c r="AT56" i="70"/>
  <c r="AU56" i="70"/>
  <c r="AV56" i="70"/>
  <c r="AW56" i="70"/>
  <c r="AX56" i="70"/>
  <c r="AY56" i="70"/>
  <c r="AZ56" i="70"/>
  <c r="BA56" i="70"/>
  <c r="BB56" i="70"/>
  <c r="BC56" i="70" s="1"/>
  <c r="BD56" i="70"/>
  <c r="BE56" i="70"/>
  <c r="BF56" i="70"/>
  <c r="BH56" i="70"/>
  <c r="BN56" i="70"/>
  <c r="BO56" i="70"/>
  <c r="CB56" i="70"/>
  <c r="CC56" i="70"/>
  <c r="CD56" i="70"/>
  <c r="CE56" i="70"/>
  <c r="CF56" i="70"/>
  <c r="CG56" i="70"/>
  <c r="AN57" i="70"/>
  <c r="AO57" i="70"/>
  <c r="AP57" i="70"/>
  <c r="AQ57" i="70"/>
  <c r="AR57" i="70"/>
  <c r="AS57" i="70"/>
  <c r="BV57" i="70" s="1"/>
  <c r="AT57" i="70"/>
  <c r="AU57" i="70"/>
  <c r="AV57" i="70"/>
  <c r="AW57" i="70"/>
  <c r="AY57" i="70"/>
  <c r="AZ57" i="70"/>
  <c r="BA57" i="70"/>
  <c r="BB57" i="70"/>
  <c r="BC57" i="70" s="1"/>
  <c r="BD57" i="70"/>
  <c r="BE57" i="70"/>
  <c r="BF57" i="70"/>
  <c r="BG57" i="70"/>
  <c r="BH57" i="70"/>
  <c r="BN57" i="70"/>
  <c r="BO57" i="70"/>
  <c r="CB57" i="70"/>
  <c r="CC57" i="70"/>
  <c r="CD57" i="70"/>
  <c r="CE57" i="70"/>
  <c r="CF57" i="70"/>
  <c r="CG57" i="70"/>
  <c r="AN58" i="70"/>
  <c r="AO58" i="70"/>
  <c r="AP58" i="70"/>
  <c r="AQ58" i="70"/>
  <c r="AR58" i="70"/>
  <c r="AS58" i="70"/>
  <c r="BV58" i="70" s="1"/>
  <c r="AT58" i="70"/>
  <c r="AU58" i="70"/>
  <c r="AV58" i="70"/>
  <c r="AW58" i="70"/>
  <c r="AY58" i="70"/>
  <c r="AZ58" i="70"/>
  <c r="BA58" i="70"/>
  <c r="BB58" i="70"/>
  <c r="BC58" i="70" s="1"/>
  <c r="BD58" i="70"/>
  <c r="BE58" i="70"/>
  <c r="BF58" i="70"/>
  <c r="BG58" i="70"/>
  <c r="BH58" i="70"/>
  <c r="CB58" i="70"/>
  <c r="CC58" i="70"/>
  <c r="CD58" i="70"/>
  <c r="CE58" i="70"/>
  <c r="CF58" i="70"/>
  <c r="CG58" i="70"/>
  <c r="AN59" i="70"/>
  <c r="AR59" i="70"/>
  <c r="AS59" i="70"/>
  <c r="BV59" i="70" s="1"/>
  <c r="AT59" i="70"/>
  <c r="AU59" i="70"/>
  <c r="AV59" i="70"/>
  <c r="AW59" i="70"/>
  <c r="AX59" i="70"/>
  <c r="AY59" i="70"/>
  <c r="AZ59" i="70"/>
  <c r="BA59" i="70"/>
  <c r="BB59" i="70"/>
  <c r="BC59" i="70" s="1"/>
  <c r="BD59" i="70"/>
  <c r="BE59" i="70"/>
  <c r="BF59" i="70"/>
  <c r="BH59" i="70"/>
  <c r="BN59" i="70"/>
  <c r="BO59" i="70"/>
  <c r="CB59" i="70"/>
  <c r="CC59" i="70"/>
  <c r="CD59" i="70"/>
  <c r="CE59" i="70"/>
  <c r="CF59" i="70"/>
  <c r="CG59" i="70"/>
  <c r="AN60" i="70"/>
  <c r="AO60" i="70"/>
  <c r="AP60" i="70"/>
  <c r="AQ60" i="70"/>
  <c r="AR60" i="70"/>
  <c r="AS60" i="70"/>
  <c r="BV60" i="70" s="1"/>
  <c r="AT60" i="70"/>
  <c r="AU60" i="70"/>
  <c r="AV60" i="70"/>
  <c r="AW60" i="70"/>
  <c r="AX60" i="70"/>
  <c r="AY60" i="70"/>
  <c r="AZ60" i="70"/>
  <c r="BA60" i="70"/>
  <c r="BB60" i="70"/>
  <c r="BC60" i="70" s="1"/>
  <c r="BD60" i="70"/>
  <c r="BE60" i="70"/>
  <c r="BF60" i="70"/>
  <c r="BG60" i="70"/>
  <c r="BH60" i="70"/>
  <c r="BN60" i="70"/>
  <c r="BO60" i="70"/>
  <c r="CB60" i="70"/>
  <c r="CC60" i="70"/>
  <c r="CD60" i="70"/>
  <c r="CE60" i="70"/>
  <c r="CF60" i="70"/>
  <c r="CG60" i="70"/>
  <c r="AN61" i="70"/>
  <c r="AO61" i="70"/>
  <c r="AP61" i="70"/>
  <c r="AQ61" i="70"/>
  <c r="AR61" i="70"/>
  <c r="AS61" i="70"/>
  <c r="BV61" i="70" s="1"/>
  <c r="AT61" i="70"/>
  <c r="AU61" i="70"/>
  <c r="AV61" i="70"/>
  <c r="AW61" i="70"/>
  <c r="AY61" i="70"/>
  <c r="AZ61" i="70"/>
  <c r="BA61" i="70"/>
  <c r="BB61" i="70"/>
  <c r="BC61" i="70" s="1"/>
  <c r="BD61" i="70"/>
  <c r="BE61" i="70"/>
  <c r="BF61" i="70"/>
  <c r="BG61" i="70"/>
  <c r="BH61" i="70"/>
  <c r="CB61" i="70"/>
  <c r="CC61" i="70"/>
  <c r="CD61" i="70"/>
  <c r="CE61" i="70"/>
  <c r="CF61" i="70"/>
  <c r="CG61" i="70"/>
  <c r="AN62" i="70"/>
  <c r="AO62" i="70"/>
  <c r="AP62" i="70"/>
  <c r="AQ62" i="70"/>
  <c r="AR62" i="70"/>
  <c r="AS62" i="70"/>
  <c r="BV62" i="70" s="1"/>
  <c r="AT62" i="70"/>
  <c r="AU62" i="70"/>
  <c r="AV62" i="70"/>
  <c r="AW62" i="70"/>
  <c r="AY62" i="70"/>
  <c r="AZ62" i="70"/>
  <c r="BA62" i="70"/>
  <c r="BB62" i="70"/>
  <c r="BC62" i="70" s="1"/>
  <c r="BD62" i="70"/>
  <c r="BE62" i="70"/>
  <c r="BF62" i="70"/>
  <c r="BG62" i="70"/>
  <c r="BH62" i="70"/>
  <c r="CB62" i="70"/>
  <c r="CC62" i="70"/>
  <c r="CD62" i="70"/>
  <c r="CE62" i="70"/>
  <c r="CF62" i="70"/>
  <c r="CG62" i="70"/>
  <c r="AN63" i="70"/>
  <c r="AR63" i="70"/>
  <c r="AS63" i="70"/>
  <c r="BV63" i="70" s="1"/>
  <c r="AT63" i="70"/>
  <c r="AU63" i="70"/>
  <c r="AV63" i="70"/>
  <c r="AW63" i="70"/>
  <c r="AX63" i="70"/>
  <c r="AY63" i="70"/>
  <c r="AZ63" i="70"/>
  <c r="BA63" i="70"/>
  <c r="BB63" i="70"/>
  <c r="BC63" i="70" s="1"/>
  <c r="BD63" i="70"/>
  <c r="BE63" i="70"/>
  <c r="BF63" i="70"/>
  <c r="BH63" i="70"/>
  <c r="BN63" i="70"/>
  <c r="BO63" i="70"/>
  <c r="CB63" i="70"/>
  <c r="CC63" i="70"/>
  <c r="CD63" i="70"/>
  <c r="CE63" i="70"/>
  <c r="CF63" i="70"/>
  <c r="CG63" i="70"/>
  <c r="AN64" i="70"/>
  <c r="AO64" i="70"/>
  <c r="AP64" i="70"/>
  <c r="AQ64" i="70"/>
  <c r="AR64" i="70"/>
  <c r="AS64" i="70"/>
  <c r="BV64" i="70" s="1"/>
  <c r="AT64" i="70"/>
  <c r="AU64" i="70"/>
  <c r="AV64" i="70"/>
  <c r="AW64" i="70"/>
  <c r="AY64" i="70"/>
  <c r="AZ64" i="70"/>
  <c r="BA64" i="70"/>
  <c r="BB64" i="70"/>
  <c r="BC64" i="70" s="1"/>
  <c r="BD64" i="70"/>
  <c r="BE64" i="70"/>
  <c r="BF64" i="70"/>
  <c r="BG64" i="70"/>
  <c r="BH64" i="70"/>
  <c r="CB64" i="70"/>
  <c r="CC64" i="70"/>
  <c r="CD64" i="70"/>
  <c r="CE64" i="70"/>
  <c r="CF64" i="70"/>
  <c r="CG64" i="70"/>
  <c r="AN65" i="70"/>
  <c r="AO65" i="70"/>
  <c r="AP65" i="70"/>
  <c r="AQ65" i="70"/>
  <c r="AR65" i="70"/>
  <c r="AS65" i="70"/>
  <c r="BV65" i="70" s="1"/>
  <c r="AT65" i="70"/>
  <c r="AU65" i="70"/>
  <c r="AV65" i="70"/>
  <c r="AW65" i="70"/>
  <c r="AY65" i="70"/>
  <c r="AZ65" i="70"/>
  <c r="BA65" i="70"/>
  <c r="BB65" i="70"/>
  <c r="BC65" i="70" s="1"/>
  <c r="BD65" i="70"/>
  <c r="BE65" i="70"/>
  <c r="BF65" i="70"/>
  <c r="BG65" i="70"/>
  <c r="BH65" i="70"/>
  <c r="CB65" i="70"/>
  <c r="CC65" i="70"/>
  <c r="CD65" i="70"/>
  <c r="CE65" i="70"/>
  <c r="CF65" i="70"/>
  <c r="CG65" i="70"/>
  <c r="AN66" i="70"/>
  <c r="AR66" i="70"/>
  <c r="AS66" i="70"/>
  <c r="BV66" i="70" s="1"/>
  <c r="AT66" i="70"/>
  <c r="AU66" i="70"/>
  <c r="AV66" i="70"/>
  <c r="AW66" i="70"/>
  <c r="AX66" i="70"/>
  <c r="AY66" i="70"/>
  <c r="AZ66" i="70"/>
  <c r="BA66" i="70"/>
  <c r="BB66" i="70"/>
  <c r="BC66" i="70" s="1"/>
  <c r="BD66" i="70"/>
  <c r="BE66" i="70"/>
  <c r="BF66" i="70"/>
  <c r="BH66" i="70"/>
  <c r="BN66" i="70"/>
  <c r="BO66" i="70"/>
  <c r="CB66" i="70"/>
  <c r="CC66" i="70"/>
  <c r="CD66" i="70"/>
  <c r="CE66" i="70"/>
  <c r="CF66" i="70"/>
  <c r="CG66" i="70"/>
  <c r="AN67" i="70"/>
  <c r="AO67" i="70"/>
  <c r="AP67" i="70"/>
  <c r="AQ67" i="70"/>
  <c r="AR67" i="70"/>
  <c r="AS67" i="70"/>
  <c r="BV67" i="70" s="1"/>
  <c r="AT67" i="70"/>
  <c r="AU67" i="70"/>
  <c r="AV67" i="70"/>
  <c r="AW67" i="70"/>
  <c r="AY67" i="70"/>
  <c r="AZ67" i="70"/>
  <c r="BA67" i="70"/>
  <c r="BB67" i="70"/>
  <c r="BC67" i="70" s="1"/>
  <c r="BD67" i="70"/>
  <c r="BE67" i="70"/>
  <c r="BF67" i="70"/>
  <c r="BG67" i="70"/>
  <c r="BH67" i="70"/>
  <c r="CB67" i="70"/>
  <c r="CC67" i="70"/>
  <c r="CD67" i="70"/>
  <c r="CE67" i="70"/>
  <c r="CF67" i="70"/>
  <c r="CG67" i="70"/>
  <c r="AN68" i="70"/>
  <c r="AO68" i="70"/>
  <c r="AP68" i="70"/>
  <c r="AQ68" i="70"/>
  <c r="AR68" i="70"/>
  <c r="AS68" i="70"/>
  <c r="BV68" i="70" s="1"/>
  <c r="AT68" i="70"/>
  <c r="AU68" i="70"/>
  <c r="AV68" i="70"/>
  <c r="AW68" i="70"/>
  <c r="AY68" i="70"/>
  <c r="AZ68" i="70"/>
  <c r="BA68" i="70"/>
  <c r="BB68" i="70"/>
  <c r="BC68" i="70" s="1"/>
  <c r="BD68" i="70"/>
  <c r="BE68" i="70"/>
  <c r="BF68" i="70"/>
  <c r="BG68" i="70"/>
  <c r="BH68" i="70"/>
  <c r="CB68" i="70"/>
  <c r="CC68" i="70"/>
  <c r="CD68" i="70"/>
  <c r="CE68" i="70"/>
  <c r="CF68" i="70"/>
  <c r="CG68" i="70"/>
  <c r="AO69" i="70"/>
  <c r="AP69" i="70"/>
  <c r="AR69" i="70"/>
  <c r="AS69" i="70"/>
  <c r="BV69" i="70" s="1"/>
  <c r="AT69" i="70"/>
  <c r="AU69" i="70"/>
  <c r="AV69" i="70"/>
  <c r="AW69" i="70"/>
  <c r="AX69" i="70"/>
  <c r="AY69" i="70"/>
  <c r="AZ69" i="70"/>
  <c r="BA69" i="70"/>
  <c r="BB69" i="70"/>
  <c r="BC69" i="70" s="1"/>
  <c r="BD69" i="70"/>
  <c r="BE69" i="70"/>
  <c r="BF69" i="70"/>
  <c r="BH69" i="70"/>
  <c r="BN69" i="70"/>
  <c r="BO69" i="70"/>
  <c r="CB69" i="70"/>
  <c r="CC69" i="70"/>
  <c r="CD69" i="70"/>
  <c r="CE69" i="70"/>
  <c r="CF69" i="70"/>
  <c r="CG69" i="70"/>
  <c r="AN70" i="70"/>
  <c r="AO70" i="70"/>
  <c r="AP70" i="70"/>
  <c r="AQ70" i="70"/>
  <c r="AR70" i="70"/>
  <c r="AS70" i="70"/>
  <c r="BV70" i="70" s="1"/>
  <c r="AT70" i="70"/>
  <c r="AU70" i="70"/>
  <c r="AV70" i="70"/>
  <c r="AW70" i="70"/>
  <c r="AY70" i="70"/>
  <c r="AZ70" i="70"/>
  <c r="BA70" i="70"/>
  <c r="BB70" i="70"/>
  <c r="BC70" i="70" s="1"/>
  <c r="BD70" i="70"/>
  <c r="BE70" i="70"/>
  <c r="BF70" i="70"/>
  <c r="BG70" i="70"/>
  <c r="BH70" i="70"/>
  <c r="CB70" i="70"/>
  <c r="CC70" i="70"/>
  <c r="CD70" i="70"/>
  <c r="CE70" i="70"/>
  <c r="CF70" i="70"/>
  <c r="CG70" i="70"/>
  <c r="AN71" i="70"/>
  <c r="AO71" i="70"/>
  <c r="AP71" i="70"/>
  <c r="AQ71" i="70"/>
  <c r="AR71" i="70"/>
  <c r="AS71" i="70"/>
  <c r="BV71" i="70" s="1"/>
  <c r="AT71" i="70"/>
  <c r="AU71" i="70"/>
  <c r="AV71" i="70"/>
  <c r="AW71" i="70"/>
  <c r="AY71" i="70"/>
  <c r="AZ71" i="70"/>
  <c r="BA71" i="70"/>
  <c r="BB71" i="70"/>
  <c r="BC71" i="70" s="1"/>
  <c r="BD71" i="70"/>
  <c r="BE71" i="70"/>
  <c r="BF71" i="70"/>
  <c r="BG71" i="70"/>
  <c r="BH71" i="70"/>
  <c r="CB71" i="70"/>
  <c r="CC71" i="70"/>
  <c r="CD71" i="70"/>
  <c r="CE71" i="70"/>
  <c r="CF71" i="70"/>
  <c r="CG71" i="70"/>
  <c r="AO72" i="70"/>
  <c r="AP72" i="70"/>
  <c r="AR72" i="70"/>
  <c r="AS72" i="70"/>
  <c r="BV72" i="70" s="1"/>
  <c r="AT72" i="70"/>
  <c r="AU72" i="70"/>
  <c r="AV72" i="70"/>
  <c r="AW72" i="70"/>
  <c r="AX72" i="70"/>
  <c r="AY72" i="70"/>
  <c r="AZ72" i="70"/>
  <c r="BA72" i="70"/>
  <c r="BB72" i="70"/>
  <c r="BD72" i="70"/>
  <c r="BE72" i="70"/>
  <c r="BF72" i="70"/>
  <c r="BH72" i="70"/>
  <c r="BN72" i="70"/>
  <c r="BO72" i="70"/>
  <c r="CB72" i="70"/>
  <c r="CC72" i="70"/>
  <c r="CD72" i="70"/>
  <c r="CE72" i="70"/>
  <c r="CF72" i="70"/>
  <c r="CG72" i="70"/>
  <c r="AN73" i="70"/>
  <c r="AO73" i="70"/>
  <c r="AP73" i="70"/>
  <c r="AQ73" i="70"/>
  <c r="AR73" i="70"/>
  <c r="AS73" i="70"/>
  <c r="BV73" i="70" s="1"/>
  <c r="AT73" i="70"/>
  <c r="AU73" i="70"/>
  <c r="AV73" i="70"/>
  <c r="AW73" i="70"/>
  <c r="AY73" i="70"/>
  <c r="AZ73" i="70"/>
  <c r="BA73" i="70"/>
  <c r="BB73" i="70"/>
  <c r="BD73" i="70"/>
  <c r="BE73" i="70"/>
  <c r="BF73" i="70"/>
  <c r="BG73" i="70"/>
  <c r="BH73" i="70"/>
  <c r="CB73" i="70"/>
  <c r="CC73" i="70"/>
  <c r="CD73" i="70"/>
  <c r="CE73" i="70"/>
  <c r="CF73" i="70"/>
  <c r="CG73" i="70"/>
  <c r="AN74" i="70"/>
  <c r="AO74" i="70"/>
  <c r="AP74" i="70"/>
  <c r="AQ74" i="70"/>
  <c r="AR74" i="70"/>
  <c r="AS74" i="70"/>
  <c r="BV74" i="70" s="1"/>
  <c r="AT74" i="70"/>
  <c r="AU74" i="70"/>
  <c r="AV74" i="70"/>
  <c r="AW74" i="70"/>
  <c r="AY74" i="70"/>
  <c r="AZ74" i="70"/>
  <c r="BA74" i="70"/>
  <c r="BB74" i="70"/>
  <c r="BD74" i="70"/>
  <c r="BE74" i="70"/>
  <c r="BF74" i="70"/>
  <c r="BG74" i="70"/>
  <c r="BH74" i="70"/>
  <c r="CB74" i="70"/>
  <c r="CC74" i="70"/>
  <c r="CD74" i="70"/>
  <c r="CE74" i="70"/>
  <c r="CF74" i="70"/>
  <c r="CG74" i="70"/>
  <c r="AO75" i="70"/>
  <c r="AP75" i="70"/>
  <c r="AR75" i="70"/>
  <c r="AS75" i="70"/>
  <c r="BV75" i="70" s="1"/>
  <c r="AT75" i="70"/>
  <c r="AU75" i="70"/>
  <c r="AV75" i="70"/>
  <c r="AW75" i="70"/>
  <c r="AX75" i="70"/>
  <c r="AY75" i="70"/>
  <c r="AZ75" i="70"/>
  <c r="BA75" i="70"/>
  <c r="BB75" i="70"/>
  <c r="BD75" i="70"/>
  <c r="BE75" i="70"/>
  <c r="BF75" i="70"/>
  <c r="BH75" i="70"/>
  <c r="BN75" i="70"/>
  <c r="BO75" i="70"/>
  <c r="CB75" i="70"/>
  <c r="CC75" i="70"/>
  <c r="CD75" i="70"/>
  <c r="CE75" i="70"/>
  <c r="CF75" i="70"/>
  <c r="CG75" i="70"/>
  <c r="AN76" i="70"/>
  <c r="AO76" i="70"/>
  <c r="AP76" i="70"/>
  <c r="AQ76" i="70"/>
  <c r="AR76" i="70"/>
  <c r="AS76" i="70"/>
  <c r="BV76" i="70" s="1"/>
  <c r="AT76" i="70"/>
  <c r="AU76" i="70"/>
  <c r="AV76" i="70"/>
  <c r="AW76" i="70"/>
  <c r="AY76" i="70"/>
  <c r="AZ76" i="70"/>
  <c r="BA76" i="70"/>
  <c r="BB76" i="70"/>
  <c r="BD76" i="70"/>
  <c r="BE76" i="70"/>
  <c r="BF76" i="70"/>
  <c r="BG76" i="70"/>
  <c r="BH76" i="70"/>
  <c r="CB76" i="70"/>
  <c r="CC76" i="70"/>
  <c r="CD76" i="70"/>
  <c r="CE76" i="70"/>
  <c r="CF76" i="70"/>
  <c r="CG76" i="70"/>
  <c r="AN77" i="70"/>
  <c r="AO77" i="70"/>
  <c r="AP77" i="70"/>
  <c r="AQ77" i="70"/>
  <c r="AR77" i="70"/>
  <c r="AS77" i="70"/>
  <c r="BV77" i="70" s="1"/>
  <c r="AT77" i="70"/>
  <c r="AU77" i="70"/>
  <c r="AV77" i="70"/>
  <c r="AW77" i="70"/>
  <c r="AY77" i="70"/>
  <c r="AZ77" i="70"/>
  <c r="BA77" i="70"/>
  <c r="BB77" i="70"/>
  <c r="BD77" i="70"/>
  <c r="BE77" i="70"/>
  <c r="BF77" i="70"/>
  <c r="BG77" i="70"/>
  <c r="BH77" i="70"/>
  <c r="BN77" i="70"/>
  <c r="BO77" i="70"/>
  <c r="CB77" i="70"/>
  <c r="CC77" i="70"/>
  <c r="CD77" i="70"/>
  <c r="CE77" i="70"/>
  <c r="CF77" i="70"/>
  <c r="CG77" i="70"/>
  <c r="AO78" i="70"/>
  <c r="AP78" i="70"/>
  <c r="AR78" i="70"/>
  <c r="AS78" i="70"/>
  <c r="BV78" i="70" s="1"/>
  <c r="AT78" i="70"/>
  <c r="AU78" i="70"/>
  <c r="AV78" i="70"/>
  <c r="AW78" i="70"/>
  <c r="AX78" i="70"/>
  <c r="AY78" i="70"/>
  <c r="AZ78" i="70"/>
  <c r="BA78" i="70"/>
  <c r="BB78" i="70"/>
  <c r="BD78" i="70"/>
  <c r="BE78" i="70"/>
  <c r="BF78" i="70"/>
  <c r="BH78" i="70"/>
  <c r="BN78" i="70"/>
  <c r="BO78" i="70"/>
  <c r="CB78" i="70"/>
  <c r="CC78" i="70"/>
  <c r="CD78" i="70"/>
  <c r="CE78" i="70"/>
  <c r="CF78" i="70"/>
  <c r="CG78" i="70"/>
  <c r="AN79" i="70"/>
  <c r="AO79" i="70"/>
  <c r="AP79" i="70"/>
  <c r="AQ79" i="70"/>
  <c r="AR79" i="70"/>
  <c r="AS79" i="70"/>
  <c r="BV79" i="70" s="1"/>
  <c r="AT79" i="70"/>
  <c r="AU79" i="70"/>
  <c r="AV79" i="70"/>
  <c r="AW79" i="70"/>
  <c r="AY79" i="70"/>
  <c r="AZ79" i="70"/>
  <c r="BA79" i="70"/>
  <c r="BB79" i="70"/>
  <c r="BD79" i="70"/>
  <c r="BE79" i="70"/>
  <c r="BF79" i="70"/>
  <c r="BG79" i="70"/>
  <c r="BH79" i="70"/>
  <c r="CB79" i="70"/>
  <c r="CC79" i="70"/>
  <c r="CD79" i="70"/>
  <c r="CE79" i="70"/>
  <c r="CF79" i="70"/>
  <c r="CG79" i="70"/>
  <c r="AN80" i="70"/>
  <c r="AO80" i="70"/>
  <c r="AP80" i="70"/>
  <c r="AQ80" i="70"/>
  <c r="AR80" i="70"/>
  <c r="AS80" i="70"/>
  <c r="BV80" i="70" s="1"/>
  <c r="AT80" i="70"/>
  <c r="AU80" i="70"/>
  <c r="AV80" i="70"/>
  <c r="AW80" i="70"/>
  <c r="AY80" i="70"/>
  <c r="AZ80" i="70"/>
  <c r="BA80" i="70"/>
  <c r="BB80" i="70"/>
  <c r="BD80" i="70"/>
  <c r="BE80" i="70"/>
  <c r="BF80" i="70"/>
  <c r="BG80" i="70"/>
  <c r="BH80" i="70"/>
  <c r="BN80" i="70"/>
  <c r="BO80" i="70"/>
  <c r="CB80" i="70"/>
  <c r="CC80" i="70"/>
  <c r="CD80" i="70"/>
  <c r="CE80" i="70"/>
  <c r="CF80" i="70"/>
  <c r="CG80" i="70"/>
  <c r="AN81" i="70"/>
  <c r="AO81" i="70"/>
  <c r="AP81" i="70"/>
  <c r="AQ81" i="70"/>
  <c r="AR81" i="70"/>
  <c r="AS81" i="70"/>
  <c r="BV81" i="70" s="1"/>
  <c r="AT81" i="70"/>
  <c r="AU81" i="70"/>
  <c r="AV81" i="70"/>
  <c r="AX81" i="70"/>
  <c r="AY81" i="70"/>
  <c r="AZ81" i="70"/>
  <c r="BA81" i="70"/>
  <c r="BB81" i="70"/>
  <c r="BD81" i="70"/>
  <c r="BE81" i="70"/>
  <c r="BF81" i="70"/>
  <c r="BG81" i="70"/>
  <c r="BH81" i="70"/>
  <c r="CB81" i="70"/>
  <c r="CC81" i="70"/>
  <c r="CD81" i="70"/>
  <c r="CE81" i="70"/>
  <c r="CF81" i="70"/>
  <c r="CG81" i="70"/>
  <c r="AO82" i="70"/>
  <c r="AP82" i="70"/>
  <c r="AR82" i="70"/>
  <c r="AT82" i="70"/>
  <c r="AU82" i="70"/>
  <c r="AV82" i="70"/>
  <c r="AW82" i="70"/>
  <c r="AX82" i="70"/>
  <c r="AY82" i="70"/>
  <c r="AZ82" i="70"/>
  <c r="BA82" i="70"/>
  <c r="BB82" i="70"/>
  <c r="BD82" i="70"/>
  <c r="BE82" i="70"/>
  <c r="BF82" i="70"/>
  <c r="BG82" i="70"/>
  <c r="BH82" i="70"/>
  <c r="BN82" i="70"/>
  <c r="BO82" i="70"/>
  <c r="BY82" i="70"/>
  <c r="BZ82" i="70"/>
  <c r="CA82" i="70"/>
  <c r="CE82" i="70"/>
  <c r="CF82" i="70"/>
  <c r="CG82" i="70"/>
  <c r="AN83" i="70"/>
  <c r="AO83" i="70"/>
  <c r="AP83" i="70"/>
  <c r="AQ83" i="70"/>
  <c r="AR83" i="70"/>
  <c r="AT83" i="70"/>
  <c r="AW83" i="70"/>
  <c r="AX83" i="70"/>
  <c r="AY83" i="70"/>
  <c r="AZ83" i="70"/>
  <c r="BA83" i="70"/>
  <c r="BB83" i="70"/>
  <c r="BD83" i="70"/>
  <c r="BE83" i="70"/>
  <c r="BF83" i="70"/>
  <c r="BG83" i="70"/>
  <c r="BH83" i="70"/>
  <c r="BN83" i="70"/>
  <c r="BO83" i="70"/>
  <c r="BY83" i="70"/>
  <c r="BZ83" i="70"/>
  <c r="CA83" i="70"/>
  <c r="CE83" i="70"/>
  <c r="CF83" i="70"/>
  <c r="CG83" i="70"/>
  <c r="AO84" i="70"/>
  <c r="AP84" i="70"/>
  <c r="AR84" i="70"/>
  <c r="AT84" i="70"/>
  <c r="AU84" i="70"/>
  <c r="AV84" i="70"/>
  <c r="AW84" i="70"/>
  <c r="AX84" i="70"/>
  <c r="AY84" i="70"/>
  <c r="AZ84" i="70"/>
  <c r="BA84" i="70"/>
  <c r="BB84" i="70"/>
  <c r="BC84" i="70" s="1"/>
  <c r="BD84" i="70"/>
  <c r="BE84" i="70"/>
  <c r="BF84" i="70"/>
  <c r="BG84" i="70"/>
  <c r="BH84" i="70"/>
  <c r="BN84" i="70"/>
  <c r="BO84" i="70"/>
  <c r="BY84" i="70"/>
  <c r="BZ84" i="70"/>
  <c r="CA84" i="70"/>
  <c r="CE84" i="70"/>
  <c r="CF84" i="70"/>
  <c r="CG84" i="70"/>
  <c r="AN85" i="70"/>
  <c r="AO85" i="70"/>
  <c r="AP85" i="70"/>
  <c r="AQ85" i="70"/>
  <c r="AR85" i="70"/>
  <c r="AT85" i="70"/>
  <c r="AW85" i="70"/>
  <c r="AX85" i="70"/>
  <c r="AY85" i="70"/>
  <c r="AZ85" i="70"/>
  <c r="BA85" i="70"/>
  <c r="BB85" i="70"/>
  <c r="BC85" i="70" s="1"/>
  <c r="BD85" i="70"/>
  <c r="BE85" i="70"/>
  <c r="BF85" i="70"/>
  <c r="BG85" i="70"/>
  <c r="BH85" i="70"/>
  <c r="BY85" i="70"/>
  <c r="BZ85" i="70"/>
  <c r="CA85" i="70"/>
  <c r="CE85" i="70"/>
  <c r="CF85" i="70"/>
  <c r="CG85" i="70"/>
  <c r="AN86" i="70"/>
  <c r="AR86" i="70"/>
  <c r="AS86" i="70"/>
  <c r="BV86" i="70" s="1"/>
  <c r="AT86" i="70"/>
  <c r="AU86" i="70"/>
  <c r="AV86" i="70"/>
  <c r="AW86" i="70"/>
  <c r="AX86" i="70"/>
  <c r="AY86" i="70"/>
  <c r="AZ86" i="70"/>
  <c r="BA86" i="70"/>
  <c r="BB86" i="70"/>
  <c r="BC86" i="70" s="1"/>
  <c r="BD86" i="70"/>
  <c r="BE86" i="70"/>
  <c r="BF86" i="70"/>
  <c r="BH86" i="70"/>
  <c r="BN86" i="70"/>
  <c r="BO86" i="70"/>
  <c r="CB86" i="70"/>
  <c r="CC86" i="70"/>
  <c r="CD86" i="70"/>
  <c r="CE86" i="70"/>
  <c r="CF86" i="70"/>
  <c r="CG86" i="70"/>
  <c r="AN87" i="70"/>
  <c r="AO87" i="70"/>
  <c r="AP87" i="70"/>
  <c r="AQ87" i="70"/>
  <c r="AR87" i="70"/>
  <c r="AS87" i="70"/>
  <c r="BV87" i="70" s="1"/>
  <c r="AT87" i="70"/>
  <c r="AU87" i="70"/>
  <c r="AV87" i="70"/>
  <c r="AW87" i="70"/>
  <c r="AY87" i="70"/>
  <c r="AZ87" i="70"/>
  <c r="BA87" i="70"/>
  <c r="BB87" i="70"/>
  <c r="BC87" i="70" s="1"/>
  <c r="BD87" i="70"/>
  <c r="BE87" i="70"/>
  <c r="BF87" i="70"/>
  <c r="BG87" i="70"/>
  <c r="BH87" i="70"/>
  <c r="CB87" i="70"/>
  <c r="CC87" i="70"/>
  <c r="CD87" i="70"/>
  <c r="CE87" i="70"/>
  <c r="CF87" i="70"/>
  <c r="CG87" i="70"/>
  <c r="AN88" i="70"/>
  <c r="AO88" i="70"/>
  <c r="AP88" i="70"/>
  <c r="AQ88" i="70"/>
  <c r="AR88" i="70"/>
  <c r="AS88" i="70"/>
  <c r="BV88" i="70" s="1"/>
  <c r="AT88" i="70"/>
  <c r="AU88" i="70"/>
  <c r="AV88" i="70"/>
  <c r="AW88" i="70"/>
  <c r="AY88" i="70"/>
  <c r="AZ88" i="70"/>
  <c r="BA88" i="70"/>
  <c r="BB88" i="70"/>
  <c r="BC88" i="70" s="1"/>
  <c r="BD88" i="70"/>
  <c r="BE88" i="70"/>
  <c r="BF88" i="70"/>
  <c r="BG88" i="70"/>
  <c r="BH88" i="70"/>
  <c r="CB88" i="70"/>
  <c r="CC88" i="70"/>
  <c r="CD88" i="70"/>
  <c r="CE88" i="70"/>
  <c r="CF88" i="70"/>
  <c r="CG88" i="70"/>
  <c r="AN89" i="70"/>
  <c r="AR89" i="70"/>
  <c r="AS89" i="70"/>
  <c r="BV89" i="70" s="1"/>
  <c r="AT89" i="70"/>
  <c r="AU89" i="70"/>
  <c r="AV89" i="70"/>
  <c r="AW89" i="70"/>
  <c r="AX89" i="70"/>
  <c r="AY89" i="70"/>
  <c r="AZ89" i="70"/>
  <c r="BA89" i="70"/>
  <c r="BB89" i="70"/>
  <c r="BC89" i="70" s="1"/>
  <c r="BD89" i="70"/>
  <c r="BE89" i="70"/>
  <c r="BF89" i="70"/>
  <c r="BH89" i="70"/>
  <c r="BN89" i="70"/>
  <c r="BO89" i="70"/>
  <c r="CB89" i="70"/>
  <c r="CC89" i="70"/>
  <c r="CD89" i="70"/>
  <c r="CE89" i="70"/>
  <c r="CF89" i="70"/>
  <c r="CG89" i="70"/>
  <c r="AN90" i="70"/>
  <c r="AO90" i="70"/>
  <c r="AP90" i="70"/>
  <c r="AQ90" i="70"/>
  <c r="AR90" i="70"/>
  <c r="AS90" i="70"/>
  <c r="BV90" i="70" s="1"/>
  <c r="AT90" i="70"/>
  <c r="AU90" i="70"/>
  <c r="AV90" i="70"/>
  <c r="AW90" i="70"/>
  <c r="AY90" i="70"/>
  <c r="AZ90" i="70"/>
  <c r="BA90" i="70"/>
  <c r="BB90" i="70"/>
  <c r="BC90" i="70" s="1"/>
  <c r="BD90" i="70"/>
  <c r="BE90" i="70"/>
  <c r="BF90" i="70"/>
  <c r="BG90" i="70"/>
  <c r="BH90" i="70"/>
  <c r="CB90" i="70"/>
  <c r="CC90" i="70"/>
  <c r="CD90" i="70"/>
  <c r="CE90" i="70"/>
  <c r="CF90" i="70"/>
  <c r="CG90" i="70"/>
  <c r="AN91" i="70"/>
  <c r="AO91" i="70"/>
  <c r="AP91" i="70"/>
  <c r="AQ91" i="70"/>
  <c r="AR91" i="70"/>
  <c r="AS91" i="70"/>
  <c r="BV91" i="70" s="1"/>
  <c r="AT91" i="70"/>
  <c r="AU91" i="70"/>
  <c r="AV91" i="70"/>
  <c r="AW91" i="70"/>
  <c r="AY91" i="70"/>
  <c r="AZ91" i="70"/>
  <c r="BA91" i="70"/>
  <c r="BB91" i="70"/>
  <c r="BC91" i="70" s="1"/>
  <c r="BD91" i="70"/>
  <c r="BE91" i="70"/>
  <c r="BF91" i="70"/>
  <c r="BG91" i="70"/>
  <c r="BH91" i="70"/>
  <c r="CB91" i="70"/>
  <c r="CC91" i="70"/>
  <c r="CD91" i="70"/>
  <c r="CE91" i="70"/>
  <c r="CF91" i="70"/>
  <c r="CG91" i="70"/>
  <c r="AO92" i="70"/>
  <c r="AP92" i="70"/>
  <c r="AR92" i="70"/>
  <c r="AS92" i="70"/>
  <c r="BV92" i="70" s="1"/>
  <c r="AT92" i="70"/>
  <c r="AU92" i="70"/>
  <c r="AV92" i="70"/>
  <c r="AW92" i="70"/>
  <c r="AX92" i="70"/>
  <c r="AY92" i="70"/>
  <c r="AZ92" i="70"/>
  <c r="BA92" i="70"/>
  <c r="BB92" i="70"/>
  <c r="BC92" i="70" s="1"/>
  <c r="BD92" i="70"/>
  <c r="BE92" i="70"/>
  <c r="BF92" i="70"/>
  <c r="BH92" i="70"/>
  <c r="BN92" i="70"/>
  <c r="BO92" i="70"/>
  <c r="CB92" i="70"/>
  <c r="CC92" i="70"/>
  <c r="CD92" i="70"/>
  <c r="CE92" i="70"/>
  <c r="CF92" i="70"/>
  <c r="CG92" i="70"/>
  <c r="AN93" i="70"/>
  <c r="AO93" i="70"/>
  <c r="AP93" i="70"/>
  <c r="AQ93" i="70"/>
  <c r="AR93" i="70"/>
  <c r="AS93" i="70"/>
  <c r="BV93" i="70" s="1"/>
  <c r="AT93" i="70"/>
  <c r="AU93" i="70"/>
  <c r="AV93" i="70"/>
  <c r="AW93" i="70"/>
  <c r="AY93" i="70"/>
  <c r="AZ93" i="70"/>
  <c r="BA93" i="70"/>
  <c r="BB93" i="70"/>
  <c r="BC93" i="70" s="1"/>
  <c r="BD93" i="70"/>
  <c r="BE93" i="70"/>
  <c r="BF93" i="70"/>
  <c r="BG93" i="70"/>
  <c r="BH93" i="70"/>
  <c r="CB93" i="70"/>
  <c r="CC93" i="70"/>
  <c r="CD93" i="70"/>
  <c r="CE93" i="70"/>
  <c r="CF93" i="70"/>
  <c r="CG93" i="70"/>
  <c r="AN94" i="70"/>
  <c r="AO94" i="70"/>
  <c r="AP94" i="70"/>
  <c r="AQ94" i="70"/>
  <c r="AR94" i="70"/>
  <c r="AS94" i="70"/>
  <c r="BV94" i="70" s="1"/>
  <c r="AT94" i="70"/>
  <c r="AU94" i="70"/>
  <c r="AV94" i="70"/>
  <c r="AW94" i="70"/>
  <c r="AY94" i="70"/>
  <c r="AZ94" i="70"/>
  <c r="BA94" i="70"/>
  <c r="BB94" i="70"/>
  <c r="BC94" i="70" s="1"/>
  <c r="BD94" i="70"/>
  <c r="BE94" i="70"/>
  <c r="BF94" i="70"/>
  <c r="BG94" i="70"/>
  <c r="BH94" i="70"/>
  <c r="CB94" i="70"/>
  <c r="CC94" i="70"/>
  <c r="CD94" i="70"/>
  <c r="CE94" i="70"/>
  <c r="CF94" i="70"/>
  <c r="CG94" i="70"/>
  <c r="AN95" i="70"/>
  <c r="AR95" i="70"/>
  <c r="AS95" i="70"/>
  <c r="BV95" i="70" s="1"/>
  <c r="AT95" i="70"/>
  <c r="AU95" i="70"/>
  <c r="AV95" i="70"/>
  <c r="AW95" i="70"/>
  <c r="AX95" i="70"/>
  <c r="AY95" i="70"/>
  <c r="AZ95" i="70"/>
  <c r="BA95" i="70"/>
  <c r="BB95" i="70"/>
  <c r="BC95" i="70" s="1"/>
  <c r="BD95" i="70"/>
  <c r="BE95" i="70"/>
  <c r="BF95" i="70"/>
  <c r="BH95" i="70"/>
  <c r="BN95" i="70"/>
  <c r="BO95" i="70"/>
  <c r="CB95" i="70"/>
  <c r="CC95" i="70"/>
  <c r="CD95" i="70"/>
  <c r="CE95" i="70"/>
  <c r="CF95" i="70"/>
  <c r="CG95" i="70"/>
  <c r="AN96" i="70"/>
  <c r="AO96" i="70"/>
  <c r="AP96" i="70"/>
  <c r="AQ96" i="70"/>
  <c r="AR96" i="70"/>
  <c r="AS96" i="70"/>
  <c r="BV96" i="70" s="1"/>
  <c r="AT96" i="70"/>
  <c r="AU96" i="70"/>
  <c r="AV96" i="70"/>
  <c r="AW96" i="70"/>
  <c r="AY96" i="70"/>
  <c r="AZ96" i="70"/>
  <c r="BA96" i="70"/>
  <c r="BB96" i="70"/>
  <c r="BC96" i="70" s="1"/>
  <c r="BD96" i="70"/>
  <c r="BE96" i="70"/>
  <c r="BF96" i="70"/>
  <c r="BG96" i="70"/>
  <c r="BH96" i="70"/>
  <c r="BN96" i="70"/>
  <c r="BO96" i="70"/>
  <c r="CB96" i="70"/>
  <c r="CC96" i="70"/>
  <c r="CD96" i="70"/>
  <c r="CE96" i="70"/>
  <c r="CF96" i="70"/>
  <c r="CG96" i="70"/>
  <c r="AN97" i="70"/>
  <c r="AO97" i="70"/>
  <c r="AP97" i="70"/>
  <c r="AQ97" i="70"/>
  <c r="AR97" i="70"/>
  <c r="AS97" i="70"/>
  <c r="BV97" i="70" s="1"/>
  <c r="AT97" i="70"/>
  <c r="AU97" i="70"/>
  <c r="AV97" i="70"/>
  <c r="AW97" i="70"/>
  <c r="AY97" i="70"/>
  <c r="AZ97" i="70"/>
  <c r="BA97" i="70"/>
  <c r="BB97" i="70"/>
  <c r="BC97" i="70" s="1"/>
  <c r="BD97" i="70"/>
  <c r="BE97" i="70"/>
  <c r="BF97" i="70"/>
  <c r="BG97" i="70"/>
  <c r="BH97" i="70"/>
  <c r="BN97" i="70"/>
  <c r="BO97" i="70"/>
  <c r="CB97" i="70"/>
  <c r="CC97" i="70"/>
  <c r="CD97" i="70"/>
  <c r="CE97" i="70"/>
  <c r="CF97" i="70"/>
  <c r="CG97" i="70"/>
  <c r="AO98" i="70"/>
  <c r="AP98" i="70"/>
  <c r="AR98" i="70"/>
  <c r="AS98" i="70"/>
  <c r="BV98" i="70" s="1"/>
  <c r="AT98" i="70"/>
  <c r="AU98" i="70"/>
  <c r="AV98" i="70"/>
  <c r="AW98" i="70"/>
  <c r="AX98" i="70"/>
  <c r="AY98" i="70"/>
  <c r="AZ98" i="70"/>
  <c r="BA98" i="70"/>
  <c r="BB98" i="70"/>
  <c r="BC98" i="70" s="1"/>
  <c r="BD98" i="70"/>
  <c r="BE98" i="70"/>
  <c r="BF98" i="70"/>
  <c r="BH98" i="70"/>
  <c r="BN98" i="70"/>
  <c r="BO98" i="70"/>
  <c r="CB98" i="70"/>
  <c r="CC98" i="70"/>
  <c r="CD98" i="70"/>
  <c r="CE98" i="70"/>
  <c r="CF98" i="70"/>
  <c r="CG98" i="70"/>
  <c r="AN99" i="70"/>
  <c r="AO99" i="70"/>
  <c r="AP99" i="70"/>
  <c r="AQ99" i="70"/>
  <c r="AR99" i="70"/>
  <c r="AS99" i="70"/>
  <c r="BV99" i="70" s="1"/>
  <c r="AT99" i="70"/>
  <c r="AU99" i="70"/>
  <c r="AV99" i="70"/>
  <c r="AW99" i="70"/>
  <c r="AY99" i="70"/>
  <c r="AZ99" i="70"/>
  <c r="BA99" i="70"/>
  <c r="BB99" i="70"/>
  <c r="BC99" i="70" s="1"/>
  <c r="BD99" i="70"/>
  <c r="BE99" i="70"/>
  <c r="BF99" i="70"/>
  <c r="BG99" i="70"/>
  <c r="BH99" i="70"/>
  <c r="BN99" i="70"/>
  <c r="BO99" i="70"/>
  <c r="CB99" i="70"/>
  <c r="CC99" i="70"/>
  <c r="CD99" i="70"/>
  <c r="CE99" i="70"/>
  <c r="CF99" i="70"/>
  <c r="CG99" i="70"/>
  <c r="AN100" i="70"/>
  <c r="AO100" i="70"/>
  <c r="AP100" i="70"/>
  <c r="AQ100" i="70"/>
  <c r="AR100" i="70"/>
  <c r="AS100" i="70"/>
  <c r="BV100" i="70" s="1"/>
  <c r="AT100" i="70"/>
  <c r="AU100" i="70"/>
  <c r="AV100" i="70"/>
  <c r="AW100" i="70"/>
  <c r="AY100" i="70"/>
  <c r="AZ100" i="70"/>
  <c r="BA100" i="70"/>
  <c r="BB100" i="70"/>
  <c r="BC100" i="70" s="1"/>
  <c r="BD100" i="70"/>
  <c r="BE100" i="70"/>
  <c r="BF100" i="70"/>
  <c r="BG100" i="70"/>
  <c r="BH100" i="70"/>
  <c r="BN100" i="70"/>
  <c r="BO100" i="70"/>
  <c r="CB100" i="70"/>
  <c r="CC100" i="70"/>
  <c r="CD100" i="70"/>
  <c r="CE100" i="70"/>
  <c r="CF100" i="70"/>
  <c r="CG100" i="70"/>
  <c r="AN101" i="70"/>
  <c r="AR101" i="70"/>
  <c r="AS101" i="70"/>
  <c r="BV101" i="70" s="1"/>
  <c r="AT101" i="70"/>
  <c r="AU101" i="70"/>
  <c r="AV101" i="70"/>
  <c r="AW101" i="70"/>
  <c r="AX101" i="70"/>
  <c r="AY101" i="70"/>
  <c r="AZ101" i="70"/>
  <c r="BA101" i="70"/>
  <c r="BB101" i="70"/>
  <c r="BC101" i="70" s="1"/>
  <c r="BD101" i="70"/>
  <c r="BE101" i="70"/>
  <c r="BF101" i="70"/>
  <c r="BH101" i="70"/>
  <c r="CB101" i="70"/>
  <c r="CC101" i="70"/>
  <c r="CD101" i="70"/>
  <c r="CE101" i="70"/>
  <c r="CF101" i="70"/>
  <c r="CG101" i="70"/>
  <c r="AN102" i="70"/>
  <c r="AO102" i="70"/>
  <c r="AP102" i="70"/>
  <c r="AQ102" i="70"/>
  <c r="AR102" i="70"/>
  <c r="AS102" i="70"/>
  <c r="BV102" i="70" s="1"/>
  <c r="AT102" i="70"/>
  <c r="AU102" i="70"/>
  <c r="AV102" i="70"/>
  <c r="AW102" i="70"/>
  <c r="AY102" i="70"/>
  <c r="AZ102" i="70"/>
  <c r="BA102" i="70"/>
  <c r="BB102" i="70"/>
  <c r="BC102" i="70" s="1"/>
  <c r="BD102" i="70"/>
  <c r="BE102" i="70"/>
  <c r="BF102" i="70"/>
  <c r="BG102" i="70"/>
  <c r="BH102" i="70"/>
  <c r="CB102" i="70"/>
  <c r="CC102" i="70"/>
  <c r="CD102" i="70"/>
  <c r="CE102" i="70"/>
  <c r="CF102" i="70"/>
  <c r="CG102" i="70"/>
  <c r="AN103" i="70"/>
  <c r="AO103" i="70"/>
  <c r="AP103" i="70"/>
  <c r="AQ103" i="70"/>
  <c r="AR103" i="70"/>
  <c r="AS103" i="70"/>
  <c r="BV103" i="70" s="1"/>
  <c r="AT103" i="70"/>
  <c r="AU103" i="70"/>
  <c r="AV103" i="70"/>
  <c r="AW103" i="70"/>
  <c r="AY103" i="70"/>
  <c r="AZ103" i="70"/>
  <c r="BA103" i="70"/>
  <c r="BB103" i="70"/>
  <c r="BC103" i="70" s="1"/>
  <c r="BD103" i="70"/>
  <c r="BE103" i="70"/>
  <c r="BF103" i="70"/>
  <c r="BG103" i="70"/>
  <c r="BH103" i="70"/>
  <c r="BN103" i="70"/>
  <c r="BO103" i="70"/>
  <c r="CB103" i="70"/>
  <c r="CC103" i="70"/>
  <c r="CD103" i="70"/>
  <c r="CE103" i="70"/>
  <c r="CF103" i="70"/>
  <c r="CG103" i="70"/>
  <c r="AO104" i="70"/>
  <c r="AP104" i="70"/>
  <c r="AR104" i="70"/>
  <c r="AS104" i="70"/>
  <c r="BV104" i="70" s="1"/>
  <c r="AT104" i="70"/>
  <c r="AU104" i="70"/>
  <c r="AV104" i="70"/>
  <c r="AW104" i="70"/>
  <c r="AX104" i="70"/>
  <c r="AY104" i="70"/>
  <c r="AZ104" i="70"/>
  <c r="BA104" i="70"/>
  <c r="BB104" i="70"/>
  <c r="BC104" i="70" s="1"/>
  <c r="BD104" i="70"/>
  <c r="BE104" i="70"/>
  <c r="BF104" i="70"/>
  <c r="BH104" i="70"/>
  <c r="BN104" i="70"/>
  <c r="BO104" i="70"/>
  <c r="CB104" i="70"/>
  <c r="CC104" i="70"/>
  <c r="CD104" i="70"/>
  <c r="CE104" i="70"/>
  <c r="CF104" i="70"/>
  <c r="CG104" i="70"/>
  <c r="AN105" i="70"/>
  <c r="AO105" i="70"/>
  <c r="AP105" i="70"/>
  <c r="AQ105" i="70"/>
  <c r="AR105" i="70"/>
  <c r="AS105" i="70"/>
  <c r="BV105" i="70" s="1"/>
  <c r="AT105" i="70"/>
  <c r="AU105" i="70"/>
  <c r="AV105" i="70"/>
  <c r="AW105" i="70"/>
  <c r="AY105" i="70"/>
  <c r="AZ105" i="70"/>
  <c r="BA105" i="70"/>
  <c r="BB105" i="70"/>
  <c r="BC105" i="70" s="1"/>
  <c r="BD105" i="70"/>
  <c r="BE105" i="70"/>
  <c r="BF105" i="70"/>
  <c r="BG105" i="70"/>
  <c r="BH105" i="70"/>
  <c r="BN105" i="70"/>
  <c r="BO105" i="70"/>
  <c r="CB105" i="70"/>
  <c r="CC105" i="70"/>
  <c r="CD105" i="70"/>
  <c r="CE105" i="70"/>
  <c r="CF105" i="70"/>
  <c r="CG105" i="70"/>
  <c r="AN106" i="70"/>
  <c r="AO106" i="70"/>
  <c r="AP106" i="70"/>
  <c r="AQ106" i="70"/>
  <c r="AR106" i="70"/>
  <c r="AS106" i="70"/>
  <c r="BV106" i="70" s="1"/>
  <c r="AT106" i="70"/>
  <c r="AU106" i="70"/>
  <c r="AV106" i="70"/>
  <c r="AW106" i="70"/>
  <c r="AY106" i="70"/>
  <c r="AZ106" i="70"/>
  <c r="BA106" i="70"/>
  <c r="BB106" i="70"/>
  <c r="BC106" i="70" s="1"/>
  <c r="BD106" i="70"/>
  <c r="BE106" i="70"/>
  <c r="BF106" i="70"/>
  <c r="BG106" i="70"/>
  <c r="BH106" i="70"/>
  <c r="BN106" i="70"/>
  <c r="BO106" i="70"/>
  <c r="CB106" i="70"/>
  <c r="CC106" i="70"/>
  <c r="CD106" i="70"/>
  <c r="CE106" i="70"/>
  <c r="CF106" i="70"/>
  <c r="CG106" i="70"/>
  <c r="AN107" i="70"/>
  <c r="AR107" i="70"/>
  <c r="AS107" i="70"/>
  <c r="BV107" i="70" s="1"/>
  <c r="AT107" i="70"/>
  <c r="AU107" i="70"/>
  <c r="AV107" i="70"/>
  <c r="AW107" i="70"/>
  <c r="AX107" i="70"/>
  <c r="AY107" i="70"/>
  <c r="AZ107" i="70"/>
  <c r="BA107" i="70"/>
  <c r="BB107" i="70"/>
  <c r="BC107" i="70" s="1"/>
  <c r="BD107" i="70"/>
  <c r="BE107" i="70"/>
  <c r="BF107" i="70"/>
  <c r="BH107" i="70"/>
  <c r="CB107" i="70"/>
  <c r="CC107" i="70"/>
  <c r="CD107" i="70"/>
  <c r="CE107" i="70"/>
  <c r="CF107" i="70"/>
  <c r="CG107" i="70"/>
  <c r="AN108" i="70"/>
  <c r="AO108" i="70"/>
  <c r="AP108" i="70"/>
  <c r="AQ108" i="70"/>
  <c r="AR108" i="70"/>
  <c r="AS108" i="70"/>
  <c r="BV108" i="70" s="1"/>
  <c r="AT108" i="70"/>
  <c r="AU108" i="70"/>
  <c r="AV108" i="70"/>
  <c r="AW108" i="70"/>
  <c r="AY108" i="70"/>
  <c r="AZ108" i="70"/>
  <c r="BA108" i="70"/>
  <c r="BB108" i="70"/>
  <c r="BC108" i="70" s="1"/>
  <c r="BD108" i="70"/>
  <c r="BE108" i="70"/>
  <c r="BF108" i="70"/>
  <c r="BG108" i="70"/>
  <c r="BH108" i="70"/>
  <c r="CB108" i="70"/>
  <c r="CC108" i="70"/>
  <c r="CD108" i="70"/>
  <c r="CE108" i="70"/>
  <c r="CF108" i="70"/>
  <c r="CG108" i="70"/>
  <c r="AN109" i="70"/>
  <c r="AO109" i="70"/>
  <c r="AP109" i="70"/>
  <c r="AQ109" i="70"/>
  <c r="AR109" i="70"/>
  <c r="AS109" i="70"/>
  <c r="BV109" i="70" s="1"/>
  <c r="AT109" i="70"/>
  <c r="AU109" i="70"/>
  <c r="AV109" i="70"/>
  <c r="AW109" i="70"/>
  <c r="AY109" i="70"/>
  <c r="AZ109" i="70"/>
  <c r="BA109" i="70"/>
  <c r="BB109" i="70"/>
  <c r="BC109" i="70" s="1"/>
  <c r="BD109" i="70"/>
  <c r="BE109" i="70"/>
  <c r="BF109" i="70"/>
  <c r="BG109" i="70"/>
  <c r="BH109" i="70"/>
  <c r="CB109" i="70"/>
  <c r="CC109" i="70"/>
  <c r="CD109" i="70"/>
  <c r="CE109" i="70"/>
  <c r="CF109" i="70"/>
  <c r="CG109" i="70"/>
  <c r="AO110" i="70"/>
  <c r="AP110" i="70"/>
  <c r="AR110" i="70"/>
  <c r="AS110" i="70"/>
  <c r="BV110" i="70" s="1"/>
  <c r="AT110" i="70"/>
  <c r="AU110" i="70"/>
  <c r="AV110" i="70"/>
  <c r="AW110" i="70"/>
  <c r="AX110" i="70"/>
  <c r="AY110" i="70"/>
  <c r="AZ110" i="70"/>
  <c r="BA110" i="70"/>
  <c r="BB110" i="70"/>
  <c r="BC110" i="70" s="1"/>
  <c r="BD110" i="70"/>
  <c r="BE110" i="70"/>
  <c r="BF110" i="70"/>
  <c r="BH110" i="70"/>
  <c r="BN110" i="70"/>
  <c r="BO110" i="70"/>
  <c r="CB110" i="70"/>
  <c r="CC110" i="70"/>
  <c r="CD110" i="70"/>
  <c r="CE110" i="70"/>
  <c r="CF110" i="70"/>
  <c r="CG110" i="70"/>
  <c r="AN111" i="70"/>
  <c r="AO111" i="70"/>
  <c r="AP111" i="70"/>
  <c r="AQ111" i="70"/>
  <c r="AR111" i="70"/>
  <c r="AS111" i="70"/>
  <c r="BV111" i="70" s="1"/>
  <c r="AT111" i="70"/>
  <c r="AU111" i="70"/>
  <c r="AV111" i="70"/>
  <c r="AW111" i="70"/>
  <c r="AY111" i="70"/>
  <c r="AZ111" i="70"/>
  <c r="BA111" i="70"/>
  <c r="BB111" i="70"/>
  <c r="BC111" i="70" s="1"/>
  <c r="BD111" i="70"/>
  <c r="BE111" i="70"/>
  <c r="BF111" i="70"/>
  <c r="BG111" i="70"/>
  <c r="BH111" i="70"/>
  <c r="CB111" i="70"/>
  <c r="CC111" i="70"/>
  <c r="CD111" i="70"/>
  <c r="CE111" i="70"/>
  <c r="CF111" i="70"/>
  <c r="CG111" i="70"/>
  <c r="AN112" i="70"/>
  <c r="AO112" i="70"/>
  <c r="AP112" i="70"/>
  <c r="AQ112" i="70"/>
  <c r="AR112" i="70"/>
  <c r="AS112" i="70"/>
  <c r="BV112" i="70" s="1"/>
  <c r="AT112" i="70"/>
  <c r="AU112" i="70"/>
  <c r="AV112" i="70"/>
  <c r="AW112" i="70"/>
  <c r="AY112" i="70"/>
  <c r="AZ112" i="70"/>
  <c r="BA112" i="70"/>
  <c r="BB112" i="70"/>
  <c r="BC112" i="70" s="1"/>
  <c r="BD112" i="70"/>
  <c r="BE112" i="70"/>
  <c r="BF112" i="70"/>
  <c r="BG112" i="70"/>
  <c r="BH112" i="70"/>
  <c r="BN112" i="70"/>
  <c r="BO112" i="70"/>
  <c r="CB112" i="70"/>
  <c r="CC112" i="70"/>
  <c r="CD112" i="70"/>
  <c r="CE112" i="70"/>
  <c r="CF112" i="70"/>
  <c r="CG112" i="70"/>
  <c r="AO113" i="70"/>
  <c r="AP113" i="70"/>
  <c r="AR113" i="70"/>
  <c r="AS113" i="70"/>
  <c r="BV113" i="70" s="1"/>
  <c r="AT113" i="70"/>
  <c r="AU113" i="70"/>
  <c r="AV113" i="70"/>
  <c r="AW113" i="70"/>
  <c r="AX113" i="70"/>
  <c r="AY113" i="70"/>
  <c r="AZ113" i="70"/>
  <c r="BA113" i="70"/>
  <c r="BB113" i="70"/>
  <c r="BC113" i="70" s="1"/>
  <c r="BD113" i="70"/>
  <c r="BE113" i="70"/>
  <c r="BF113" i="70"/>
  <c r="BH113" i="70"/>
  <c r="BN113" i="70"/>
  <c r="BO113" i="70"/>
  <c r="CB113" i="70"/>
  <c r="CC113" i="70"/>
  <c r="CD113" i="70"/>
  <c r="CE113" i="70"/>
  <c r="CF113" i="70"/>
  <c r="CG113" i="70"/>
  <c r="AN114" i="70"/>
  <c r="AO114" i="70"/>
  <c r="AP114" i="70"/>
  <c r="AQ114" i="70"/>
  <c r="AR114" i="70"/>
  <c r="AS114" i="70"/>
  <c r="BV114" i="70" s="1"/>
  <c r="AT114" i="70"/>
  <c r="AU114" i="70"/>
  <c r="AV114" i="70"/>
  <c r="AW114" i="70"/>
  <c r="AY114" i="70"/>
  <c r="AZ114" i="70"/>
  <c r="BA114" i="70"/>
  <c r="BB114" i="70"/>
  <c r="BC114" i="70" s="1"/>
  <c r="BD114" i="70"/>
  <c r="BE114" i="70"/>
  <c r="BF114" i="70"/>
  <c r="BG114" i="70"/>
  <c r="BH114" i="70"/>
  <c r="BN114" i="70"/>
  <c r="BO114" i="70"/>
  <c r="CB114" i="70"/>
  <c r="CC114" i="70"/>
  <c r="CD114" i="70"/>
  <c r="CE114" i="70"/>
  <c r="CF114" i="70"/>
  <c r="CG114" i="70"/>
  <c r="AN115" i="70"/>
  <c r="AO115" i="70"/>
  <c r="AP115" i="70"/>
  <c r="AQ115" i="70"/>
  <c r="AR115" i="70"/>
  <c r="AS115" i="70"/>
  <c r="BV115" i="70" s="1"/>
  <c r="AT115" i="70"/>
  <c r="AU115" i="70"/>
  <c r="AV115" i="70"/>
  <c r="AW115" i="70"/>
  <c r="AY115" i="70"/>
  <c r="AZ115" i="70"/>
  <c r="BA115" i="70"/>
  <c r="BB115" i="70"/>
  <c r="BC115" i="70" s="1"/>
  <c r="BD115" i="70"/>
  <c r="BE115" i="70"/>
  <c r="BF115" i="70"/>
  <c r="BG115" i="70"/>
  <c r="BH115" i="70"/>
  <c r="CB115" i="70"/>
  <c r="CC115" i="70"/>
  <c r="CD115" i="70"/>
  <c r="CE115" i="70"/>
  <c r="CF115" i="70"/>
  <c r="CG115" i="70"/>
  <c r="AN116" i="70"/>
  <c r="AO116" i="70"/>
  <c r="AP116" i="70"/>
  <c r="AQ116" i="70"/>
  <c r="AR116" i="70"/>
  <c r="AS116" i="70"/>
  <c r="BV116" i="70" s="1"/>
  <c r="AT116" i="70"/>
  <c r="AU116" i="70"/>
  <c r="AV116" i="70"/>
  <c r="AX116" i="70"/>
  <c r="AY116" i="70"/>
  <c r="AZ116" i="70"/>
  <c r="BA116" i="70"/>
  <c r="BB116" i="70"/>
  <c r="BC116" i="70" s="1"/>
  <c r="BD116" i="70"/>
  <c r="BE116" i="70"/>
  <c r="BF116" i="70"/>
  <c r="BG116" i="70"/>
  <c r="BH116" i="70"/>
  <c r="CB116" i="70"/>
  <c r="CC116" i="70"/>
  <c r="CD116" i="70"/>
  <c r="CE116" i="70"/>
  <c r="CF116" i="70"/>
  <c r="CG116" i="70"/>
  <c r="AN117" i="70"/>
  <c r="AR117" i="70"/>
  <c r="AS117" i="70"/>
  <c r="BV117" i="70" s="1"/>
  <c r="AT117" i="70"/>
  <c r="AU117" i="70"/>
  <c r="AV117" i="70"/>
  <c r="AW117" i="70"/>
  <c r="AX117" i="70"/>
  <c r="AY117" i="70"/>
  <c r="AZ117" i="70"/>
  <c r="BA117" i="70"/>
  <c r="BB117" i="70"/>
  <c r="BC117" i="70" s="1"/>
  <c r="BD117" i="70"/>
  <c r="BE117" i="70"/>
  <c r="BF117" i="70"/>
  <c r="BH117" i="70"/>
  <c r="BN117" i="70"/>
  <c r="BO117" i="70"/>
  <c r="CB117" i="70"/>
  <c r="CC117" i="70"/>
  <c r="CD117" i="70"/>
  <c r="CE117" i="70"/>
  <c r="CF117" i="70"/>
  <c r="CG117" i="70"/>
  <c r="AN118" i="70"/>
  <c r="AO118" i="70"/>
  <c r="AP118" i="70"/>
  <c r="AQ118" i="70"/>
  <c r="AR118" i="70"/>
  <c r="AS118" i="70"/>
  <c r="BV118" i="70" s="1"/>
  <c r="AT118" i="70"/>
  <c r="AU118" i="70"/>
  <c r="AV118" i="70"/>
  <c r="AW118" i="70"/>
  <c r="AY118" i="70"/>
  <c r="AZ118" i="70"/>
  <c r="BA118" i="70"/>
  <c r="BB118" i="70"/>
  <c r="BC118" i="70" s="1"/>
  <c r="BD118" i="70"/>
  <c r="BE118" i="70"/>
  <c r="BF118" i="70"/>
  <c r="BG118" i="70"/>
  <c r="BH118" i="70"/>
  <c r="CB118" i="70"/>
  <c r="CC118" i="70"/>
  <c r="CD118" i="70"/>
  <c r="CE118" i="70"/>
  <c r="CF118" i="70"/>
  <c r="CG118" i="70"/>
  <c r="AN119" i="70"/>
  <c r="AO119" i="70"/>
  <c r="AP119" i="70"/>
  <c r="AQ119" i="70"/>
  <c r="AR119" i="70"/>
  <c r="AS119" i="70"/>
  <c r="BV119" i="70" s="1"/>
  <c r="AT119" i="70"/>
  <c r="AU119" i="70"/>
  <c r="AV119" i="70"/>
  <c r="AW119" i="70"/>
  <c r="AY119" i="70"/>
  <c r="AZ119" i="70"/>
  <c r="BA119" i="70"/>
  <c r="BB119" i="70"/>
  <c r="BD119" i="70"/>
  <c r="BE119" i="70"/>
  <c r="BF119" i="70"/>
  <c r="BG119" i="70"/>
  <c r="BH119" i="70"/>
  <c r="BN119" i="70"/>
  <c r="BO119" i="70"/>
  <c r="CB119" i="70"/>
  <c r="CC119" i="70"/>
  <c r="CD119" i="70"/>
  <c r="CE119" i="70"/>
  <c r="CF119" i="70"/>
  <c r="CG119" i="70"/>
  <c r="AO120" i="70"/>
  <c r="AP120" i="70"/>
  <c r="AR120" i="70"/>
  <c r="AS120" i="70"/>
  <c r="BV120" i="70" s="1"/>
  <c r="AT120" i="70"/>
  <c r="AU120" i="70"/>
  <c r="AV120" i="70"/>
  <c r="AW120" i="70"/>
  <c r="AX120" i="70"/>
  <c r="AY120" i="70"/>
  <c r="AZ120" i="70"/>
  <c r="BA120" i="70"/>
  <c r="BB120" i="70"/>
  <c r="BD120" i="70"/>
  <c r="BE120" i="70"/>
  <c r="BF120" i="70"/>
  <c r="BH120" i="70"/>
  <c r="BN120" i="70"/>
  <c r="BO120" i="70"/>
  <c r="CB120" i="70"/>
  <c r="CC120" i="70"/>
  <c r="CD120" i="70"/>
  <c r="CE120" i="70"/>
  <c r="CF120" i="70"/>
  <c r="CG120" i="70"/>
  <c r="AN121" i="70"/>
  <c r="AO121" i="70"/>
  <c r="AP121" i="70"/>
  <c r="AQ121" i="70"/>
  <c r="AR121" i="70"/>
  <c r="AS121" i="70"/>
  <c r="BV121" i="70" s="1"/>
  <c r="AT121" i="70"/>
  <c r="AU121" i="70"/>
  <c r="AV121" i="70"/>
  <c r="AW121" i="70"/>
  <c r="AY121" i="70"/>
  <c r="AZ121" i="70"/>
  <c r="BA121" i="70"/>
  <c r="BB121" i="70"/>
  <c r="BD121" i="70"/>
  <c r="BE121" i="70"/>
  <c r="BF121" i="70"/>
  <c r="BG121" i="70"/>
  <c r="BH121" i="70"/>
  <c r="CB121" i="70"/>
  <c r="CC121" i="70"/>
  <c r="CD121" i="70"/>
  <c r="CE121" i="70"/>
  <c r="CF121" i="70"/>
  <c r="CG121" i="70"/>
  <c r="AN122" i="70"/>
  <c r="AO122" i="70"/>
  <c r="AP122" i="70"/>
  <c r="AQ122" i="70"/>
  <c r="AR122" i="70"/>
  <c r="AS122" i="70"/>
  <c r="BV122" i="70" s="1"/>
  <c r="AT122" i="70"/>
  <c r="AU122" i="70"/>
  <c r="AV122" i="70"/>
  <c r="AW122" i="70"/>
  <c r="AY122" i="70"/>
  <c r="AZ122" i="70"/>
  <c r="BA122" i="70"/>
  <c r="BB122" i="70"/>
  <c r="BD122" i="70"/>
  <c r="BE122" i="70"/>
  <c r="BF122" i="70"/>
  <c r="BG122" i="70"/>
  <c r="BH122" i="70"/>
  <c r="CB122" i="70"/>
  <c r="CC122" i="70"/>
  <c r="CD122" i="70"/>
  <c r="CE122" i="70"/>
  <c r="CF122" i="70"/>
  <c r="CG122" i="70"/>
  <c r="AN123" i="70"/>
  <c r="AR123" i="70"/>
  <c r="AS123" i="70"/>
  <c r="BV123" i="70" s="1"/>
  <c r="AT123" i="70"/>
  <c r="AU123" i="70"/>
  <c r="AV123" i="70"/>
  <c r="AW123" i="70"/>
  <c r="AX123" i="70"/>
  <c r="AY123" i="70"/>
  <c r="AZ123" i="70"/>
  <c r="BA123" i="70"/>
  <c r="BB123" i="70"/>
  <c r="BD123" i="70"/>
  <c r="BE123" i="70"/>
  <c r="BF123" i="70"/>
  <c r="BH123" i="70"/>
  <c r="BN123" i="70"/>
  <c r="BO123" i="70"/>
  <c r="CB123" i="70"/>
  <c r="CC123" i="70"/>
  <c r="CD123" i="70"/>
  <c r="CE123" i="70"/>
  <c r="CF123" i="70"/>
  <c r="CG123" i="70"/>
  <c r="AN124" i="70"/>
  <c r="AO124" i="70"/>
  <c r="AP124" i="70"/>
  <c r="AQ124" i="70"/>
  <c r="AR124" i="70"/>
  <c r="AS124" i="70"/>
  <c r="BV124" i="70" s="1"/>
  <c r="AT124" i="70"/>
  <c r="AU124" i="70"/>
  <c r="AV124" i="70"/>
  <c r="AW124" i="70"/>
  <c r="AY124" i="70"/>
  <c r="AZ124" i="70"/>
  <c r="BA124" i="70"/>
  <c r="BB124" i="70"/>
  <c r="BD124" i="70"/>
  <c r="BE124" i="70"/>
  <c r="BF124" i="70"/>
  <c r="BG124" i="70"/>
  <c r="BH124" i="70"/>
  <c r="CB124" i="70"/>
  <c r="CC124" i="70"/>
  <c r="CD124" i="70"/>
  <c r="CE124" i="70"/>
  <c r="CF124" i="70"/>
  <c r="CG124" i="70"/>
  <c r="AN125" i="70"/>
  <c r="AO125" i="70"/>
  <c r="AP125" i="70"/>
  <c r="AQ125" i="70"/>
  <c r="AR125" i="70"/>
  <c r="AS125" i="70"/>
  <c r="BV125" i="70" s="1"/>
  <c r="AT125" i="70"/>
  <c r="AU125" i="70"/>
  <c r="AV125" i="70"/>
  <c r="AW125" i="70"/>
  <c r="AY125" i="70"/>
  <c r="AZ125" i="70"/>
  <c r="BA125" i="70"/>
  <c r="BB125" i="70"/>
  <c r="BD125" i="70"/>
  <c r="BE125" i="70"/>
  <c r="BF125" i="70"/>
  <c r="BG125" i="70"/>
  <c r="BH125" i="70"/>
  <c r="CB125" i="70"/>
  <c r="CC125" i="70"/>
  <c r="CD125" i="70"/>
  <c r="CE125" i="70"/>
  <c r="CF125" i="70"/>
  <c r="CG125" i="70"/>
  <c r="AO126" i="70"/>
  <c r="AP126" i="70"/>
  <c r="AR126" i="70"/>
  <c r="AS126" i="70"/>
  <c r="BV126" i="70" s="1"/>
  <c r="AT126" i="70"/>
  <c r="AU126" i="70"/>
  <c r="AV126" i="70"/>
  <c r="AW126" i="70"/>
  <c r="AX126" i="70"/>
  <c r="AY126" i="70"/>
  <c r="AZ126" i="70"/>
  <c r="BA126" i="70"/>
  <c r="BB126" i="70"/>
  <c r="BD126" i="70"/>
  <c r="BE126" i="70"/>
  <c r="BF126" i="70"/>
  <c r="BH126" i="70"/>
  <c r="BN126" i="70"/>
  <c r="BO126" i="70"/>
  <c r="CB126" i="70"/>
  <c r="CC126" i="70"/>
  <c r="CD126" i="70"/>
  <c r="CE126" i="70"/>
  <c r="CF126" i="70"/>
  <c r="CG126" i="70"/>
  <c r="AN127" i="70"/>
  <c r="AO127" i="70"/>
  <c r="AP127" i="70"/>
  <c r="AQ127" i="70"/>
  <c r="AR127" i="70"/>
  <c r="AS127" i="70"/>
  <c r="BV127" i="70" s="1"/>
  <c r="AT127" i="70"/>
  <c r="AU127" i="70"/>
  <c r="AV127" i="70"/>
  <c r="AW127" i="70"/>
  <c r="AY127" i="70"/>
  <c r="AZ127" i="70"/>
  <c r="BA127" i="70"/>
  <c r="BB127" i="70"/>
  <c r="BD127" i="70"/>
  <c r="BE127" i="70"/>
  <c r="BF127" i="70"/>
  <c r="BG127" i="70"/>
  <c r="BH127" i="70"/>
  <c r="CB127" i="70"/>
  <c r="CC127" i="70"/>
  <c r="CD127" i="70"/>
  <c r="CE127" i="70"/>
  <c r="CF127" i="70"/>
  <c r="CG127" i="70"/>
  <c r="AN128" i="70"/>
  <c r="AO128" i="70"/>
  <c r="AP128" i="70"/>
  <c r="AQ128" i="70"/>
  <c r="AR128" i="70"/>
  <c r="AS128" i="70"/>
  <c r="BV128" i="70" s="1"/>
  <c r="AT128" i="70"/>
  <c r="AU128" i="70"/>
  <c r="AV128" i="70"/>
  <c r="AW128" i="70"/>
  <c r="AY128" i="70"/>
  <c r="AZ128" i="70"/>
  <c r="BA128" i="70"/>
  <c r="BB128" i="70"/>
  <c r="BD128" i="70"/>
  <c r="BE128" i="70"/>
  <c r="BF128" i="70"/>
  <c r="BG128" i="70"/>
  <c r="BH128" i="70"/>
  <c r="CB128" i="70"/>
  <c r="CC128" i="70"/>
  <c r="CD128" i="70"/>
  <c r="CE128" i="70"/>
  <c r="CF128" i="70"/>
  <c r="CG128" i="70"/>
  <c r="AO129" i="70"/>
  <c r="AP129" i="70"/>
  <c r="AR129" i="70"/>
  <c r="AS129" i="70"/>
  <c r="BV129" i="70" s="1"/>
  <c r="AT129" i="70"/>
  <c r="AU129" i="70"/>
  <c r="AV129" i="70"/>
  <c r="AW129" i="70"/>
  <c r="AX129" i="70"/>
  <c r="AY129" i="70"/>
  <c r="AZ129" i="70"/>
  <c r="BA129" i="70"/>
  <c r="BB129" i="70"/>
  <c r="BD129" i="70"/>
  <c r="BE129" i="70"/>
  <c r="BF129" i="70"/>
  <c r="BH129" i="70"/>
  <c r="BN129" i="70"/>
  <c r="BO129" i="70"/>
  <c r="CB129" i="70"/>
  <c r="CC129" i="70"/>
  <c r="CD129" i="70"/>
  <c r="CE129" i="70"/>
  <c r="CF129" i="70"/>
  <c r="CG129" i="70"/>
  <c r="AN130" i="70"/>
  <c r="AO130" i="70"/>
  <c r="AP130" i="70"/>
  <c r="AQ130" i="70"/>
  <c r="AR130" i="70"/>
  <c r="AS130" i="70"/>
  <c r="BV130" i="70" s="1"/>
  <c r="AT130" i="70"/>
  <c r="AU130" i="70"/>
  <c r="AV130" i="70"/>
  <c r="AW130" i="70"/>
  <c r="AY130" i="70"/>
  <c r="AZ130" i="70"/>
  <c r="BA130" i="70"/>
  <c r="BB130" i="70"/>
  <c r="BD130" i="70"/>
  <c r="BE130" i="70"/>
  <c r="BF130" i="70"/>
  <c r="BG130" i="70"/>
  <c r="BH130" i="70"/>
  <c r="CB130" i="70"/>
  <c r="CC130" i="70"/>
  <c r="CD130" i="70"/>
  <c r="CE130" i="70"/>
  <c r="CF130" i="70"/>
  <c r="CG130" i="70"/>
  <c r="AN131" i="70"/>
  <c r="AR131" i="70"/>
  <c r="AS131" i="70"/>
  <c r="BV131" i="70" s="1"/>
  <c r="AT131" i="70"/>
  <c r="AU131" i="70"/>
  <c r="AV131" i="70"/>
  <c r="AW131" i="70"/>
  <c r="AX131" i="70"/>
  <c r="AY131" i="70"/>
  <c r="AZ131" i="70"/>
  <c r="BA131" i="70"/>
  <c r="BB131" i="70"/>
  <c r="BD131" i="70"/>
  <c r="BE131" i="70"/>
  <c r="BF131" i="70"/>
  <c r="BH131" i="70"/>
  <c r="BN131" i="70"/>
  <c r="BO131" i="70"/>
  <c r="CB131" i="70"/>
  <c r="CC131" i="70"/>
  <c r="CD131" i="70"/>
  <c r="CE131" i="70"/>
  <c r="CF131" i="70"/>
  <c r="CG131" i="70"/>
  <c r="AN132" i="70"/>
  <c r="AO132" i="70"/>
  <c r="AP132" i="70"/>
  <c r="AQ132" i="70"/>
  <c r="AR132" i="70"/>
  <c r="AS132" i="70"/>
  <c r="BV132" i="70" s="1"/>
  <c r="AT132" i="70"/>
  <c r="AU132" i="70"/>
  <c r="AV132" i="70"/>
  <c r="AW132" i="70"/>
  <c r="AY132" i="70"/>
  <c r="AZ132" i="70"/>
  <c r="BA132" i="70"/>
  <c r="BB132" i="70"/>
  <c r="BC132" i="70" s="1"/>
  <c r="BD132" i="70"/>
  <c r="BE132" i="70"/>
  <c r="BF132" i="70"/>
  <c r="BG132" i="70"/>
  <c r="BH132" i="70"/>
  <c r="CB132" i="70"/>
  <c r="CC132" i="70"/>
  <c r="CD132" i="70"/>
  <c r="CE132" i="70"/>
  <c r="CF132" i="70"/>
  <c r="CG132" i="70"/>
  <c r="AN133" i="70"/>
  <c r="AO133" i="70"/>
  <c r="AP133" i="70"/>
  <c r="AQ133" i="70"/>
  <c r="AR133" i="70"/>
  <c r="AS133" i="70"/>
  <c r="BV133" i="70" s="1"/>
  <c r="AT133" i="70"/>
  <c r="AU133" i="70"/>
  <c r="AV133" i="70"/>
  <c r="AW133" i="70"/>
  <c r="AY133" i="70"/>
  <c r="AZ133" i="70"/>
  <c r="BA133" i="70"/>
  <c r="BB133" i="70"/>
  <c r="BC133" i="70" s="1"/>
  <c r="BD133" i="70"/>
  <c r="BE133" i="70"/>
  <c r="BF133" i="70"/>
  <c r="BG133" i="70"/>
  <c r="BH133" i="70"/>
  <c r="CB133" i="70"/>
  <c r="CC133" i="70"/>
  <c r="CD133" i="70"/>
  <c r="CE133" i="70"/>
  <c r="CF133" i="70"/>
  <c r="CG133" i="70"/>
  <c r="AN134" i="70"/>
  <c r="AR134" i="70"/>
  <c r="AS134" i="70"/>
  <c r="BV134" i="70" s="1"/>
  <c r="AT134" i="70"/>
  <c r="AU134" i="70"/>
  <c r="AV134" i="70"/>
  <c r="AW134" i="70"/>
  <c r="AX134" i="70"/>
  <c r="AY134" i="70"/>
  <c r="AZ134" i="70"/>
  <c r="BA134" i="70"/>
  <c r="BB134" i="70"/>
  <c r="BC134" i="70" s="1"/>
  <c r="BD134" i="70"/>
  <c r="BE134" i="70"/>
  <c r="BF134" i="70"/>
  <c r="BH134" i="70"/>
  <c r="BN134" i="70"/>
  <c r="BO134" i="70"/>
  <c r="CB134" i="70"/>
  <c r="CC134" i="70"/>
  <c r="CD134" i="70"/>
  <c r="CE134" i="70"/>
  <c r="CF134" i="70"/>
  <c r="CG134" i="70"/>
  <c r="AN135" i="70"/>
  <c r="AO135" i="70"/>
  <c r="AP135" i="70"/>
  <c r="AQ135" i="70"/>
  <c r="AR135" i="70"/>
  <c r="AS135" i="70"/>
  <c r="BV135" i="70" s="1"/>
  <c r="AT135" i="70"/>
  <c r="AU135" i="70"/>
  <c r="AV135" i="70"/>
  <c r="AW135" i="70"/>
  <c r="AY135" i="70"/>
  <c r="AZ135" i="70"/>
  <c r="BA135" i="70"/>
  <c r="BB135" i="70"/>
  <c r="BC135" i="70" s="1"/>
  <c r="BD135" i="70"/>
  <c r="BE135" i="70"/>
  <c r="BF135" i="70"/>
  <c r="BG135" i="70"/>
  <c r="BH135" i="70"/>
  <c r="BN135" i="70"/>
  <c r="BO135" i="70"/>
  <c r="CB135" i="70"/>
  <c r="CC135" i="70"/>
  <c r="CD135" i="70"/>
  <c r="CE135" i="70"/>
  <c r="CF135" i="70"/>
  <c r="CG135" i="70"/>
  <c r="AN136" i="70"/>
  <c r="AO136" i="70"/>
  <c r="AP136" i="70"/>
  <c r="AQ136" i="70"/>
  <c r="AR136" i="70"/>
  <c r="AS136" i="70"/>
  <c r="BV136" i="70" s="1"/>
  <c r="AT136" i="70"/>
  <c r="AU136" i="70"/>
  <c r="AV136" i="70"/>
  <c r="AW136" i="70"/>
  <c r="AY136" i="70"/>
  <c r="AZ136" i="70"/>
  <c r="BA136" i="70"/>
  <c r="BB136" i="70"/>
  <c r="BC136" i="70" s="1"/>
  <c r="BD136" i="70"/>
  <c r="BE136" i="70"/>
  <c r="BF136" i="70"/>
  <c r="BG136" i="70"/>
  <c r="BH136" i="70"/>
  <c r="BN136" i="70"/>
  <c r="BO136" i="70"/>
  <c r="CB136" i="70"/>
  <c r="CC136" i="70"/>
  <c r="CD136" i="70"/>
  <c r="CE136" i="70"/>
  <c r="CF136" i="70"/>
  <c r="CG136" i="70"/>
  <c r="AN137" i="70"/>
  <c r="AR137" i="70"/>
  <c r="AS137" i="70"/>
  <c r="BV137" i="70" s="1"/>
  <c r="AT137" i="70"/>
  <c r="AU137" i="70"/>
  <c r="AV137" i="70"/>
  <c r="AW137" i="70"/>
  <c r="AX137" i="70"/>
  <c r="AY137" i="70"/>
  <c r="AZ137" i="70"/>
  <c r="BA137" i="70"/>
  <c r="BB137" i="70"/>
  <c r="BC137" i="70" s="1"/>
  <c r="BD137" i="70"/>
  <c r="BE137" i="70"/>
  <c r="BF137" i="70"/>
  <c r="BH137" i="70"/>
  <c r="BN137" i="70"/>
  <c r="BO137" i="70"/>
  <c r="CB137" i="70"/>
  <c r="CC137" i="70"/>
  <c r="CD137" i="70"/>
  <c r="CE137" i="70"/>
  <c r="CF137" i="70"/>
  <c r="CG137" i="70"/>
  <c r="AN138" i="70"/>
  <c r="AO138" i="70"/>
  <c r="AP138" i="70"/>
  <c r="AQ138" i="70"/>
  <c r="AR138" i="70"/>
  <c r="AS138" i="70"/>
  <c r="BV138" i="70" s="1"/>
  <c r="AT138" i="70"/>
  <c r="AU138" i="70"/>
  <c r="AV138" i="70"/>
  <c r="AW138" i="70"/>
  <c r="AY138" i="70"/>
  <c r="AZ138" i="70"/>
  <c r="BA138" i="70"/>
  <c r="BB138" i="70"/>
  <c r="BC138" i="70" s="1"/>
  <c r="BD138" i="70"/>
  <c r="BE138" i="70"/>
  <c r="BF138" i="70"/>
  <c r="BG138" i="70"/>
  <c r="BH138" i="70"/>
  <c r="CB138" i="70"/>
  <c r="CC138" i="70"/>
  <c r="CD138" i="70"/>
  <c r="CE138" i="70"/>
  <c r="CF138" i="70"/>
  <c r="CG138" i="70"/>
  <c r="AN139" i="70"/>
  <c r="AO139" i="70"/>
  <c r="AP139" i="70"/>
  <c r="AQ139" i="70"/>
  <c r="AR139" i="70"/>
  <c r="AS139" i="70"/>
  <c r="BV139" i="70" s="1"/>
  <c r="AT139" i="70"/>
  <c r="AU139" i="70"/>
  <c r="AV139" i="70"/>
  <c r="AW139" i="70"/>
  <c r="AY139" i="70"/>
  <c r="AZ139" i="70"/>
  <c r="BA139" i="70"/>
  <c r="BB139" i="70"/>
  <c r="BC139" i="70" s="1"/>
  <c r="BD139" i="70"/>
  <c r="BE139" i="70"/>
  <c r="BF139" i="70"/>
  <c r="BG139" i="70"/>
  <c r="BH139" i="70"/>
  <c r="BN139" i="70"/>
  <c r="BO139" i="70"/>
  <c r="CB139" i="70"/>
  <c r="CC139" i="70"/>
  <c r="CD139" i="70"/>
  <c r="CE139" i="70"/>
  <c r="CF139" i="70"/>
  <c r="CG139" i="70"/>
  <c r="AN140" i="70"/>
  <c r="AR140" i="70"/>
  <c r="AS140" i="70"/>
  <c r="BV140" i="70" s="1"/>
  <c r="AT140" i="70"/>
  <c r="AU140" i="70"/>
  <c r="AV140" i="70"/>
  <c r="AW140" i="70"/>
  <c r="AX140" i="70"/>
  <c r="AY140" i="70"/>
  <c r="AZ140" i="70"/>
  <c r="BA140" i="70"/>
  <c r="BB140" i="70"/>
  <c r="BC140" i="70" s="1"/>
  <c r="BD140" i="70"/>
  <c r="BE140" i="70"/>
  <c r="BF140" i="70"/>
  <c r="BH140" i="70"/>
  <c r="CB140" i="70"/>
  <c r="CC140" i="70"/>
  <c r="CD140" i="70"/>
  <c r="CE140" i="70"/>
  <c r="CF140" i="70"/>
  <c r="CG140" i="70"/>
  <c r="AN141" i="70"/>
  <c r="AO141" i="70"/>
  <c r="AP141" i="70"/>
  <c r="AQ141" i="70"/>
  <c r="AR141" i="70"/>
  <c r="AS141" i="70"/>
  <c r="BV141" i="70" s="1"/>
  <c r="AT141" i="70"/>
  <c r="AU141" i="70"/>
  <c r="AV141" i="70"/>
  <c r="AW141" i="70"/>
  <c r="AY141" i="70"/>
  <c r="AZ141" i="70"/>
  <c r="BA141" i="70"/>
  <c r="BB141" i="70"/>
  <c r="BC141" i="70" s="1"/>
  <c r="BD141" i="70"/>
  <c r="BE141" i="70"/>
  <c r="BF141" i="70"/>
  <c r="BG141" i="70"/>
  <c r="BH141" i="70"/>
  <c r="CB141" i="70"/>
  <c r="CC141" i="70"/>
  <c r="CD141" i="70"/>
  <c r="CE141" i="70"/>
  <c r="CF141" i="70"/>
  <c r="CG141" i="70"/>
  <c r="AN142" i="70"/>
  <c r="AO142" i="70"/>
  <c r="AP142" i="70"/>
  <c r="AQ142" i="70"/>
  <c r="AR142" i="70"/>
  <c r="AS142" i="70"/>
  <c r="BV142" i="70" s="1"/>
  <c r="AT142" i="70"/>
  <c r="AU142" i="70"/>
  <c r="AV142" i="70"/>
  <c r="AW142" i="70"/>
  <c r="AY142" i="70"/>
  <c r="AZ142" i="70"/>
  <c r="BA142" i="70"/>
  <c r="BB142" i="70"/>
  <c r="BC142" i="70" s="1"/>
  <c r="BD142" i="70"/>
  <c r="BE142" i="70"/>
  <c r="BF142" i="70"/>
  <c r="BG142" i="70"/>
  <c r="BH142" i="70"/>
  <c r="CB142" i="70"/>
  <c r="CC142" i="70"/>
  <c r="CD142" i="70"/>
  <c r="CE142" i="70"/>
  <c r="CF142" i="70"/>
  <c r="CG142" i="70"/>
  <c r="AO143" i="70"/>
  <c r="AP143" i="70"/>
  <c r="AR143" i="70"/>
  <c r="AS143" i="70"/>
  <c r="BV143" i="70" s="1"/>
  <c r="AT143" i="70"/>
  <c r="AU143" i="70"/>
  <c r="AV143" i="70"/>
  <c r="AW143" i="70"/>
  <c r="AX143" i="70"/>
  <c r="AY143" i="70"/>
  <c r="AZ143" i="70"/>
  <c r="BA143" i="70"/>
  <c r="BB143" i="70"/>
  <c r="BC143" i="70" s="1"/>
  <c r="BD143" i="70"/>
  <c r="BE143" i="70"/>
  <c r="BF143" i="70"/>
  <c r="BH143" i="70"/>
  <c r="BN143" i="70"/>
  <c r="BO143" i="70"/>
  <c r="CB143" i="70"/>
  <c r="CC143" i="70"/>
  <c r="CD143" i="70"/>
  <c r="CE143" i="70"/>
  <c r="CF143" i="70"/>
  <c r="CG143" i="70"/>
  <c r="AN144" i="70"/>
  <c r="AO144" i="70"/>
  <c r="AP144" i="70"/>
  <c r="AQ144" i="70"/>
  <c r="AR144" i="70"/>
  <c r="AS144" i="70"/>
  <c r="BV144" i="70" s="1"/>
  <c r="AT144" i="70"/>
  <c r="AU144" i="70"/>
  <c r="AV144" i="70"/>
  <c r="AW144" i="70"/>
  <c r="AY144" i="70"/>
  <c r="AZ144" i="70"/>
  <c r="BA144" i="70"/>
  <c r="BB144" i="70"/>
  <c r="BC144" i="70" s="1"/>
  <c r="BD144" i="70"/>
  <c r="BE144" i="70"/>
  <c r="BF144" i="70"/>
  <c r="BG144" i="70"/>
  <c r="BH144" i="70"/>
  <c r="CB144" i="70"/>
  <c r="CC144" i="70"/>
  <c r="CD144" i="70"/>
  <c r="CE144" i="70"/>
  <c r="CF144" i="70"/>
  <c r="CG144" i="70"/>
  <c r="AN145" i="70"/>
  <c r="AO145" i="70"/>
  <c r="AP145" i="70"/>
  <c r="AQ145" i="70"/>
  <c r="AR145" i="70"/>
  <c r="AS145" i="70"/>
  <c r="BV145" i="70" s="1"/>
  <c r="AT145" i="70"/>
  <c r="AU145" i="70"/>
  <c r="AV145" i="70"/>
  <c r="AW145" i="70"/>
  <c r="AY145" i="70"/>
  <c r="AZ145" i="70"/>
  <c r="BA145" i="70"/>
  <c r="BB145" i="70"/>
  <c r="BC145" i="70" s="1"/>
  <c r="BD145" i="70"/>
  <c r="BE145" i="70"/>
  <c r="BF145" i="70"/>
  <c r="BG145" i="70"/>
  <c r="BH145" i="70"/>
  <c r="CB145" i="70"/>
  <c r="CC145" i="70"/>
  <c r="CD145" i="70"/>
  <c r="CE145" i="70"/>
  <c r="CF145" i="70"/>
  <c r="CG145" i="70"/>
  <c r="AO146" i="70"/>
  <c r="AP146" i="70"/>
  <c r="AR146" i="70"/>
  <c r="AS146" i="70"/>
  <c r="BV146" i="70" s="1"/>
  <c r="AT146" i="70"/>
  <c r="AU146" i="70"/>
  <c r="AV146" i="70"/>
  <c r="AW146" i="70"/>
  <c r="AX146" i="70"/>
  <c r="AY146" i="70"/>
  <c r="AZ146" i="70"/>
  <c r="BA146" i="70"/>
  <c r="BB146" i="70"/>
  <c r="BC146" i="70" s="1"/>
  <c r="BD146" i="70"/>
  <c r="BE146" i="70"/>
  <c r="BF146" i="70"/>
  <c r="BH146" i="70"/>
  <c r="BN146" i="70"/>
  <c r="BO146" i="70"/>
  <c r="CB146" i="70"/>
  <c r="CC146" i="70"/>
  <c r="CD146" i="70"/>
  <c r="CE146" i="70"/>
  <c r="CF146" i="70"/>
  <c r="CG146" i="70"/>
  <c r="AN147" i="70"/>
  <c r="AO147" i="70"/>
  <c r="AP147" i="70"/>
  <c r="AQ147" i="70"/>
  <c r="AR147" i="70"/>
  <c r="AS147" i="70"/>
  <c r="BV147" i="70" s="1"/>
  <c r="AT147" i="70"/>
  <c r="AU147" i="70"/>
  <c r="AV147" i="70"/>
  <c r="AW147" i="70"/>
  <c r="AY147" i="70"/>
  <c r="AZ147" i="70"/>
  <c r="BA147" i="70"/>
  <c r="BB147" i="70"/>
  <c r="BC147" i="70" s="1"/>
  <c r="BD147" i="70"/>
  <c r="BE147" i="70"/>
  <c r="BF147" i="70"/>
  <c r="BG147" i="70"/>
  <c r="BH147" i="70"/>
  <c r="CB147" i="70"/>
  <c r="CC147" i="70"/>
  <c r="CD147" i="70"/>
  <c r="CE147" i="70"/>
  <c r="CF147" i="70"/>
  <c r="CG147" i="70"/>
  <c r="AN148" i="70"/>
  <c r="AO148" i="70"/>
  <c r="AP148" i="70"/>
  <c r="AQ148" i="70"/>
  <c r="AR148" i="70"/>
  <c r="AS148" i="70"/>
  <c r="BV148" i="70" s="1"/>
  <c r="AT148" i="70"/>
  <c r="AU148" i="70"/>
  <c r="AV148" i="70"/>
  <c r="AW148" i="70"/>
  <c r="AY148" i="70"/>
  <c r="AZ148" i="70"/>
  <c r="BA148" i="70"/>
  <c r="BB148" i="70"/>
  <c r="BC148" i="70" s="1"/>
  <c r="BD148" i="70"/>
  <c r="BE148" i="70"/>
  <c r="BF148" i="70"/>
  <c r="BG148" i="70"/>
  <c r="BH148" i="70"/>
  <c r="CB148" i="70"/>
  <c r="CC148" i="70"/>
  <c r="CD148" i="70"/>
  <c r="CE148" i="70"/>
  <c r="CF148" i="70"/>
  <c r="CG148" i="70"/>
  <c r="AN149" i="70"/>
  <c r="AR149" i="70"/>
  <c r="AS149" i="70"/>
  <c r="BV149" i="70" s="1"/>
  <c r="AT149" i="70"/>
  <c r="AU149" i="70"/>
  <c r="AV149" i="70"/>
  <c r="AW149" i="70"/>
  <c r="AX149" i="70"/>
  <c r="AY149" i="70"/>
  <c r="AZ149" i="70"/>
  <c r="BA149" i="70"/>
  <c r="BB149" i="70"/>
  <c r="BC149" i="70" s="1"/>
  <c r="BD149" i="70"/>
  <c r="BE149" i="70"/>
  <c r="BF149" i="70"/>
  <c r="BH149" i="70"/>
  <c r="CB149" i="70"/>
  <c r="CC149" i="70"/>
  <c r="CD149" i="70"/>
  <c r="CE149" i="70"/>
  <c r="CF149" i="70"/>
  <c r="CG149" i="70"/>
  <c r="AN150" i="70"/>
  <c r="AO150" i="70"/>
  <c r="AP150" i="70"/>
  <c r="AQ150" i="70"/>
  <c r="AR150" i="70"/>
  <c r="AS150" i="70"/>
  <c r="BV150" i="70" s="1"/>
  <c r="AT150" i="70"/>
  <c r="AU150" i="70"/>
  <c r="AV150" i="70"/>
  <c r="AW150" i="70"/>
  <c r="AY150" i="70"/>
  <c r="AZ150" i="70"/>
  <c r="BA150" i="70"/>
  <c r="BB150" i="70"/>
  <c r="BC150" i="70" s="1"/>
  <c r="BD150" i="70"/>
  <c r="BE150" i="70"/>
  <c r="BF150" i="70"/>
  <c r="BG150" i="70"/>
  <c r="BH150" i="70"/>
  <c r="CB150" i="70"/>
  <c r="CC150" i="70"/>
  <c r="CD150" i="70"/>
  <c r="CE150" i="70"/>
  <c r="CF150" i="70"/>
  <c r="CG150" i="70"/>
  <c r="AN151" i="70"/>
  <c r="AO151" i="70"/>
  <c r="AP151" i="70"/>
  <c r="AQ151" i="70"/>
  <c r="AR151" i="70"/>
  <c r="AS151" i="70"/>
  <c r="BV151" i="70" s="1"/>
  <c r="AT151" i="70"/>
  <c r="AU151" i="70"/>
  <c r="AV151" i="70"/>
  <c r="AW151" i="70"/>
  <c r="AY151" i="70"/>
  <c r="AZ151" i="70"/>
  <c r="BA151" i="70"/>
  <c r="BB151" i="70"/>
  <c r="BC151" i="70" s="1"/>
  <c r="BD151" i="70"/>
  <c r="BE151" i="70"/>
  <c r="BF151" i="70"/>
  <c r="BG151" i="70"/>
  <c r="BH151" i="70"/>
  <c r="BN151" i="70"/>
  <c r="BO151" i="70"/>
  <c r="CB151" i="70"/>
  <c r="CC151" i="70"/>
  <c r="CD151" i="70"/>
  <c r="CE151" i="70"/>
  <c r="CF151" i="70"/>
  <c r="CG151" i="70"/>
  <c r="AN152" i="70"/>
  <c r="AO152" i="70"/>
  <c r="AP152" i="70"/>
  <c r="AQ152" i="70"/>
  <c r="AR152" i="70"/>
  <c r="AS152" i="70"/>
  <c r="BV152" i="70" s="1"/>
  <c r="AT152" i="70"/>
  <c r="AU152" i="70"/>
  <c r="AV152" i="70"/>
  <c r="AX152" i="70"/>
  <c r="AY152" i="70"/>
  <c r="AZ152" i="70"/>
  <c r="BA152" i="70"/>
  <c r="BB152" i="70"/>
  <c r="BC152" i="70" s="1"/>
  <c r="BD152" i="70"/>
  <c r="BE152" i="70"/>
  <c r="BF152" i="70"/>
  <c r="BG152" i="70"/>
  <c r="BH152" i="70"/>
  <c r="BN152" i="70"/>
  <c r="BO152" i="70"/>
  <c r="CB152" i="70"/>
  <c r="CC152" i="70"/>
  <c r="CD152" i="70"/>
  <c r="CE152" i="70"/>
  <c r="CF152" i="70"/>
  <c r="CG152" i="70"/>
  <c r="AO153" i="70"/>
  <c r="AP153" i="70"/>
  <c r="AR153" i="70"/>
  <c r="AT153" i="70"/>
  <c r="AU153" i="70"/>
  <c r="AV153" i="70"/>
  <c r="AW153" i="70"/>
  <c r="AX153" i="70"/>
  <c r="AY153" i="70"/>
  <c r="AZ153" i="70"/>
  <c r="BA153" i="70"/>
  <c r="BB153" i="70"/>
  <c r="BC153" i="70" s="1"/>
  <c r="BD153" i="70"/>
  <c r="BE153" i="70"/>
  <c r="BF153" i="70"/>
  <c r="BH153" i="70"/>
  <c r="BN153" i="70"/>
  <c r="BO153" i="70"/>
  <c r="BY153" i="70"/>
  <c r="BZ153" i="70"/>
  <c r="CA153" i="70"/>
  <c r="CB153" i="70"/>
  <c r="CC153" i="70"/>
  <c r="CD153" i="70"/>
  <c r="AN154" i="70"/>
  <c r="AO154" i="70"/>
  <c r="AP154" i="70"/>
  <c r="AQ154" i="70"/>
  <c r="AR154" i="70"/>
  <c r="AT154" i="70"/>
  <c r="AW154" i="70"/>
  <c r="AX154" i="70"/>
  <c r="AY154" i="70"/>
  <c r="AZ154" i="70"/>
  <c r="BA154" i="70"/>
  <c r="BB154" i="70"/>
  <c r="BC154" i="70" s="1"/>
  <c r="BD154" i="70"/>
  <c r="BE154" i="70"/>
  <c r="BF154" i="70"/>
  <c r="BG154" i="70"/>
  <c r="BH154" i="70"/>
  <c r="BY154" i="70"/>
  <c r="BZ154" i="70"/>
  <c r="CA154" i="70"/>
  <c r="CB154" i="70"/>
  <c r="CC154" i="70"/>
  <c r="CD154" i="70"/>
  <c r="AN155" i="70"/>
  <c r="AO155" i="70"/>
  <c r="AP155" i="70"/>
  <c r="AQ155" i="70"/>
  <c r="AR155" i="70"/>
  <c r="AT155" i="70"/>
  <c r="AW155" i="70"/>
  <c r="AX155" i="70"/>
  <c r="AY155" i="70"/>
  <c r="AZ155" i="70"/>
  <c r="BA155" i="70"/>
  <c r="BB155" i="70"/>
  <c r="BC155" i="70" s="1"/>
  <c r="BD155" i="70"/>
  <c r="BE155" i="70"/>
  <c r="BF155" i="70"/>
  <c r="BG155" i="70"/>
  <c r="BH155" i="70"/>
  <c r="BY155" i="70"/>
  <c r="BZ155" i="70"/>
  <c r="CA155" i="70"/>
  <c r="CB155" i="70"/>
  <c r="CC155" i="70"/>
  <c r="CD155" i="70"/>
  <c r="AN156" i="70"/>
  <c r="AO156" i="70"/>
  <c r="AP156" i="70"/>
  <c r="AQ156" i="70"/>
  <c r="AR156" i="70"/>
  <c r="AT156" i="70"/>
  <c r="AW156" i="70"/>
  <c r="AX156" i="70"/>
  <c r="AY156" i="70"/>
  <c r="AZ156" i="70"/>
  <c r="BA156" i="70"/>
  <c r="BB156" i="70"/>
  <c r="BC156" i="70" s="1"/>
  <c r="BD156" i="70"/>
  <c r="BE156" i="70"/>
  <c r="BF156" i="70"/>
  <c r="BG156" i="70"/>
  <c r="BH156" i="70"/>
  <c r="BY156" i="70"/>
  <c r="BZ156" i="70"/>
  <c r="CA156" i="70"/>
  <c r="CB156" i="70"/>
  <c r="CC156" i="70"/>
  <c r="CD156" i="70"/>
  <c r="AO157" i="70"/>
  <c r="AP157" i="70"/>
  <c r="AR157" i="70"/>
  <c r="AT157" i="70"/>
  <c r="AU157" i="70"/>
  <c r="AV157" i="70"/>
  <c r="AW157" i="70"/>
  <c r="AX157" i="70"/>
  <c r="AY157" i="70"/>
  <c r="AZ157" i="70"/>
  <c r="BA157" i="70"/>
  <c r="BB157" i="70"/>
  <c r="BC157" i="70" s="1"/>
  <c r="BD157" i="70"/>
  <c r="BE157" i="70"/>
  <c r="BF157" i="70"/>
  <c r="BH157" i="70"/>
  <c r="BN157" i="70"/>
  <c r="BO157" i="70"/>
  <c r="BY157" i="70"/>
  <c r="BZ157" i="70"/>
  <c r="CA157" i="70"/>
  <c r="CB157" i="70"/>
  <c r="CC157" i="70"/>
  <c r="CD157" i="70"/>
  <c r="AN158" i="70"/>
  <c r="AO158" i="70"/>
  <c r="AP158" i="70"/>
  <c r="AQ158" i="70"/>
  <c r="AR158" i="70"/>
  <c r="AT158" i="70"/>
  <c r="AW158" i="70"/>
  <c r="AX158" i="70"/>
  <c r="AY158" i="70"/>
  <c r="AZ158" i="70"/>
  <c r="BA158" i="70"/>
  <c r="BB158" i="70"/>
  <c r="BC158" i="70" s="1"/>
  <c r="BD158" i="70"/>
  <c r="BE158" i="70"/>
  <c r="BF158" i="70"/>
  <c r="BG158" i="70"/>
  <c r="BH158" i="70"/>
  <c r="BN158" i="70"/>
  <c r="BO158" i="70"/>
  <c r="BY158" i="70"/>
  <c r="BZ158" i="70"/>
  <c r="CA158" i="70"/>
  <c r="CB158" i="70"/>
  <c r="CC158" i="70"/>
  <c r="CD158" i="70"/>
  <c r="AN159" i="70"/>
  <c r="AO159" i="70"/>
  <c r="AP159" i="70"/>
  <c r="AQ159" i="70"/>
  <c r="AR159" i="70"/>
  <c r="AT159" i="70"/>
  <c r="AW159" i="70"/>
  <c r="AX159" i="70"/>
  <c r="AY159" i="70"/>
  <c r="AZ159" i="70"/>
  <c r="BA159" i="70"/>
  <c r="BB159" i="70"/>
  <c r="BC159" i="70" s="1"/>
  <c r="BD159" i="70"/>
  <c r="BE159" i="70"/>
  <c r="BF159" i="70"/>
  <c r="BG159" i="70"/>
  <c r="BH159" i="70"/>
  <c r="BN159" i="70"/>
  <c r="BO159" i="70"/>
  <c r="BY159" i="70"/>
  <c r="BZ159" i="70"/>
  <c r="CA159" i="70"/>
  <c r="CB159" i="70"/>
  <c r="CC159" i="70"/>
  <c r="CD159" i="70"/>
  <c r="AN160" i="70"/>
  <c r="AO160" i="70"/>
  <c r="AP160" i="70"/>
  <c r="AQ160" i="70"/>
  <c r="AR160" i="70"/>
  <c r="AT160" i="70"/>
  <c r="AW160" i="70"/>
  <c r="AX160" i="70"/>
  <c r="AY160" i="70"/>
  <c r="AZ160" i="70"/>
  <c r="BA160" i="70"/>
  <c r="BB160" i="70"/>
  <c r="BC160" i="70" s="1"/>
  <c r="BD160" i="70"/>
  <c r="BE160" i="70"/>
  <c r="BF160" i="70"/>
  <c r="BG160" i="70"/>
  <c r="BH160" i="70"/>
  <c r="BN160" i="70"/>
  <c r="BO160" i="70"/>
  <c r="BY160" i="70"/>
  <c r="BZ160" i="70"/>
  <c r="CA160" i="70"/>
  <c r="CB160" i="70"/>
  <c r="CC160" i="70"/>
  <c r="CD160" i="70"/>
  <c r="AO161" i="70"/>
  <c r="AP161" i="70"/>
  <c r="AR161" i="70"/>
  <c r="AS161" i="70"/>
  <c r="BV161" i="70" s="1"/>
  <c r="AT161" i="70"/>
  <c r="AU161" i="70"/>
  <c r="AV161" i="70"/>
  <c r="AW161" i="70"/>
  <c r="AX161" i="70"/>
  <c r="AY161" i="70"/>
  <c r="AZ161" i="70"/>
  <c r="BA161" i="70"/>
  <c r="BB161" i="70"/>
  <c r="BC161" i="70" s="1"/>
  <c r="BD161" i="70"/>
  <c r="BE161" i="70"/>
  <c r="BF161" i="70"/>
  <c r="BH161" i="70"/>
  <c r="BN161" i="70"/>
  <c r="BO161" i="70"/>
  <c r="CB161" i="70"/>
  <c r="CC161" i="70"/>
  <c r="CD161" i="70"/>
  <c r="CE161" i="70"/>
  <c r="CF161" i="70"/>
  <c r="CG161" i="70"/>
  <c r="AN162" i="70"/>
  <c r="AO162" i="70"/>
  <c r="AP162" i="70"/>
  <c r="AQ162" i="70"/>
  <c r="AR162" i="70"/>
  <c r="AS162" i="70"/>
  <c r="BV162" i="70" s="1"/>
  <c r="AT162" i="70"/>
  <c r="AU162" i="70"/>
  <c r="AV162" i="70"/>
  <c r="AW162" i="70"/>
  <c r="AY162" i="70"/>
  <c r="AZ162" i="70"/>
  <c r="BA162" i="70"/>
  <c r="BB162" i="70"/>
  <c r="BC162" i="70" s="1"/>
  <c r="BD162" i="70"/>
  <c r="BE162" i="70"/>
  <c r="BF162" i="70"/>
  <c r="BG162" i="70"/>
  <c r="BH162" i="70"/>
  <c r="CB162" i="70"/>
  <c r="CC162" i="70"/>
  <c r="CD162" i="70"/>
  <c r="CE162" i="70"/>
  <c r="CF162" i="70"/>
  <c r="CG162" i="70"/>
  <c r="AN163" i="70"/>
  <c r="AO163" i="70"/>
  <c r="AP163" i="70"/>
  <c r="AQ163" i="70"/>
  <c r="AR163" i="70"/>
  <c r="AS163" i="70"/>
  <c r="BV163" i="70" s="1"/>
  <c r="AT163" i="70"/>
  <c r="AU163" i="70"/>
  <c r="AV163" i="70"/>
  <c r="AW163" i="70"/>
  <c r="AY163" i="70"/>
  <c r="AZ163" i="70"/>
  <c r="BA163" i="70"/>
  <c r="BB163" i="70"/>
  <c r="BC163" i="70" s="1"/>
  <c r="BD163" i="70"/>
  <c r="BE163" i="70"/>
  <c r="BF163" i="70"/>
  <c r="BG163" i="70"/>
  <c r="BH163" i="70"/>
  <c r="CB163" i="70"/>
  <c r="CC163" i="70"/>
  <c r="CD163" i="70"/>
  <c r="CE163" i="70"/>
  <c r="CF163" i="70"/>
  <c r="CG163" i="70"/>
  <c r="AN164" i="70"/>
  <c r="AO164" i="70"/>
  <c r="AP164" i="70"/>
  <c r="AQ164" i="70"/>
  <c r="AR164" i="70"/>
  <c r="AS164" i="70"/>
  <c r="BV164" i="70" s="1"/>
  <c r="AT164" i="70"/>
  <c r="AU164" i="70"/>
  <c r="AV164" i="70"/>
  <c r="AW164" i="70"/>
  <c r="AY164" i="70"/>
  <c r="AZ164" i="70"/>
  <c r="BA164" i="70"/>
  <c r="BB164" i="70"/>
  <c r="BC164" i="70" s="1"/>
  <c r="BD164" i="70"/>
  <c r="BE164" i="70"/>
  <c r="BF164" i="70"/>
  <c r="BG164" i="70"/>
  <c r="BH164" i="70"/>
  <c r="CB164" i="70"/>
  <c r="CC164" i="70"/>
  <c r="CD164" i="70"/>
  <c r="CE164" i="70"/>
  <c r="CF164" i="70"/>
  <c r="CG164" i="70"/>
  <c r="AO165" i="70"/>
  <c r="AP165" i="70"/>
  <c r="AR165" i="70"/>
  <c r="AS165" i="70"/>
  <c r="BV165" i="70" s="1"/>
  <c r="AT165" i="70"/>
  <c r="AU165" i="70"/>
  <c r="AV165" i="70"/>
  <c r="AW165" i="70"/>
  <c r="AX165" i="70"/>
  <c r="AY165" i="70"/>
  <c r="AZ165" i="70"/>
  <c r="BA165" i="70"/>
  <c r="BB165" i="70"/>
  <c r="BC165" i="70" s="1"/>
  <c r="BD165" i="70"/>
  <c r="BE165" i="70"/>
  <c r="BF165" i="70"/>
  <c r="BH165" i="70"/>
  <c r="BN165" i="70"/>
  <c r="BO165" i="70"/>
  <c r="CB165" i="70"/>
  <c r="CC165" i="70"/>
  <c r="CD165" i="70"/>
  <c r="CE165" i="70"/>
  <c r="CF165" i="70"/>
  <c r="CG165" i="70"/>
  <c r="AN166" i="70"/>
  <c r="AO166" i="70"/>
  <c r="AP166" i="70"/>
  <c r="AQ166" i="70"/>
  <c r="AR166" i="70"/>
  <c r="AS166" i="70"/>
  <c r="BV166" i="70" s="1"/>
  <c r="AT166" i="70"/>
  <c r="AU166" i="70"/>
  <c r="AV166" i="70"/>
  <c r="AW166" i="70"/>
  <c r="AY166" i="70"/>
  <c r="AZ166" i="70"/>
  <c r="BA166" i="70"/>
  <c r="BB166" i="70"/>
  <c r="BC166" i="70" s="1"/>
  <c r="BD166" i="70"/>
  <c r="BE166" i="70"/>
  <c r="BF166" i="70"/>
  <c r="BG166" i="70"/>
  <c r="BH166" i="70"/>
  <c r="CB166" i="70"/>
  <c r="CC166" i="70"/>
  <c r="CD166" i="70"/>
  <c r="CE166" i="70"/>
  <c r="CF166" i="70"/>
  <c r="CG166" i="70"/>
  <c r="AN167" i="70"/>
  <c r="AO167" i="70"/>
  <c r="AP167" i="70"/>
  <c r="AQ167" i="70"/>
  <c r="AR167" i="70"/>
  <c r="AS167" i="70"/>
  <c r="BV167" i="70" s="1"/>
  <c r="AT167" i="70"/>
  <c r="AU167" i="70"/>
  <c r="AV167" i="70"/>
  <c r="AW167" i="70"/>
  <c r="AY167" i="70"/>
  <c r="AZ167" i="70"/>
  <c r="BA167" i="70"/>
  <c r="BB167" i="70"/>
  <c r="BC167" i="70" s="1"/>
  <c r="BD167" i="70"/>
  <c r="BE167" i="70"/>
  <c r="BF167" i="70"/>
  <c r="BG167" i="70"/>
  <c r="BH167" i="70"/>
  <c r="BN167" i="70"/>
  <c r="BO167" i="70"/>
  <c r="CB167" i="70"/>
  <c r="CC167" i="70"/>
  <c r="CD167" i="70"/>
  <c r="CE167" i="70"/>
  <c r="CF167" i="70"/>
  <c r="CG167" i="70"/>
  <c r="AN168" i="70"/>
  <c r="AO168" i="70"/>
  <c r="AP168" i="70"/>
  <c r="AQ168" i="70"/>
  <c r="AR168" i="70"/>
  <c r="AS168" i="70"/>
  <c r="BV168" i="70" s="1"/>
  <c r="AT168" i="70"/>
  <c r="AU168" i="70"/>
  <c r="AV168" i="70"/>
  <c r="AW168" i="70"/>
  <c r="AY168" i="70"/>
  <c r="AZ168" i="70"/>
  <c r="BA168" i="70"/>
  <c r="BB168" i="70"/>
  <c r="BD168" i="70"/>
  <c r="BE168" i="70"/>
  <c r="BF168" i="70"/>
  <c r="BG168" i="70"/>
  <c r="BH168" i="70"/>
  <c r="BN168" i="70"/>
  <c r="BO168" i="70"/>
  <c r="CB168" i="70"/>
  <c r="CC168" i="70"/>
  <c r="CD168" i="70"/>
  <c r="CE168" i="70"/>
  <c r="CF168" i="70"/>
  <c r="CG168" i="70"/>
  <c r="AN169" i="70"/>
  <c r="AO169" i="70"/>
  <c r="AP169" i="70"/>
  <c r="AQ169" i="70"/>
  <c r="AR169" i="70"/>
  <c r="AS169" i="70"/>
  <c r="BV169" i="70" s="1"/>
  <c r="AT169" i="70"/>
  <c r="AU169" i="70"/>
  <c r="AV169" i="70"/>
  <c r="AW169" i="70"/>
  <c r="AY169" i="70"/>
  <c r="AZ169" i="70"/>
  <c r="BA169" i="70"/>
  <c r="BB169" i="70"/>
  <c r="BD169" i="70"/>
  <c r="BE169" i="70"/>
  <c r="BF169" i="70"/>
  <c r="BG169" i="70"/>
  <c r="BH169" i="70"/>
  <c r="BN169" i="70"/>
  <c r="BO169" i="70"/>
  <c r="CB169" i="70"/>
  <c r="CC169" i="70"/>
  <c r="CD169" i="70"/>
  <c r="CE169" i="70"/>
  <c r="CF169" i="70"/>
  <c r="CG169" i="70"/>
  <c r="AO170" i="70"/>
  <c r="AP170" i="70"/>
  <c r="AR170" i="70"/>
  <c r="AS170" i="70"/>
  <c r="BV170" i="70" s="1"/>
  <c r="AT170" i="70"/>
  <c r="AU170" i="70"/>
  <c r="AV170" i="70"/>
  <c r="AW170" i="70"/>
  <c r="AX170" i="70"/>
  <c r="AY170" i="70"/>
  <c r="AZ170" i="70"/>
  <c r="BA170" i="70"/>
  <c r="BB170" i="70"/>
  <c r="BC170" i="70" s="1"/>
  <c r="BD170" i="70"/>
  <c r="BE170" i="70"/>
  <c r="BF170" i="70"/>
  <c r="BH170" i="70"/>
  <c r="BN170" i="70"/>
  <c r="BO170" i="70"/>
  <c r="CB170" i="70"/>
  <c r="CC170" i="70"/>
  <c r="CD170" i="70"/>
  <c r="CE170" i="70"/>
  <c r="CF170" i="70"/>
  <c r="CG170" i="70"/>
  <c r="AN171" i="70"/>
  <c r="AO171" i="70"/>
  <c r="AP171" i="70"/>
  <c r="AQ171" i="70"/>
  <c r="AR171" i="70"/>
  <c r="AS171" i="70"/>
  <c r="BV171" i="70" s="1"/>
  <c r="AT171" i="70"/>
  <c r="AU171" i="70"/>
  <c r="AV171" i="70"/>
  <c r="AW171" i="70"/>
  <c r="AY171" i="70"/>
  <c r="AZ171" i="70"/>
  <c r="BA171" i="70"/>
  <c r="BB171" i="70"/>
  <c r="BC171" i="70" s="1"/>
  <c r="BD171" i="70"/>
  <c r="BE171" i="70"/>
  <c r="BF171" i="70"/>
  <c r="BG171" i="70"/>
  <c r="BH171" i="70"/>
  <c r="BN171" i="70"/>
  <c r="BO171" i="70"/>
  <c r="CB171" i="70"/>
  <c r="CC171" i="70"/>
  <c r="CD171" i="70"/>
  <c r="CE171" i="70"/>
  <c r="CF171" i="70"/>
  <c r="CG171" i="70"/>
  <c r="AN172" i="70"/>
  <c r="AO172" i="70"/>
  <c r="AP172" i="70"/>
  <c r="AQ172" i="70"/>
  <c r="AR172" i="70"/>
  <c r="AS172" i="70"/>
  <c r="BV172" i="70" s="1"/>
  <c r="AT172" i="70"/>
  <c r="AU172" i="70"/>
  <c r="AV172" i="70"/>
  <c r="AW172" i="70"/>
  <c r="AY172" i="70"/>
  <c r="AZ172" i="70"/>
  <c r="BA172" i="70"/>
  <c r="BB172" i="70"/>
  <c r="BC172" i="70" s="1"/>
  <c r="BD172" i="70"/>
  <c r="BE172" i="70"/>
  <c r="BF172" i="70"/>
  <c r="BG172" i="70"/>
  <c r="BH172" i="70"/>
  <c r="BN172" i="70"/>
  <c r="BO172" i="70"/>
  <c r="CB172" i="70"/>
  <c r="CC172" i="70"/>
  <c r="CD172" i="70"/>
  <c r="CE172" i="70"/>
  <c r="CF172" i="70"/>
  <c r="CG172" i="70"/>
  <c r="AN173" i="70"/>
  <c r="AO173" i="70"/>
  <c r="AP173" i="70"/>
  <c r="AQ173" i="70"/>
  <c r="AR173" i="70"/>
  <c r="AS173" i="70"/>
  <c r="BV173" i="70" s="1"/>
  <c r="AT173" i="70"/>
  <c r="AU173" i="70"/>
  <c r="AV173" i="70"/>
  <c r="AW173" i="70"/>
  <c r="AY173" i="70"/>
  <c r="AZ173" i="70"/>
  <c r="BA173" i="70"/>
  <c r="BB173" i="70"/>
  <c r="BC173" i="70" s="1"/>
  <c r="BD173" i="70"/>
  <c r="BE173" i="70"/>
  <c r="BF173" i="70"/>
  <c r="BG173" i="70"/>
  <c r="BH173" i="70"/>
  <c r="BN173" i="70"/>
  <c r="BO173" i="70"/>
  <c r="CB173" i="70"/>
  <c r="CC173" i="70"/>
  <c r="CD173" i="70"/>
  <c r="CE173" i="70"/>
  <c r="CF173" i="70"/>
  <c r="CG173" i="70"/>
  <c r="AN174" i="70"/>
  <c r="AO174" i="70"/>
  <c r="AP174" i="70"/>
  <c r="AQ174" i="70"/>
  <c r="AR174" i="70"/>
  <c r="AS174" i="70"/>
  <c r="BV174" i="70" s="1"/>
  <c r="AT174" i="70"/>
  <c r="AU174" i="70"/>
  <c r="AV174" i="70"/>
  <c r="AW174" i="70"/>
  <c r="AY174" i="70"/>
  <c r="AZ174" i="70"/>
  <c r="BA174" i="70"/>
  <c r="BB174" i="70"/>
  <c r="BC174" i="70" s="1"/>
  <c r="BD174" i="70"/>
  <c r="BE174" i="70"/>
  <c r="BF174" i="70"/>
  <c r="BG174" i="70"/>
  <c r="BH174" i="70"/>
  <c r="BN174" i="70"/>
  <c r="BO174" i="70"/>
  <c r="CB174" i="70"/>
  <c r="CC174" i="70"/>
  <c r="CD174" i="70"/>
  <c r="CE174" i="70"/>
  <c r="CF174" i="70"/>
  <c r="CG174" i="70"/>
  <c r="AN175" i="70"/>
  <c r="AO175" i="70"/>
  <c r="AP175" i="70"/>
  <c r="AQ175" i="70"/>
  <c r="AR175" i="70"/>
  <c r="AS175" i="70"/>
  <c r="BV175" i="70" s="1"/>
  <c r="AT175" i="70"/>
  <c r="AU175" i="70"/>
  <c r="AV175" i="70"/>
  <c r="AW175" i="70"/>
  <c r="AY175" i="70"/>
  <c r="AZ175" i="70"/>
  <c r="BA175" i="70"/>
  <c r="BB175" i="70"/>
  <c r="BC175" i="70" s="1"/>
  <c r="BD175" i="70"/>
  <c r="BE175" i="70"/>
  <c r="BF175" i="70"/>
  <c r="BG175" i="70"/>
  <c r="BH175" i="70"/>
  <c r="BN175" i="70"/>
  <c r="BO175" i="70"/>
  <c r="CB175" i="70"/>
  <c r="CC175" i="70"/>
  <c r="CD175" i="70"/>
  <c r="CE175" i="70"/>
  <c r="CF175" i="70"/>
  <c r="CG175" i="70"/>
  <c r="AN176" i="70"/>
  <c r="AO176" i="70"/>
  <c r="AP176" i="70"/>
  <c r="AQ176" i="70"/>
  <c r="AR176" i="70"/>
  <c r="AS176" i="70"/>
  <c r="BV176" i="70" s="1"/>
  <c r="AT176" i="70"/>
  <c r="AU176" i="70"/>
  <c r="AV176" i="70"/>
  <c r="AW176" i="70"/>
  <c r="AY176" i="70"/>
  <c r="AZ176" i="70"/>
  <c r="BA176" i="70"/>
  <c r="BB176" i="70"/>
  <c r="BC176" i="70" s="1"/>
  <c r="BD176" i="70"/>
  <c r="BE176" i="70"/>
  <c r="BF176" i="70"/>
  <c r="BG176" i="70"/>
  <c r="BH176" i="70"/>
  <c r="BN176" i="70"/>
  <c r="BO176" i="70"/>
  <c r="CB176" i="70"/>
  <c r="CC176" i="70"/>
  <c r="CD176" i="70"/>
  <c r="CE176" i="70"/>
  <c r="CF176" i="70"/>
  <c r="CG176" i="70"/>
  <c r="AN177" i="70"/>
  <c r="AO177" i="70"/>
  <c r="AP177" i="70"/>
  <c r="AQ177" i="70"/>
  <c r="AR177" i="70"/>
  <c r="AS177" i="70"/>
  <c r="BV177" i="70" s="1"/>
  <c r="AT177" i="70"/>
  <c r="AU177" i="70"/>
  <c r="AV177" i="70"/>
  <c r="AW177" i="70"/>
  <c r="AY177" i="70"/>
  <c r="AZ177" i="70"/>
  <c r="BA177" i="70"/>
  <c r="BB177" i="70"/>
  <c r="BC177" i="70" s="1"/>
  <c r="BD177" i="70"/>
  <c r="BE177" i="70"/>
  <c r="BF177" i="70"/>
  <c r="BG177" i="70"/>
  <c r="BH177" i="70"/>
  <c r="BN177" i="70"/>
  <c r="BO177" i="70"/>
  <c r="CB177" i="70"/>
  <c r="CC177" i="70"/>
  <c r="CD177" i="70"/>
  <c r="CE177" i="70"/>
  <c r="CF177" i="70"/>
  <c r="CG177" i="70"/>
  <c r="AO178" i="70"/>
  <c r="AP178" i="70"/>
  <c r="AR178" i="70"/>
  <c r="AS178" i="70"/>
  <c r="BV178" i="70" s="1"/>
  <c r="AT178" i="70"/>
  <c r="AU178" i="70"/>
  <c r="AV178" i="70"/>
  <c r="AW178" i="70"/>
  <c r="AX178" i="70"/>
  <c r="AY178" i="70"/>
  <c r="AZ178" i="70"/>
  <c r="BA178" i="70"/>
  <c r="BB178" i="70"/>
  <c r="BC178" i="70" s="1"/>
  <c r="BD178" i="70"/>
  <c r="BE178" i="70"/>
  <c r="BF178" i="70"/>
  <c r="BH178" i="70"/>
  <c r="BN178" i="70"/>
  <c r="BO178" i="70"/>
  <c r="CB178" i="70"/>
  <c r="CC178" i="70"/>
  <c r="CD178" i="70"/>
  <c r="CE178" i="70"/>
  <c r="CF178" i="70"/>
  <c r="CG178" i="70"/>
  <c r="AN179" i="70"/>
  <c r="AO179" i="70"/>
  <c r="AP179" i="70"/>
  <c r="AQ179" i="70"/>
  <c r="AR179" i="70"/>
  <c r="AS179" i="70"/>
  <c r="BV179" i="70" s="1"/>
  <c r="AT179" i="70"/>
  <c r="AU179" i="70"/>
  <c r="AV179" i="70"/>
  <c r="AW179" i="70"/>
  <c r="AY179" i="70"/>
  <c r="AZ179" i="70"/>
  <c r="BA179" i="70"/>
  <c r="BB179" i="70"/>
  <c r="BC179" i="70" s="1"/>
  <c r="BD179" i="70"/>
  <c r="BE179" i="70"/>
  <c r="BF179" i="70"/>
  <c r="BG179" i="70"/>
  <c r="BH179" i="70"/>
  <c r="BN179" i="70"/>
  <c r="BO179" i="70"/>
  <c r="CB179" i="70"/>
  <c r="CC179" i="70"/>
  <c r="CD179" i="70"/>
  <c r="CE179" i="70"/>
  <c r="CF179" i="70"/>
  <c r="CG179" i="70"/>
  <c r="AN180" i="70"/>
  <c r="AO180" i="70"/>
  <c r="AP180" i="70"/>
  <c r="AQ180" i="70"/>
  <c r="AR180" i="70"/>
  <c r="AS180" i="70"/>
  <c r="BV180" i="70" s="1"/>
  <c r="AT180" i="70"/>
  <c r="AU180" i="70"/>
  <c r="AV180" i="70"/>
  <c r="AW180" i="70"/>
  <c r="AY180" i="70"/>
  <c r="AZ180" i="70"/>
  <c r="BA180" i="70"/>
  <c r="BB180" i="70"/>
  <c r="BC180" i="70" s="1"/>
  <c r="BD180" i="70"/>
  <c r="BE180" i="70"/>
  <c r="BF180" i="70"/>
  <c r="BG180" i="70"/>
  <c r="BH180" i="70"/>
  <c r="CB180" i="70"/>
  <c r="CC180" i="70"/>
  <c r="CD180" i="70"/>
  <c r="CE180" i="70"/>
  <c r="CF180" i="70"/>
  <c r="CG180" i="70"/>
  <c r="AN181" i="70"/>
  <c r="AR181" i="70"/>
  <c r="AS181" i="70"/>
  <c r="BV181" i="70" s="1"/>
  <c r="AT181" i="70"/>
  <c r="AU181" i="70"/>
  <c r="AV181" i="70"/>
  <c r="AW181" i="70"/>
  <c r="AX181" i="70"/>
  <c r="AY181" i="70"/>
  <c r="AZ181" i="70"/>
  <c r="BA181" i="70"/>
  <c r="BB181" i="70"/>
  <c r="BC181" i="70" s="1"/>
  <c r="BD181" i="70"/>
  <c r="BE181" i="70"/>
  <c r="BF181" i="70"/>
  <c r="BH181" i="70"/>
  <c r="BN181" i="70"/>
  <c r="BO181" i="70"/>
  <c r="CB181" i="70"/>
  <c r="CC181" i="70"/>
  <c r="CD181" i="70"/>
  <c r="CE181" i="70"/>
  <c r="CF181" i="70"/>
  <c r="CG181" i="70"/>
  <c r="AN182" i="70"/>
  <c r="AO182" i="70"/>
  <c r="AP182" i="70"/>
  <c r="AQ182" i="70"/>
  <c r="AR182" i="70"/>
  <c r="AS182" i="70"/>
  <c r="BV182" i="70" s="1"/>
  <c r="AT182" i="70"/>
  <c r="AU182" i="70"/>
  <c r="AV182" i="70"/>
  <c r="AW182" i="70"/>
  <c r="AY182" i="70"/>
  <c r="AZ182" i="70"/>
  <c r="BA182" i="70"/>
  <c r="BB182" i="70"/>
  <c r="BC182" i="70" s="1"/>
  <c r="BD182" i="70"/>
  <c r="BE182" i="70"/>
  <c r="BF182" i="70"/>
  <c r="BG182" i="70"/>
  <c r="BH182" i="70"/>
  <c r="CB182" i="70"/>
  <c r="CC182" i="70"/>
  <c r="CD182" i="70"/>
  <c r="CE182" i="70"/>
  <c r="CF182" i="70"/>
  <c r="CG182" i="70"/>
  <c r="AN183" i="70"/>
  <c r="AO183" i="70"/>
  <c r="AP183" i="70"/>
  <c r="AQ183" i="70"/>
  <c r="AR183" i="70"/>
  <c r="AS183" i="70"/>
  <c r="BV183" i="70" s="1"/>
  <c r="AT183" i="70"/>
  <c r="AU183" i="70"/>
  <c r="AV183" i="70"/>
  <c r="AW183" i="70"/>
  <c r="AY183" i="70"/>
  <c r="AZ183" i="70"/>
  <c r="BA183" i="70"/>
  <c r="BB183" i="70"/>
  <c r="BC183" i="70" s="1"/>
  <c r="BD183" i="70"/>
  <c r="BE183" i="70"/>
  <c r="BF183" i="70"/>
  <c r="BG183" i="70"/>
  <c r="BH183" i="70"/>
  <c r="BN183" i="70"/>
  <c r="BO183" i="70"/>
  <c r="CB183" i="70"/>
  <c r="CC183" i="70"/>
  <c r="CD183" i="70"/>
  <c r="CE183" i="70"/>
  <c r="CF183" i="70"/>
  <c r="CG183" i="70"/>
  <c r="AN184" i="70"/>
  <c r="AR184" i="70"/>
  <c r="AS184" i="70"/>
  <c r="BV184" i="70" s="1"/>
  <c r="AT184" i="70"/>
  <c r="AU184" i="70"/>
  <c r="AV184" i="70"/>
  <c r="AW184" i="70"/>
  <c r="AX184" i="70"/>
  <c r="AY184" i="70"/>
  <c r="AZ184" i="70"/>
  <c r="BA184" i="70"/>
  <c r="BB184" i="70"/>
  <c r="BC184" i="70" s="1"/>
  <c r="BD184" i="70"/>
  <c r="BE184" i="70"/>
  <c r="BF184" i="70"/>
  <c r="BH184" i="70"/>
  <c r="BN184" i="70"/>
  <c r="BO184" i="70"/>
  <c r="CB184" i="70"/>
  <c r="CC184" i="70"/>
  <c r="CD184" i="70"/>
  <c r="CE184" i="70"/>
  <c r="CF184" i="70"/>
  <c r="CG184" i="70"/>
  <c r="AN185" i="70"/>
  <c r="AO185" i="70"/>
  <c r="AP185" i="70"/>
  <c r="AQ185" i="70"/>
  <c r="AR185" i="70"/>
  <c r="AS185" i="70"/>
  <c r="BV185" i="70" s="1"/>
  <c r="AT185" i="70"/>
  <c r="AU185" i="70"/>
  <c r="AV185" i="70"/>
  <c r="AW185" i="70"/>
  <c r="AY185" i="70"/>
  <c r="AZ185" i="70"/>
  <c r="BA185" i="70"/>
  <c r="BB185" i="70"/>
  <c r="BC185" i="70" s="1"/>
  <c r="BD185" i="70"/>
  <c r="BE185" i="70"/>
  <c r="BF185" i="70"/>
  <c r="BG185" i="70"/>
  <c r="BH185" i="70"/>
  <c r="BN185" i="70"/>
  <c r="BO185" i="70"/>
  <c r="CB185" i="70"/>
  <c r="CC185" i="70"/>
  <c r="CD185" i="70"/>
  <c r="CE185" i="70"/>
  <c r="CF185" i="70"/>
  <c r="CG185" i="70"/>
  <c r="AN186" i="70"/>
  <c r="AO186" i="70"/>
  <c r="AP186" i="70"/>
  <c r="AQ186" i="70"/>
  <c r="AR186" i="70"/>
  <c r="AS186" i="70"/>
  <c r="BV186" i="70" s="1"/>
  <c r="AT186" i="70"/>
  <c r="AU186" i="70"/>
  <c r="AV186" i="70"/>
  <c r="AW186" i="70"/>
  <c r="AY186" i="70"/>
  <c r="AZ186" i="70"/>
  <c r="BA186" i="70"/>
  <c r="BB186" i="70"/>
  <c r="BC186" i="70" s="1"/>
  <c r="BD186" i="70"/>
  <c r="BE186" i="70"/>
  <c r="BF186" i="70"/>
  <c r="BG186" i="70"/>
  <c r="BH186" i="70"/>
  <c r="BN186" i="70"/>
  <c r="BO186" i="70"/>
  <c r="CB186" i="70"/>
  <c r="CC186" i="70"/>
  <c r="CD186" i="70"/>
  <c r="CE186" i="70"/>
  <c r="CF186" i="70"/>
  <c r="CG186" i="70"/>
  <c r="AO187" i="70"/>
  <c r="AP187" i="70"/>
  <c r="AR187" i="70"/>
  <c r="AS187" i="70"/>
  <c r="BV187" i="70" s="1"/>
  <c r="AT187" i="70"/>
  <c r="AU187" i="70"/>
  <c r="AV187" i="70"/>
  <c r="AW187" i="70"/>
  <c r="AX187" i="70"/>
  <c r="AY187" i="70"/>
  <c r="AZ187" i="70"/>
  <c r="BA187" i="70"/>
  <c r="BB187" i="70"/>
  <c r="BC187" i="70" s="1"/>
  <c r="BD187" i="70"/>
  <c r="BE187" i="70"/>
  <c r="BF187" i="70"/>
  <c r="BH187" i="70"/>
  <c r="BN187" i="70"/>
  <c r="BO187" i="70"/>
  <c r="CB187" i="70"/>
  <c r="CC187" i="70"/>
  <c r="CD187" i="70"/>
  <c r="CE187" i="70"/>
  <c r="CF187" i="70"/>
  <c r="CG187" i="70"/>
  <c r="AN188" i="70"/>
  <c r="AO188" i="70"/>
  <c r="AP188" i="70"/>
  <c r="AQ188" i="70"/>
  <c r="AR188" i="70"/>
  <c r="AS188" i="70"/>
  <c r="BV188" i="70" s="1"/>
  <c r="AT188" i="70"/>
  <c r="AU188" i="70"/>
  <c r="AV188" i="70"/>
  <c r="AW188" i="70"/>
  <c r="AY188" i="70"/>
  <c r="AZ188" i="70"/>
  <c r="BA188" i="70"/>
  <c r="BB188" i="70"/>
  <c r="BC188" i="70" s="1"/>
  <c r="BD188" i="70"/>
  <c r="BE188" i="70"/>
  <c r="BF188" i="70"/>
  <c r="BG188" i="70"/>
  <c r="BH188" i="70"/>
  <c r="CB188" i="70"/>
  <c r="CC188" i="70"/>
  <c r="CD188" i="70"/>
  <c r="CE188" i="70"/>
  <c r="CF188" i="70"/>
  <c r="CG188" i="70"/>
  <c r="AO189" i="70"/>
  <c r="AP189" i="70"/>
  <c r="AR189" i="70"/>
  <c r="AS189" i="70"/>
  <c r="BV189" i="70" s="1"/>
  <c r="AT189" i="70"/>
  <c r="AU189" i="70"/>
  <c r="AV189" i="70"/>
  <c r="AW189" i="70"/>
  <c r="AX189" i="70"/>
  <c r="AY189" i="70"/>
  <c r="AZ189" i="70"/>
  <c r="BA189" i="70"/>
  <c r="BB189" i="70"/>
  <c r="BC189" i="70" s="1"/>
  <c r="BD189" i="70"/>
  <c r="BE189" i="70"/>
  <c r="BF189" i="70"/>
  <c r="BH189" i="70"/>
  <c r="BN189" i="70"/>
  <c r="BO189" i="70"/>
  <c r="CB189" i="70"/>
  <c r="CC189" i="70"/>
  <c r="CD189" i="70"/>
  <c r="CE189" i="70"/>
  <c r="CF189" i="70"/>
  <c r="CG189" i="70"/>
  <c r="AN190" i="70"/>
  <c r="AO190" i="70"/>
  <c r="AP190" i="70"/>
  <c r="AQ190" i="70"/>
  <c r="AR190" i="70"/>
  <c r="AS190" i="70"/>
  <c r="BV190" i="70" s="1"/>
  <c r="AT190" i="70"/>
  <c r="AU190" i="70"/>
  <c r="AV190" i="70"/>
  <c r="AW190" i="70"/>
  <c r="AY190" i="70"/>
  <c r="AZ190" i="70"/>
  <c r="BA190" i="70"/>
  <c r="BB190" i="70"/>
  <c r="BC190" i="70" s="1"/>
  <c r="BD190" i="70"/>
  <c r="BE190" i="70"/>
  <c r="BF190" i="70"/>
  <c r="BG190" i="70"/>
  <c r="BH190" i="70"/>
  <c r="BN190" i="70"/>
  <c r="BO190" i="70"/>
  <c r="CB190" i="70"/>
  <c r="CC190" i="70"/>
  <c r="CD190" i="70"/>
  <c r="CE190" i="70"/>
  <c r="CF190" i="70"/>
  <c r="CG190" i="70"/>
  <c r="AN191" i="70"/>
  <c r="AO191" i="70"/>
  <c r="AP191" i="70"/>
  <c r="AQ191" i="70"/>
  <c r="AR191" i="70"/>
  <c r="AS191" i="70"/>
  <c r="BV191" i="70" s="1"/>
  <c r="AT191" i="70"/>
  <c r="AU191" i="70"/>
  <c r="AV191" i="70"/>
  <c r="AW191" i="70"/>
  <c r="AY191" i="70"/>
  <c r="AZ191" i="70"/>
  <c r="BA191" i="70"/>
  <c r="BB191" i="70"/>
  <c r="BC191" i="70" s="1"/>
  <c r="BD191" i="70"/>
  <c r="BE191" i="70"/>
  <c r="BF191" i="70"/>
  <c r="BG191" i="70"/>
  <c r="BH191" i="70"/>
  <c r="CB191" i="70"/>
  <c r="CC191" i="70"/>
  <c r="CD191" i="70"/>
  <c r="CE191" i="70"/>
  <c r="CF191" i="70"/>
  <c r="CG191" i="70"/>
  <c r="AO192" i="70"/>
  <c r="AP192" i="70"/>
  <c r="AR192" i="70"/>
  <c r="AS192" i="70"/>
  <c r="BV192" i="70" s="1"/>
  <c r="AT192" i="70"/>
  <c r="AU192" i="70"/>
  <c r="AV192" i="70"/>
  <c r="AW192" i="70"/>
  <c r="AX192" i="70"/>
  <c r="AY192" i="70"/>
  <c r="AZ192" i="70"/>
  <c r="BA192" i="70"/>
  <c r="BB192" i="70"/>
  <c r="BC192" i="70" s="1"/>
  <c r="BD192" i="70"/>
  <c r="BE192" i="70"/>
  <c r="BF192" i="70"/>
  <c r="BH192" i="70"/>
  <c r="BN192" i="70"/>
  <c r="BO192" i="70"/>
  <c r="CB192" i="70"/>
  <c r="CC192" i="70"/>
  <c r="CD192" i="70"/>
  <c r="CE192" i="70"/>
  <c r="CF192" i="70"/>
  <c r="CG192" i="70"/>
  <c r="AN193" i="70"/>
  <c r="AO193" i="70"/>
  <c r="AP193" i="70"/>
  <c r="AQ193" i="70"/>
  <c r="AR193" i="70"/>
  <c r="AS193" i="70"/>
  <c r="BV193" i="70" s="1"/>
  <c r="AT193" i="70"/>
  <c r="AU193" i="70"/>
  <c r="AV193" i="70"/>
  <c r="AW193" i="70"/>
  <c r="AY193" i="70"/>
  <c r="AZ193" i="70"/>
  <c r="BA193" i="70"/>
  <c r="BB193" i="70"/>
  <c r="BC193" i="70" s="1"/>
  <c r="BD193" i="70"/>
  <c r="BE193" i="70"/>
  <c r="BF193" i="70"/>
  <c r="BG193" i="70"/>
  <c r="BH193" i="70"/>
  <c r="CB193" i="70"/>
  <c r="CC193" i="70"/>
  <c r="CD193" i="70"/>
  <c r="CE193" i="70"/>
  <c r="CF193" i="70"/>
  <c r="CG193" i="70"/>
  <c r="AN194" i="70"/>
  <c r="AO194" i="70"/>
  <c r="AP194" i="70"/>
  <c r="AQ194" i="70"/>
  <c r="AR194" i="70"/>
  <c r="AS194" i="70"/>
  <c r="BV194" i="70" s="1"/>
  <c r="AT194" i="70"/>
  <c r="AU194" i="70"/>
  <c r="AV194" i="70"/>
  <c r="AW194" i="70"/>
  <c r="AY194" i="70"/>
  <c r="AZ194" i="70"/>
  <c r="BA194" i="70"/>
  <c r="BB194" i="70"/>
  <c r="BC194" i="70" s="1"/>
  <c r="BD194" i="70"/>
  <c r="BE194" i="70"/>
  <c r="BF194" i="70"/>
  <c r="BG194" i="70"/>
  <c r="BH194" i="70"/>
  <c r="BN194" i="70"/>
  <c r="BO194" i="70"/>
  <c r="CB194" i="70"/>
  <c r="CC194" i="70"/>
  <c r="CD194" i="70"/>
  <c r="CE194" i="70"/>
  <c r="CF194" i="70"/>
  <c r="CG194" i="70"/>
  <c r="AO195" i="70"/>
  <c r="AP195" i="70"/>
  <c r="AR195" i="70"/>
  <c r="AS195" i="70"/>
  <c r="BV195" i="70" s="1"/>
  <c r="AT195" i="70"/>
  <c r="AU195" i="70"/>
  <c r="AV195" i="70"/>
  <c r="AW195" i="70"/>
  <c r="AX195" i="70"/>
  <c r="AY195" i="70"/>
  <c r="AZ195" i="70"/>
  <c r="BA195" i="70"/>
  <c r="BB195" i="70"/>
  <c r="BC195" i="70" s="1"/>
  <c r="BD195" i="70"/>
  <c r="BE195" i="70"/>
  <c r="BF195" i="70"/>
  <c r="BH195" i="70"/>
  <c r="BN195" i="70"/>
  <c r="BO195" i="70"/>
  <c r="CB195" i="70"/>
  <c r="CC195" i="70"/>
  <c r="CD195" i="70"/>
  <c r="CE195" i="70"/>
  <c r="CF195" i="70"/>
  <c r="CG195" i="70"/>
  <c r="AN196" i="70"/>
  <c r="AO196" i="70"/>
  <c r="AP196" i="70"/>
  <c r="AQ196" i="70"/>
  <c r="AR196" i="70"/>
  <c r="AS196" i="70"/>
  <c r="BV196" i="70" s="1"/>
  <c r="AT196" i="70"/>
  <c r="AU196" i="70"/>
  <c r="AV196" i="70"/>
  <c r="AW196" i="70"/>
  <c r="AY196" i="70"/>
  <c r="AZ196" i="70"/>
  <c r="BA196" i="70"/>
  <c r="BB196" i="70"/>
  <c r="BC196" i="70" s="1"/>
  <c r="BD196" i="70"/>
  <c r="BE196" i="70"/>
  <c r="BF196" i="70"/>
  <c r="BG196" i="70"/>
  <c r="BH196" i="70"/>
  <c r="CB196" i="70"/>
  <c r="CC196" i="70"/>
  <c r="CD196" i="70"/>
  <c r="CE196" i="70"/>
  <c r="CF196" i="70"/>
  <c r="CG196" i="70"/>
  <c r="AN197" i="70"/>
  <c r="AO197" i="70"/>
  <c r="AP197" i="70"/>
  <c r="AQ197" i="70"/>
  <c r="AR197" i="70"/>
  <c r="AS197" i="70"/>
  <c r="BV197" i="70" s="1"/>
  <c r="AT197" i="70"/>
  <c r="AU197" i="70"/>
  <c r="AV197" i="70"/>
  <c r="AW197" i="70"/>
  <c r="AY197" i="70"/>
  <c r="AZ197" i="70"/>
  <c r="BA197" i="70"/>
  <c r="BB197" i="70"/>
  <c r="BC197" i="70" s="1"/>
  <c r="BD197" i="70"/>
  <c r="BE197" i="70"/>
  <c r="BF197" i="70"/>
  <c r="BG197" i="70"/>
  <c r="BH197" i="70"/>
  <c r="CB197" i="70"/>
  <c r="CC197" i="70"/>
  <c r="CD197" i="70"/>
  <c r="CE197" i="70"/>
  <c r="CF197" i="70"/>
  <c r="CG197" i="70"/>
  <c r="AO198" i="70"/>
  <c r="AP198" i="70"/>
  <c r="AR198" i="70"/>
  <c r="AS198" i="70"/>
  <c r="BV198" i="70" s="1"/>
  <c r="AT198" i="70"/>
  <c r="AU198" i="70"/>
  <c r="AV198" i="70"/>
  <c r="AW198" i="70"/>
  <c r="AX198" i="70"/>
  <c r="AY198" i="70"/>
  <c r="AZ198" i="70"/>
  <c r="BA198" i="70"/>
  <c r="BB198" i="70"/>
  <c r="BC198" i="70" s="1"/>
  <c r="BD198" i="70"/>
  <c r="BE198" i="70"/>
  <c r="BF198" i="70"/>
  <c r="BH198" i="70"/>
  <c r="BN198" i="70"/>
  <c r="BO198" i="70"/>
  <c r="CB198" i="70"/>
  <c r="CC198" i="70"/>
  <c r="CD198" i="70"/>
  <c r="CE198" i="70"/>
  <c r="CF198" i="70"/>
  <c r="CG198" i="70"/>
  <c r="AN199" i="70"/>
  <c r="AO199" i="70"/>
  <c r="AP199" i="70"/>
  <c r="AQ199" i="70"/>
  <c r="AR199" i="70"/>
  <c r="AS199" i="70"/>
  <c r="BV199" i="70" s="1"/>
  <c r="AT199" i="70"/>
  <c r="AU199" i="70"/>
  <c r="AV199" i="70"/>
  <c r="AW199" i="70"/>
  <c r="AY199" i="70"/>
  <c r="AZ199" i="70"/>
  <c r="BA199" i="70"/>
  <c r="BB199" i="70"/>
  <c r="BC199" i="70" s="1"/>
  <c r="BD199" i="70"/>
  <c r="BE199" i="70"/>
  <c r="BF199" i="70"/>
  <c r="BG199" i="70"/>
  <c r="BH199" i="70"/>
  <c r="CB199" i="70"/>
  <c r="CC199" i="70"/>
  <c r="CD199" i="70"/>
  <c r="CE199" i="70"/>
  <c r="CF199" i="70"/>
  <c r="CG199" i="70"/>
  <c r="AN200" i="70"/>
  <c r="AR200" i="70"/>
  <c r="AS200" i="70"/>
  <c r="BV200" i="70" s="1"/>
  <c r="AT200" i="70"/>
  <c r="AU200" i="70"/>
  <c r="AV200" i="70"/>
  <c r="AW200" i="70"/>
  <c r="AX200" i="70"/>
  <c r="AY200" i="70"/>
  <c r="AZ200" i="70"/>
  <c r="BA200" i="70"/>
  <c r="BB200" i="70"/>
  <c r="BC200" i="70" s="1"/>
  <c r="BD200" i="70"/>
  <c r="BE200" i="70"/>
  <c r="BF200" i="70"/>
  <c r="BH200" i="70"/>
  <c r="BN200" i="70"/>
  <c r="BO200" i="70"/>
  <c r="CB200" i="70"/>
  <c r="CC200" i="70"/>
  <c r="CD200" i="70"/>
  <c r="CE200" i="70"/>
  <c r="CF200" i="70"/>
  <c r="CG200" i="70"/>
  <c r="AN201" i="70"/>
  <c r="AO201" i="70"/>
  <c r="AP201" i="70"/>
  <c r="AQ201" i="70"/>
  <c r="AR201" i="70"/>
  <c r="AS201" i="70"/>
  <c r="BV201" i="70" s="1"/>
  <c r="AT201" i="70"/>
  <c r="AU201" i="70"/>
  <c r="AV201" i="70"/>
  <c r="AW201" i="70"/>
  <c r="AY201" i="70"/>
  <c r="AZ201" i="70"/>
  <c r="BA201" i="70"/>
  <c r="BB201" i="70"/>
  <c r="BC201" i="70" s="1"/>
  <c r="BD201" i="70"/>
  <c r="BE201" i="70"/>
  <c r="BF201" i="70"/>
  <c r="BG201" i="70"/>
  <c r="BH201" i="70"/>
  <c r="BN201" i="70"/>
  <c r="BO201" i="70"/>
  <c r="CB201" i="70"/>
  <c r="CC201" i="70"/>
  <c r="CD201" i="70"/>
  <c r="CE201" i="70"/>
  <c r="CF201" i="70"/>
  <c r="CG201" i="70"/>
  <c r="AN202" i="70"/>
  <c r="AO202" i="70"/>
  <c r="AP202" i="70"/>
  <c r="AQ202" i="70"/>
  <c r="AR202" i="70"/>
  <c r="AS202" i="70"/>
  <c r="BV202" i="70" s="1"/>
  <c r="AT202" i="70"/>
  <c r="AU202" i="70"/>
  <c r="AV202" i="70"/>
  <c r="AW202" i="70"/>
  <c r="AY202" i="70"/>
  <c r="AZ202" i="70"/>
  <c r="BA202" i="70"/>
  <c r="BB202" i="70"/>
  <c r="BC202" i="70" s="1"/>
  <c r="BD202" i="70"/>
  <c r="BE202" i="70"/>
  <c r="BF202" i="70"/>
  <c r="BG202" i="70"/>
  <c r="BH202" i="70"/>
  <c r="BN202" i="70"/>
  <c r="BO202" i="70"/>
  <c r="CB202" i="70"/>
  <c r="CC202" i="70"/>
  <c r="CD202" i="70"/>
  <c r="CE202" i="70"/>
  <c r="CF202" i="70"/>
  <c r="CG202" i="70"/>
  <c r="AN203" i="70"/>
  <c r="AR203" i="70"/>
  <c r="AS203" i="70"/>
  <c r="BV203" i="70" s="1"/>
  <c r="AT203" i="70"/>
  <c r="AU203" i="70"/>
  <c r="AV203" i="70"/>
  <c r="AW203" i="70"/>
  <c r="AX203" i="70"/>
  <c r="AY203" i="70"/>
  <c r="AZ203" i="70"/>
  <c r="BA203" i="70"/>
  <c r="BB203" i="70"/>
  <c r="BC203" i="70" s="1"/>
  <c r="BD203" i="70"/>
  <c r="BE203" i="70"/>
  <c r="BF203" i="70"/>
  <c r="BH203" i="70"/>
  <c r="BN203" i="70"/>
  <c r="BO203" i="70"/>
  <c r="CB203" i="70"/>
  <c r="CC203" i="70"/>
  <c r="CD203" i="70"/>
  <c r="CE203" i="70"/>
  <c r="CF203" i="70"/>
  <c r="CG203" i="70"/>
  <c r="AN204" i="70"/>
  <c r="AO204" i="70"/>
  <c r="AP204" i="70"/>
  <c r="AQ204" i="70"/>
  <c r="AR204" i="70"/>
  <c r="AS204" i="70"/>
  <c r="BV204" i="70" s="1"/>
  <c r="AT204" i="70"/>
  <c r="AU204" i="70"/>
  <c r="AV204" i="70"/>
  <c r="AW204" i="70"/>
  <c r="AY204" i="70"/>
  <c r="AZ204" i="70"/>
  <c r="BA204" i="70"/>
  <c r="BB204" i="70"/>
  <c r="BC204" i="70" s="1"/>
  <c r="BD204" i="70"/>
  <c r="BE204" i="70"/>
  <c r="BF204" i="70"/>
  <c r="BG204" i="70"/>
  <c r="BH204" i="70"/>
  <c r="CB204" i="70"/>
  <c r="CC204" i="70"/>
  <c r="CD204" i="70"/>
  <c r="CE204" i="70"/>
  <c r="CF204" i="70"/>
  <c r="CG204" i="70"/>
  <c r="AN205" i="70"/>
  <c r="AO205" i="70"/>
  <c r="AP205" i="70"/>
  <c r="AQ205" i="70"/>
  <c r="AR205" i="70"/>
  <c r="AS205" i="70"/>
  <c r="BV205" i="70" s="1"/>
  <c r="AT205" i="70"/>
  <c r="AU205" i="70"/>
  <c r="AV205" i="70"/>
  <c r="AW205" i="70"/>
  <c r="AY205" i="70"/>
  <c r="AZ205" i="70"/>
  <c r="BA205" i="70"/>
  <c r="BB205" i="70"/>
  <c r="BC205" i="70" s="1"/>
  <c r="BD205" i="70"/>
  <c r="BE205" i="70"/>
  <c r="BF205" i="70"/>
  <c r="BG205" i="70"/>
  <c r="BH205" i="70"/>
  <c r="CB205" i="70"/>
  <c r="CC205" i="70"/>
  <c r="CD205" i="70"/>
  <c r="CE205" i="70"/>
  <c r="CF205" i="70"/>
  <c r="CG205" i="70"/>
  <c r="AN206" i="70"/>
  <c r="AO206" i="70"/>
  <c r="AP206" i="70"/>
  <c r="AQ206" i="70"/>
  <c r="AR206" i="70"/>
  <c r="AS206" i="70"/>
  <c r="BV206" i="70" s="1"/>
  <c r="AT206" i="70"/>
  <c r="AU206" i="70"/>
  <c r="AV206" i="70"/>
  <c r="AX206" i="70"/>
  <c r="AY206" i="70"/>
  <c r="AZ206" i="70"/>
  <c r="BA206" i="70"/>
  <c r="BB206" i="70"/>
  <c r="BC206" i="70" s="1"/>
  <c r="BD206" i="70"/>
  <c r="BE206" i="70"/>
  <c r="BF206" i="70"/>
  <c r="BG206" i="70"/>
  <c r="BH206" i="70"/>
  <c r="BN206" i="70"/>
  <c r="BO206" i="70"/>
  <c r="CB206" i="70"/>
  <c r="CC206" i="70"/>
  <c r="CD206" i="70"/>
  <c r="CE206" i="70"/>
  <c r="CF206" i="70"/>
  <c r="CG206" i="70"/>
  <c r="AN210" i="70"/>
  <c r="AO210" i="70"/>
  <c r="AP210" i="70"/>
  <c r="AQ210" i="70"/>
  <c r="AR210" i="70"/>
  <c r="AS210" i="70"/>
  <c r="BV210" i="70" s="1"/>
  <c r="AT210" i="70"/>
  <c r="AU210" i="70"/>
  <c r="AV210" i="70"/>
  <c r="AW210" i="70"/>
  <c r="AX210" i="70"/>
  <c r="AY210" i="70"/>
  <c r="BA210" i="70"/>
  <c r="BB210" i="70"/>
  <c r="BC210" i="70" s="1"/>
  <c r="BD210" i="70"/>
  <c r="BE210" i="70"/>
  <c r="BF210" i="70"/>
  <c r="BG210" i="70"/>
  <c r="BH210" i="70"/>
  <c r="BN210" i="70"/>
  <c r="BO210" i="70"/>
  <c r="CB210" i="70"/>
  <c r="CC210" i="70"/>
  <c r="CD210" i="70"/>
  <c r="CE210" i="70"/>
  <c r="CF210" i="70"/>
  <c r="CG210" i="70"/>
  <c r="AN212" i="70"/>
  <c r="AO212" i="70"/>
  <c r="AP212" i="70"/>
  <c r="AQ212" i="70"/>
  <c r="AR212" i="70"/>
  <c r="AS212" i="70"/>
  <c r="BV212" i="70" s="1"/>
  <c r="AT212" i="70"/>
  <c r="AU212" i="70"/>
  <c r="AV212" i="70"/>
  <c r="AW212" i="70"/>
  <c r="AX212" i="70"/>
  <c r="AY212" i="70"/>
  <c r="BA212" i="70"/>
  <c r="BB212" i="70"/>
  <c r="BC212" i="70" s="1"/>
  <c r="BD212" i="70"/>
  <c r="BE212" i="70"/>
  <c r="BF212" i="70"/>
  <c r="BG212" i="70"/>
  <c r="BH212" i="70"/>
  <c r="BN212" i="70"/>
  <c r="BO212" i="70"/>
  <c r="CB212" i="70"/>
  <c r="CC212" i="70"/>
  <c r="CD212" i="70"/>
  <c r="CE212" i="70"/>
  <c r="CF212" i="70"/>
  <c r="CG212" i="70"/>
  <c r="AN213" i="70"/>
  <c r="AO213" i="70"/>
  <c r="AP213" i="70"/>
  <c r="AQ213" i="70"/>
  <c r="AR213" i="70"/>
  <c r="AS213" i="70"/>
  <c r="BV213" i="70" s="1"/>
  <c r="AT213" i="70"/>
  <c r="AU213" i="70"/>
  <c r="AV213" i="70"/>
  <c r="AW213" i="70"/>
  <c r="AX213" i="70"/>
  <c r="AY213" i="70"/>
  <c r="AZ213" i="70"/>
  <c r="BB213" i="70"/>
  <c r="BC213" i="70" s="1"/>
  <c r="BD213" i="70"/>
  <c r="BE213" i="70"/>
  <c r="BF213" i="70"/>
  <c r="BG213" i="70"/>
  <c r="BH213" i="70"/>
  <c r="BN213" i="70"/>
  <c r="BO213" i="70"/>
  <c r="CB213" i="70"/>
  <c r="CC213" i="70"/>
  <c r="CD213" i="70"/>
  <c r="CE213" i="70"/>
  <c r="CF213" i="70"/>
  <c r="CG213" i="70"/>
  <c r="AN214" i="70"/>
  <c r="AO214" i="70"/>
  <c r="AP214" i="70"/>
  <c r="AQ214" i="70"/>
  <c r="AR214" i="70"/>
  <c r="AS214" i="70"/>
  <c r="BV214" i="70" s="1"/>
  <c r="AT214" i="70"/>
  <c r="AU214" i="70"/>
  <c r="AV214" i="70"/>
  <c r="AW214" i="70"/>
  <c r="AX214" i="70"/>
  <c r="AY214" i="70"/>
  <c r="AZ214" i="70"/>
  <c r="BB214" i="70"/>
  <c r="BC214" i="70" s="1"/>
  <c r="BD214" i="70"/>
  <c r="BE214" i="70"/>
  <c r="BF214" i="70"/>
  <c r="BG214" i="70"/>
  <c r="BH214" i="70"/>
  <c r="BN214" i="70"/>
  <c r="BO214" i="70"/>
  <c r="CB214" i="70"/>
  <c r="CC214" i="70"/>
  <c r="CD214" i="70"/>
  <c r="CE214" i="70"/>
  <c r="CF214" i="70"/>
  <c r="CG214" i="70"/>
  <c r="AN215" i="70"/>
  <c r="AO215" i="70"/>
  <c r="AP215" i="70"/>
  <c r="AQ215" i="70"/>
  <c r="AR215" i="70"/>
  <c r="AS215" i="70"/>
  <c r="BV215" i="70" s="1"/>
  <c r="AT215" i="70"/>
  <c r="AU215" i="70"/>
  <c r="AV215" i="70"/>
  <c r="AW215" i="70"/>
  <c r="AX215" i="70"/>
  <c r="AY215" i="70"/>
  <c r="AZ215" i="70"/>
  <c r="BB215" i="70"/>
  <c r="BC215" i="70" s="1"/>
  <c r="BD215" i="70"/>
  <c r="BE215" i="70"/>
  <c r="BF215" i="70"/>
  <c r="BG215" i="70"/>
  <c r="BH215" i="70"/>
  <c r="BN215" i="70"/>
  <c r="BO215" i="70"/>
  <c r="CB215" i="70"/>
  <c r="CC215" i="70"/>
  <c r="CD215" i="70"/>
  <c r="CE215" i="70"/>
  <c r="CF215" i="70"/>
  <c r="CG215" i="70"/>
  <c r="AN216" i="70"/>
  <c r="AO216" i="70"/>
  <c r="AP216" i="70"/>
  <c r="AQ216" i="70"/>
  <c r="AR216" i="70"/>
  <c r="AS216" i="70"/>
  <c r="BV216" i="70" s="1"/>
  <c r="AT216" i="70"/>
  <c r="AU216" i="70"/>
  <c r="AV216" i="70"/>
  <c r="AW216" i="70"/>
  <c r="AX216" i="70"/>
  <c r="AY216" i="70"/>
  <c r="AZ216" i="70"/>
  <c r="BA216" i="70"/>
  <c r="BD216" i="70"/>
  <c r="BE216" i="70"/>
  <c r="BF216" i="70"/>
  <c r="BG216" i="70"/>
  <c r="BH216" i="70"/>
  <c r="BN216" i="70"/>
  <c r="BO216" i="70"/>
  <c r="CB216" i="70"/>
  <c r="CC216" i="70"/>
  <c r="CD216" i="70"/>
  <c r="CE216" i="70"/>
  <c r="CF216" i="70"/>
  <c r="CG216" i="70"/>
  <c r="AN217" i="70"/>
  <c r="AO217" i="70"/>
  <c r="AP217" i="70"/>
  <c r="AQ217" i="70"/>
  <c r="AR217" i="70"/>
  <c r="AS217" i="70"/>
  <c r="BV217" i="70" s="1"/>
  <c r="AT217" i="70"/>
  <c r="AU217" i="70"/>
  <c r="AV217" i="70"/>
  <c r="AW217" i="70"/>
  <c r="AX217" i="70"/>
  <c r="AY217" i="70"/>
  <c r="AZ217" i="70"/>
  <c r="BA217" i="70"/>
  <c r="BD217" i="70"/>
  <c r="BE217" i="70"/>
  <c r="BF217" i="70"/>
  <c r="BG217" i="70"/>
  <c r="BH217" i="70"/>
  <c r="BN217" i="70"/>
  <c r="BO217" i="70"/>
  <c r="CB217" i="70"/>
  <c r="CC217" i="70"/>
  <c r="CD217" i="70"/>
  <c r="CE217" i="70"/>
  <c r="CF217" i="70"/>
  <c r="CG217" i="70"/>
  <c r="AN218" i="70"/>
  <c r="AO218" i="70"/>
  <c r="AP218" i="70"/>
  <c r="AQ218" i="70"/>
  <c r="AR218" i="70"/>
  <c r="AS218" i="70"/>
  <c r="BV218" i="70" s="1"/>
  <c r="AT218" i="70"/>
  <c r="AU218" i="70"/>
  <c r="AV218" i="70"/>
  <c r="AW218" i="70"/>
  <c r="AX218" i="70"/>
  <c r="AY218" i="70"/>
  <c r="AZ218" i="70"/>
  <c r="BA218" i="70"/>
  <c r="BD218" i="70"/>
  <c r="BE218" i="70"/>
  <c r="BF218" i="70"/>
  <c r="BG218" i="70"/>
  <c r="BH218" i="70"/>
  <c r="BN218" i="70"/>
  <c r="BO218" i="70"/>
  <c r="CB218" i="70"/>
  <c r="CC218" i="70"/>
  <c r="CD218" i="70"/>
  <c r="CE218" i="70"/>
  <c r="CF218" i="70"/>
  <c r="CG218" i="70"/>
  <c r="AN219" i="70"/>
  <c r="AO219" i="70"/>
  <c r="AP219" i="70"/>
  <c r="AQ219" i="70"/>
  <c r="AR219" i="70"/>
  <c r="AS219" i="70"/>
  <c r="BV219" i="70" s="1"/>
  <c r="AT219" i="70"/>
  <c r="AU219" i="70"/>
  <c r="AV219" i="70"/>
  <c r="AW219" i="70"/>
  <c r="AX219" i="70"/>
  <c r="AY219" i="70"/>
  <c r="AZ219" i="70"/>
  <c r="BA219" i="70"/>
  <c r="BD219" i="70"/>
  <c r="BE219" i="70"/>
  <c r="BF219" i="70"/>
  <c r="BG219" i="70"/>
  <c r="BH219" i="70"/>
  <c r="BN219" i="70"/>
  <c r="BO219" i="70"/>
  <c r="CB219" i="70"/>
  <c r="CC219" i="70"/>
  <c r="CD219" i="70"/>
  <c r="CE219" i="70"/>
  <c r="CF219" i="70"/>
  <c r="CG219" i="70"/>
  <c r="AN220" i="70"/>
  <c r="AO220" i="70"/>
  <c r="AP220" i="70"/>
  <c r="AQ220" i="70"/>
  <c r="AR220" i="70"/>
  <c r="AS220" i="70"/>
  <c r="BV220" i="70" s="1"/>
  <c r="AT220" i="70"/>
  <c r="AU220" i="70"/>
  <c r="AV220" i="70"/>
  <c r="AX220" i="70"/>
  <c r="AY220" i="70"/>
  <c r="AZ220" i="70"/>
  <c r="BA220" i="70"/>
  <c r="BB220" i="70"/>
  <c r="BC220" i="70" s="1"/>
  <c r="BD220" i="70"/>
  <c r="BE220" i="70"/>
  <c r="BF220" i="70"/>
  <c r="BG220" i="70"/>
  <c r="BH220" i="70"/>
  <c r="BN220" i="70"/>
  <c r="BO220" i="70"/>
  <c r="CB220" i="70"/>
  <c r="CC220" i="70"/>
  <c r="CD220" i="70"/>
  <c r="CE220" i="70"/>
  <c r="CF220" i="70"/>
  <c r="CG220" i="70"/>
  <c r="AN224" i="70"/>
  <c r="AO224" i="70"/>
  <c r="AP224" i="70"/>
  <c r="AQ224" i="70"/>
  <c r="AR224" i="70"/>
  <c r="AS224" i="70"/>
  <c r="BV224" i="70" s="1"/>
  <c r="AT224" i="70"/>
  <c r="AU224" i="70"/>
  <c r="AV224" i="70"/>
  <c r="AW224" i="70"/>
  <c r="AX224" i="70"/>
  <c r="AZ224" i="70"/>
  <c r="BA224" i="70"/>
  <c r="BB224" i="70"/>
  <c r="BC224" i="70" s="1"/>
  <c r="BD224" i="70"/>
  <c r="BE224" i="70"/>
  <c r="BF224" i="70"/>
  <c r="BG224" i="70"/>
  <c r="BH224" i="70"/>
  <c r="BN224" i="70"/>
  <c r="BO224" i="70"/>
  <c r="CB224" i="70"/>
  <c r="CC224" i="70"/>
  <c r="CD224" i="70"/>
  <c r="CE224" i="70"/>
  <c r="CF224" i="70"/>
  <c r="CG224" i="70"/>
  <c r="AN228" i="70"/>
  <c r="AO228" i="70"/>
  <c r="AP228" i="70"/>
  <c r="AQ228" i="70"/>
  <c r="AR228" i="70"/>
  <c r="AS228" i="70"/>
  <c r="BV228" i="70" s="1"/>
  <c r="AT228" i="70"/>
  <c r="AU228" i="70"/>
  <c r="AV228" i="70"/>
  <c r="AX228" i="70"/>
  <c r="AY228" i="70"/>
  <c r="AZ228" i="70"/>
  <c r="BA228" i="70"/>
  <c r="BB228" i="70"/>
  <c r="BC228" i="70" s="1"/>
  <c r="BD228" i="70"/>
  <c r="BE228" i="70"/>
  <c r="BF228" i="70"/>
  <c r="BG228" i="70"/>
  <c r="BH228" i="70"/>
  <c r="BN228" i="70"/>
  <c r="BO228" i="70"/>
  <c r="CB228" i="70"/>
  <c r="CC228" i="70"/>
  <c r="CD228" i="70"/>
  <c r="CE228" i="70"/>
  <c r="CF228" i="70"/>
  <c r="CG228" i="70"/>
  <c r="AO229" i="70"/>
  <c r="AP229" i="70"/>
  <c r="AR229" i="70"/>
  <c r="AS229" i="70"/>
  <c r="BV229" i="70" s="1"/>
  <c r="AT229" i="70"/>
  <c r="AU229" i="70"/>
  <c r="AV229" i="70"/>
  <c r="AW229" i="70"/>
  <c r="AX229" i="70"/>
  <c r="AY229" i="70"/>
  <c r="AZ229" i="70"/>
  <c r="BA229" i="70"/>
  <c r="BB229" i="70"/>
  <c r="BC229" i="70" s="1"/>
  <c r="BD229" i="70"/>
  <c r="BE229" i="70"/>
  <c r="BF229" i="70"/>
  <c r="BH229" i="70"/>
  <c r="BN229" i="70"/>
  <c r="BO229" i="70"/>
  <c r="CB229" i="70"/>
  <c r="CC229" i="70"/>
  <c r="CD229" i="70"/>
  <c r="CE229" i="70"/>
  <c r="CF229" i="70"/>
  <c r="CG229" i="70"/>
  <c r="AN230" i="70"/>
  <c r="AO230" i="70"/>
  <c r="AP230" i="70"/>
  <c r="AQ230" i="70"/>
  <c r="AR230" i="70"/>
  <c r="AS230" i="70"/>
  <c r="BV230" i="70" s="1"/>
  <c r="AT230" i="70"/>
  <c r="AU230" i="70"/>
  <c r="AV230" i="70"/>
  <c r="AW230" i="70"/>
  <c r="AY230" i="70"/>
  <c r="AZ230" i="70"/>
  <c r="BA230" i="70"/>
  <c r="BB230" i="70"/>
  <c r="BC230" i="70" s="1"/>
  <c r="BD230" i="70"/>
  <c r="BE230" i="70"/>
  <c r="BF230" i="70"/>
  <c r="BG230" i="70"/>
  <c r="BH230" i="70"/>
  <c r="CB230" i="70"/>
  <c r="CC230" i="70"/>
  <c r="CD230" i="70"/>
  <c r="CE230" i="70"/>
  <c r="CF230" i="70"/>
  <c r="CG230" i="70"/>
  <c r="AO231" i="70"/>
  <c r="AP231" i="70"/>
  <c r="AR231" i="70"/>
  <c r="AS231" i="70"/>
  <c r="BV231" i="70" s="1"/>
  <c r="AT231" i="70"/>
  <c r="AU231" i="70"/>
  <c r="AV231" i="70"/>
  <c r="AW231" i="70"/>
  <c r="AX231" i="70"/>
  <c r="AY231" i="70"/>
  <c r="AZ231" i="70"/>
  <c r="BA231" i="70"/>
  <c r="BB231" i="70"/>
  <c r="BC231" i="70" s="1"/>
  <c r="BD231" i="70"/>
  <c r="BE231" i="70"/>
  <c r="BF231" i="70"/>
  <c r="BH231" i="70"/>
  <c r="BN231" i="70"/>
  <c r="BO231" i="70"/>
  <c r="CB231" i="70"/>
  <c r="CC231" i="70"/>
  <c r="CD231" i="70"/>
  <c r="CE231" i="70"/>
  <c r="CF231" i="70"/>
  <c r="CG231" i="70"/>
  <c r="AN232" i="70"/>
  <c r="AO232" i="70"/>
  <c r="AP232" i="70"/>
  <c r="AQ232" i="70"/>
  <c r="AR232" i="70"/>
  <c r="AS232" i="70"/>
  <c r="BV232" i="70" s="1"/>
  <c r="AT232" i="70"/>
  <c r="AU232" i="70"/>
  <c r="AV232" i="70"/>
  <c r="AW232" i="70"/>
  <c r="AY232" i="70"/>
  <c r="AZ232" i="70"/>
  <c r="BA232" i="70"/>
  <c r="BB232" i="70"/>
  <c r="BC232" i="70" s="1"/>
  <c r="BD232" i="70"/>
  <c r="BE232" i="70"/>
  <c r="BF232" i="70"/>
  <c r="BG232" i="70"/>
  <c r="BH232" i="70"/>
  <c r="CB232" i="70"/>
  <c r="CC232" i="70"/>
  <c r="CD232" i="70"/>
  <c r="CE232" i="70"/>
  <c r="CF232" i="70"/>
  <c r="CG232" i="70"/>
  <c r="AN233" i="70"/>
  <c r="AR233" i="70"/>
  <c r="AS233" i="70"/>
  <c r="BV233" i="70" s="1"/>
  <c r="AT233" i="70"/>
  <c r="AU233" i="70"/>
  <c r="AV233" i="70"/>
  <c r="AW233" i="70"/>
  <c r="AX233" i="70"/>
  <c r="AY233" i="70"/>
  <c r="AZ233" i="70"/>
  <c r="BA233" i="70"/>
  <c r="BB233" i="70"/>
  <c r="BC233" i="70" s="1"/>
  <c r="BD233" i="70"/>
  <c r="BE233" i="70"/>
  <c r="BF233" i="70"/>
  <c r="BH233" i="70"/>
  <c r="BN233" i="70"/>
  <c r="BO233" i="70"/>
  <c r="CB233" i="70"/>
  <c r="CC233" i="70"/>
  <c r="CD233" i="70"/>
  <c r="CE233" i="70"/>
  <c r="CF233" i="70"/>
  <c r="CG233" i="70"/>
  <c r="AN234" i="70"/>
  <c r="AO234" i="70"/>
  <c r="AP234" i="70"/>
  <c r="AQ234" i="70"/>
  <c r="AR234" i="70"/>
  <c r="AS234" i="70"/>
  <c r="BV234" i="70" s="1"/>
  <c r="AT234" i="70"/>
  <c r="AU234" i="70"/>
  <c r="AV234" i="70"/>
  <c r="AW234" i="70"/>
  <c r="AY234" i="70"/>
  <c r="AZ234" i="70"/>
  <c r="BA234" i="70"/>
  <c r="BB234" i="70"/>
  <c r="BC234" i="70" s="1"/>
  <c r="BD234" i="70"/>
  <c r="BE234" i="70"/>
  <c r="BF234" i="70"/>
  <c r="BG234" i="70"/>
  <c r="BH234" i="70"/>
  <c r="CB234" i="70"/>
  <c r="CC234" i="70"/>
  <c r="CD234" i="70"/>
  <c r="CE234" i="70"/>
  <c r="CF234" i="70"/>
  <c r="CG234" i="70"/>
  <c r="AN237" i="70"/>
  <c r="AO237" i="70"/>
  <c r="AP237" i="70"/>
  <c r="AQ237" i="70"/>
  <c r="AR237" i="70"/>
  <c r="AS237" i="70"/>
  <c r="BV237" i="70" s="1"/>
  <c r="AT237" i="70"/>
  <c r="AU237" i="70"/>
  <c r="AV237" i="70"/>
  <c r="AW237" i="70"/>
  <c r="AX237" i="70"/>
  <c r="AZ237" i="70"/>
  <c r="BA237" i="70"/>
  <c r="BB237" i="70"/>
  <c r="BC237" i="70" s="1"/>
  <c r="BD237" i="70"/>
  <c r="BE237" i="70"/>
  <c r="BF237" i="70"/>
  <c r="BG237" i="70"/>
  <c r="BH237" i="70"/>
  <c r="BN237" i="70"/>
  <c r="BO237" i="70"/>
  <c r="CB237" i="70"/>
  <c r="CC237" i="70"/>
  <c r="CD237" i="70"/>
  <c r="CE237" i="70"/>
  <c r="CF237" i="70"/>
  <c r="CG237" i="70"/>
  <c r="AN238" i="70"/>
  <c r="AO238" i="70"/>
  <c r="AP238" i="70"/>
  <c r="AQ238" i="70"/>
  <c r="AR238" i="70"/>
  <c r="AS238" i="70"/>
  <c r="BV238" i="70" s="1"/>
  <c r="AT238" i="70"/>
  <c r="AU238" i="70"/>
  <c r="AV238" i="70"/>
  <c r="AX238" i="70"/>
  <c r="AY238" i="70"/>
  <c r="AZ238" i="70"/>
  <c r="BA238" i="70"/>
  <c r="BB238" i="70"/>
  <c r="BC238" i="70" s="1"/>
  <c r="BD238" i="70"/>
  <c r="BE238" i="70"/>
  <c r="BF238" i="70"/>
  <c r="BG238" i="70"/>
  <c r="BH238" i="70"/>
  <c r="BN238" i="70"/>
  <c r="BO238" i="70"/>
  <c r="CB238" i="70"/>
  <c r="CC238" i="70"/>
  <c r="CD238" i="70"/>
  <c r="CE238" i="70"/>
  <c r="CF238" i="70"/>
  <c r="CG238" i="70"/>
  <c r="AN239" i="70"/>
  <c r="AO239" i="70"/>
  <c r="AP239" i="70"/>
  <c r="AQ239" i="70"/>
  <c r="AR239" i="70"/>
  <c r="AS239" i="70"/>
  <c r="BV239" i="70" s="1"/>
  <c r="AT239" i="70"/>
  <c r="AU239" i="70"/>
  <c r="AV239" i="70"/>
  <c r="AX239" i="70"/>
  <c r="AY239" i="70"/>
  <c r="AZ239" i="70"/>
  <c r="BA239" i="70"/>
  <c r="BB239" i="70"/>
  <c r="BC239" i="70" s="1"/>
  <c r="BD239" i="70"/>
  <c r="BE239" i="70"/>
  <c r="BF239" i="70"/>
  <c r="BG239" i="70"/>
  <c r="BH239" i="70"/>
  <c r="BN239" i="70"/>
  <c r="BO239" i="70"/>
  <c r="CB239" i="70"/>
  <c r="CC239" i="70"/>
  <c r="CD239" i="70"/>
  <c r="CE239" i="70"/>
  <c r="CF239" i="70"/>
  <c r="CG239" i="70"/>
  <c r="AN240" i="70"/>
  <c r="AR240" i="70"/>
  <c r="AS240" i="70"/>
  <c r="BV240" i="70" s="1"/>
  <c r="AT240" i="70"/>
  <c r="AU240" i="70"/>
  <c r="AV240" i="70"/>
  <c r="AW240" i="70"/>
  <c r="AX240" i="70"/>
  <c r="AY240" i="70"/>
  <c r="AZ240" i="70"/>
  <c r="BA240" i="70"/>
  <c r="BB240" i="70"/>
  <c r="BC240" i="70" s="1"/>
  <c r="BD240" i="70"/>
  <c r="BE240" i="70"/>
  <c r="BF240" i="70"/>
  <c r="BH240" i="70"/>
  <c r="BN240" i="70"/>
  <c r="BO240" i="70"/>
  <c r="CB240" i="70"/>
  <c r="CC240" i="70"/>
  <c r="CD240" i="70"/>
  <c r="CE240" i="70"/>
  <c r="CF240" i="70"/>
  <c r="CG240" i="70"/>
  <c r="AN241" i="70"/>
  <c r="AO241" i="70"/>
  <c r="AP241" i="70"/>
  <c r="AQ241" i="70"/>
  <c r="AR241" i="70"/>
  <c r="AS241" i="70"/>
  <c r="BV241" i="70" s="1"/>
  <c r="AT241" i="70"/>
  <c r="AU241" i="70"/>
  <c r="AV241" i="70"/>
  <c r="AW241" i="70"/>
  <c r="AY241" i="70"/>
  <c r="AZ241" i="70"/>
  <c r="BA241" i="70"/>
  <c r="BB241" i="70"/>
  <c r="BC241" i="70" s="1"/>
  <c r="BD241" i="70"/>
  <c r="BE241" i="70"/>
  <c r="BF241" i="70"/>
  <c r="BG241" i="70"/>
  <c r="BH241" i="70"/>
  <c r="CB241" i="70"/>
  <c r="CC241" i="70"/>
  <c r="CD241" i="70"/>
  <c r="CE241" i="70"/>
  <c r="CF241" i="70"/>
  <c r="CG241" i="70"/>
  <c r="AN242" i="70"/>
  <c r="AR242" i="70"/>
  <c r="AS242" i="70"/>
  <c r="BV242" i="70" s="1"/>
  <c r="AT242" i="70"/>
  <c r="AU242" i="70"/>
  <c r="AV242" i="70"/>
  <c r="AW242" i="70"/>
  <c r="AX242" i="70"/>
  <c r="AY242" i="70"/>
  <c r="AZ242" i="70"/>
  <c r="BA242" i="70"/>
  <c r="BB242" i="70"/>
  <c r="BC242" i="70" s="1"/>
  <c r="BD242" i="70"/>
  <c r="BE242" i="70"/>
  <c r="BF242" i="70"/>
  <c r="BH242" i="70"/>
  <c r="BN242" i="70"/>
  <c r="BO242" i="70"/>
  <c r="CB242" i="70"/>
  <c r="CC242" i="70"/>
  <c r="CD242" i="70"/>
  <c r="CE242" i="70"/>
  <c r="CF242" i="70"/>
  <c r="CG242" i="70"/>
  <c r="AN243" i="70"/>
  <c r="AO243" i="70"/>
  <c r="AP243" i="70"/>
  <c r="AQ243" i="70"/>
  <c r="AR243" i="70"/>
  <c r="AS243" i="70"/>
  <c r="BV243" i="70" s="1"/>
  <c r="AT243" i="70"/>
  <c r="AU243" i="70"/>
  <c r="AV243" i="70"/>
  <c r="AW243" i="70"/>
  <c r="AY243" i="70"/>
  <c r="AZ243" i="70"/>
  <c r="BA243" i="70"/>
  <c r="BB243" i="70"/>
  <c r="BC243" i="70" s="1"/>
  <c r="BD243" i="70"/>
  <c r="BE243" i="70"/>
  <c r="BF243" i="70"/>
  <c r="BG243" i="70"/>
  <c r="BH243" i="70"/>
  <c r="CB243" i="70"/>
  <c r="CC243" i="70"/>
  <c r="CD243" i="70"/>
  <c r="CE243" i="70"/>
  <c r="CF243" i="70"/>
  <c r="CG243" i="70"/>
  <c r="AO244" i="70"/>
  <c r="AP244" i="70"/>
  <c r="AR244" i="70"/>
  <c r="AS244" i="70"/>
  <c r="BV244" i="70" s="1"/>
  <c r="AT244" i="70"/>
  <c r="AU244" i="70"/>
  <c r="AV244" i="70"/>
  <c r="AW244" i="70"/>
  <c r="AX244" i="70"/>
  <c r="AY244" i="70"/>
  <c r="AZ244" i="70"/>
  <c r="BA244" i="70"/>
  <c r="BB244" i="70"/>
  <c r="BC244" i="70" s="1"/>
  <c r="BD244" i="70"/>
  <c r="BE244" i="70"/>
  <c r="BF244" i="70"/>
  <c r="BH244" i="70"/>
  <c r="BN244" i="70"/>
  <c r="BO244" i="70"/>
  <c r="CB244" i="70"/>
  <c r="CC244" i="70"/>
  <c r="CD244" i="70"/>
  <c r="CE244" i="70"/>
  <c r="CF244" i="70"/>
  <c r="CG244" i="70"/>
  <c r="AN245" i="70"/>
  <c r="AO245" i="70"/>
  <c r="AP245" i="70"/>
  <c r="AQ245" i="70"/>
  <c r="AR245" i="70"/>
  <c r="AS245" i="70"/>
  <c r="BV245" i="70" s="1"/>
  <c r="AT245" i="70"/>
  <c r="AU245" i="70"/>
  <c r="AV245" i="70"/>
  <c r="AW245" i="70"/>
  <c r="AY245" i="70"/>
  <c r="AZ245" i="70"/>
  <c r="BA245" i="70"/>
  <c r="BB245" i="70"/>
  <c r="BC245" i="70" s="1"/>
  <c r="BD245" i="70"/>
  <c r="BE245" i="70"/>
  <c r="BF245" i="70"/>
  <c r="BG245" i="70"/>
  <c r="BH245" i="70"/>
  <c r="CB245" i="70"/>
  <c r="CC245" i="70"/>
  <c r="CD245" i="70"/>
  <c r="CE245" i="70"/>
  <c r="CF245" i="70"/>
  <c r="CG245" i="70"/>
  <c r="AO246" i="70"/>
  <c r="AP246" i="70"/>
  <c r="AR246" i="70"/>
  <c r="AS246" i="70"/>
  <c r="BV246" i="70" s="1"/>
  <c r="AT246" i="70"/>
  <c r="AU246" i="70"/>
  <c r="AV246" i="70"/>
  <c r="AW246" i="70"/>
  <c r="AX246" i="70"/>
  <c r="AY246" i="70"/>
  <c r="AZ246" i="70"/>
  <c r="BA246" i="70"/>
  <c r="BB246" i="70"/>
  <c r="BC246" i="70" s="1"/>
  <c r="BD246" i="70"/>
  <c r="BE246" i="70"/>
  <c r="BF246" i="70"/>
  <c r="BH246" i="70"/>
  <c r="BN246" i="70"/>
  <c r="BO246" i="70"/>
  <c r="CB246" i="70"/>
  <c r="CC246" i="70"/>
  <c r="CD246" i="70"/>
  <c r="CE246" i="70"/>
  <c r="CF246" i="70"/>
  <c r="CG246" i="70"/>
  <c r="AN247" i="70"/>
  <c r="AO247" i="70"/>
  <c r="AP247" i="70"/>
  <c r="AQ247" i="70"/>
  <c r="AR247" i="70"/>
  <c r="AS247" i="70"/>
  <c r="BV247" i="70" s="1"/>
  <c r="AT247" i="70"/>
  <c r="AU247" i="70"/>
  <c r="AV247" i="70"/>
  <c r="AW247" i="70"/>
  <c r="AY247" i="70"/>
  <c r="AZ247" i="70"/>
  <c r="BA247" i="70"/>
  <c r="BB247" i="70"/>
  <c r="BD247" i="70"/>
  <c r="BE247" i="70"/>
  <c r="BF247" i="70"/>
  <c r="BG247" i="70"/>
  <c r="BH247" i="70"/>
  <c r="CB247" i="70"/>
  <c r="CC247" i="70"/>
  <c r="CD247" i="70"/>
  <c r="CE247" i="70"/>
  <c r="CF247" i="70"/>
  <c r="CG247" i="70"/>
  <c r="AN248" i="70"/>
  <c r="AO248" i="70"/>
  <c r="AP248" i="70"/>
  <c r="AQ248" i="70"/>
  <c r="AR248" i="70"/>
  <c r="AS248" i="70"/>
  <c r="BV248" i="70" s="1"/>
  <c r="AT248" i="70"/>
  <c r="AU248" i="70"/>
  <c r="AV248" i="70"/>
  <c r="AW248" i="70"/>
  <c r="AX248" i="70"/>
  <c r="AY248" i="70"/>
  <c r="AZ248" i="70"/>
  <c r="BA248" i="70"/>
  <c r="BB248" i="70"/>
  <c r="BD248" i="70"/>
  <c r="BE248" i="70"/>
  <c r="BF248" i="70"/>
  <c r="BG248" i="70"/>
  <c r="BH248" i="70"/>
  <c r="CB248" i="70"/>
  <c r="CC248" i="70"/>
  <c r="CD248" i="70"/>
  <c r="CE248" i="70"/>
  <c r="CF248" i="70"/>
  <c r="CG248" i="70"/>
  <c r="AN251" i="70"/>
  <c r="AO251" i="70"/>
  <c r="AP251" i="70"/>
  <c r="AQ251" i="70"/>
  <c r="AR251" i="70"/>
  <c r="AS251" i="70"/>
  <c r="BV251" i="70" s="1"/>
  <c r="AT251" i="70"/>
  <c r="AU251" i="70"/>
  <c r="AV251" i="70"/>
  <c r="AW251" i="70"/>
  <c r="AX251" i="70"/>
  <c r="AY251" i="70"/>
  <c r="BA251" i="70"/>
  <c r="BB251" i="70"/>
  <c r="BD251" i="70"/>
  <c r="BE251" i="70"/>
  <c r="BF251" i="70"/>
  <c r="BG251" i="70"/>
  <c r="BH251" i="70"/>
  <c r="BN251" i="70"/>
  <c r="BO251" i="70"/>
  <c r="CB251" i="70"/>
  <c r="CC251" i="70"/>
  <c r="CD251" i="70"/>
  <c r="CE251" i="70"/>
  <c r="CF251" i="70"/>
  <c r="CG251" i="70"/>
  <c r="AN252" i="70"/>
  <c r="AO252" i="70"/>
  <c r="AP252" i="70"/>
  <c r="AQ252" i="70"/>
  <c r="AR252" i="70"/>
  <c r="AS252" i="70"/>
  <c r="BV252" i="70" s="1"/>
  <c r="AT252" i="70"/>
  <c r="AU252" i="70"/>
  <c r="AV252" i="70"/>
  <c r="AW252" i="70"/>
  <c r="AX252" i="70"/>
  <c r="AY252" i="70"/>
  <c r="AZ252" i="70"/>
  <c r="BB252" i="70"/>
  <c r="BD252" i="70"/>
  <c r="BE252" i="70"/>
  <c r="BF252" i="70"/>
  <c r="BG252" i="70"/>
  <c r="BH252" i="70"/>
  <c r="BN252" i="70"/>
  <c r="BO252" i="70"/>
  <c r="CB252" i="70"/>
  <c r="CC252" i="70"/>
  <c r="CD252" i="70"/>
  <c r="CE252" i="70"/>
  <c r="CF252" i="70"/>
  <c r="CG252" i="70"/>
  <c r="AN253" i="70"/>
  <c r="AO253" i="70"/>
  <c r="AP253" i="70"/>
  <c r="AQ253" i="70"/>
  <c r="AR253" i="70"/>
  <c r="AS253" i="70"/>
  <c r="BV253" i="70" s="1"/>
  <c r="AT253" i="70"/>
  <c r="AU253" i="70"/>
  <c r="AV253" i="70"/>
  <c r="AW253" i="70"/>
  <c r="AX253" i="70"/>
  <c r="AY253" i="70"/>
  <c r="AZ253" i="70"/>
  <c r="BB253" i="70"/>
  <c r="BD253" i="70"/>
  <c r="BE253" i="70"/>
  <c r="BF253" i="70"/>
  <c r="BG253" i="70"/>
  <c r="BH253" i="70"/>
  <c r="BN253" i="70"/>
  <c r="BO253" i="70"/>
  <c r="CB253" i="70"/>
  <c r="CC253" i="70"/>
  <c r="CD253" i="70"/>
  <c r="CE253" i="70"/>
  <c r="CF253" i="70"/>
  <c r="CG253" i="70"/>
  <c r="AN254" i="70"/>
  <c r="AO254" i="70"/>
  <c r="AP254" i="70"/>
  <c r="AQ254" i="70"/>
  <c r="AR254" i="70"/>
  <c r="AS254" i="70"/>
  <c r="BV254" i="70" s="1"/>
  <c r="AT254" i="70"/>
  <c r="AU254" i="70"/>
  <c r="AV254" i="70"/>
  <c r="AW254" i="70"/>
  <c r="AX254" i="70"/>
  <c r="AY254" i="70"/>
  <c r="AZ254" i="70"/>
  <c r="BB254" i="70"/>
  <c r="BD254" i="70"/>
  <c r="BE254" i="70"/>
  <c r="BF254" i="70"/>
  <c r="BG254" i="70"/>
  <c r="BH254" i="70"/>
  <c r="BN254" i="70"/>
  <c r="BO254" i="70"/>
  <c r="CB254" i="70"/>
  <c r="CC254" i="70"/>
  <c r="CD254" i="70"/>
  <c r="CE254" i="70"/>
  <c r="CF254" i="70"/>
  <c r="CG254" i="70"/>
  <c r="AN255" i="70"/>
  <c r="AO255" i="70"/>
  <c r="AP255" i="70"/>
  <c r="AQ255" i="70"/>
  <c r="AR255" i="70"/>
  <c r="AS255" i="70"/>
  <c r="BV255" i="70" s="1"/>
  <c r="AT255" i="70"/>
  <c r="AU255" i="70"/>
  <c r="AV255" i="70"/>
  <c r="AW255" i="70"/>
  <c r="AX255" i="70"/>
  <c r="AY255" i="70"/>
  <c r="AZ255" i="70"/>
  <c r="BA255" i="70"/>
  <c r="BD255" i="70"/>
  <c r="BE255" i="70"/>
  <c r="BF255" i="70"/>
  <c r="BG255" i="70"/>
  <c r="BH255" i="70"/>
  <c r="BN255" i="70"/>
  <c r="BO255" i="70"/>
  <c r="CB255" i="70"/>
  <c r="CC255" i="70"/>
  <c r="CD255" i="70"/>
  <c r="CE255" i="70"/>
  <c r="CF255" i="70"/>
  <c r="CG255" i="70"/>
  <c r="AN256" i="70"/>
  <c r="AO256" i="70"/>
  <c r="AP256" i="70"/>
  <c r="AQ256" i="70"/>
  <c r="AR256" i="70"/>
  <c r="AS256" i="70"/>
  <c r="BV256" i="70" s="1"/>
  <c r="AT256" i="70"/>
  <c r="AU256" i="70"/>
  <c r="AV256" i="70"/>
  <c r="AW256" i="70"/>
  <c r="AX256" i="70"/>
  <c r="AY256" i="70"/>
  <c r="AZ256" i="70"/>
  <c r="BA256" i="70"/>
  <c r="BD256" i="70"/>
  <c r="BE256" i="70"/>
  <c r="BF256" i="70"/>
  <c r="BG256" i="70"/>
  <c r="BH256" i="70"/>
  <c r="BN256" i="70"/>
  <c r="BO256" i="70"/>
  <c r="CB256" i="70"/>
  <c r="CC256" i="70"/>
  <c r="CD256" i="70"/>
  <c r="CE256" i="70"/>
  <c r="CF256" i="70"/>
  <c r="CG256" i="70"/>
  <c r="AN257" i="70"/>
  <c r="AO257" i="70"/>
  <c r="AP257" i="70"/>
  <c r="AQ257" i="70"/>
  <c r="AR257" i="70"/>
  <c r="AS257" i="70"/>
  <c r="BV257" i="70" s="1"/>
  <c r="AT257" i="70"/>
  <c r="AU257" i="70"/>
  <c r="AV257" i="70"/>
  <c r="AW257" i="70"/>
  <c r="AX257" i="70"/>
  <c r="AY257" i="70"/>
  <c r="AZ257" i="70"/>
  <c r="BA257" i="70"/>
  <c r="BD257" i="70"/>
  <c r="BE257" i="70"/>
  <c r="BF257" i="70"/>
  <c r="BG257" i="70"/>
  <c r="BH257" i="70"/>
  <c r="BN257" i="70"/>
  <c r="BO257" i="70"/>
  <c r="CB257" i="70"/>
  <c r="CC257" i="70"/>
  <c r="CD257" i="70"/>
  <c r="CE257" i="70"/>
  <c r="CF257" i="70"/>
  <c r="CG257" i="70"/>
  <c r="AN258" i="70"/>
  <c r="AO258" i="70"/>
  <c r="AP258" i="70"/>
  <c r="AQ258" i="70"/>
  <c r="AR258" i="70"/>
  <c r="AS258" i="70"/>
  <c r="BV258" i="70" s="1"/>
  <c r="AT258" i="70"/>
  <c r="AU258" i="70"/>
  <c r="AV258" i="70"/>
  <c r="AW258" i="70"/>
  <c r="AX258" i="70"/>
  <c r="AY258" i="70"/>
  <c r="AZ258" i="70"/>
  <c r="BA258" i="70"/>
  <c r="BD258" i="70"/>
  <c r="BE258" i="70"/>
  <c r="BF258" i="70"/>
  <c r="BG258" i="70"/>
  <c r="BH258" i="70"/>
  <c r="BN258" i="70"/>
  <c r="BO258" i="70"/>
  <c r="CB258" i="70"/>
  <c r="CC258" i="70"/>
  <c r="CD258" i="70"/>
  <c r="CE258" i="70"/>
  <c r="CF258" i="70"/>
  <c r="CG258" i="70"/>
  <c r="AO259" i="70"/>
  <c r="AP259" i="70"/>
  <c r="AR259" i="70"/>
  <c r="AS259" i="70"/>
  <c r="BV259" i="70" s="1"/>
  <c r="AT259" i="70"/>
  <c r="AU259" i="70"/>
  <c r="AV259" i="70"/>
  <c r="AW259" i="70"/>
  <c r="AX259" i="70"/>
  <c r="AY259" i="70"/>
  <c r="AZ259" i="70"/>
  <c r="BA259" i="70"/>
  <c r="BB259" i="70"/>
  <c r="BC259" i="70" s="1"/>
  <c r="BD259" i="70"/>
  <c r="BE259" i="70"/>
  <c r="BF259" i="70"/>
  <c r="BH259" i="70"/>
  <c r="BN259" i="70"/>
  <c r="BO259" i="70"/>
  <c r="CB259" i="70"/>
  <c r="CC259" i="70"/>
  <c r="CD259" i="70"/>
  <c r="CE259" i="70"/>
  <c r="CF259" i="70"/>
  <c r="CG259" i="70"/>
  <c r="AN261" i="70"/>
  <c r="AO261" i="70"/>
  <c r="AP261" i="70"/>
  <c r="AQ261" i="70"/>
  <c r="AR261" i="70"/>
  <c r="AS261" i="70"/>
  <c r="BV261" i="70" s="1"/>
  <c r="AT261" i="70"/>
  <c r="AU261" i="70"/>
  <c r="AV261" i="70"/>
  <c r="AW261" i="70"/>
  <c r="AY261" i="70"/>
  <c r="AZ261" i="70"/>
  <c r="BA261" i="70"/>
  <c r="BB261" i="70"/>
  <c r="BC261" i="70" s="1"/>
  <c r="BD261" i="70"/>
  <c r="BE261" i="70"/>
  <c r="BF261" i="70"/>
  <c r="BG261" i="70"/>
  <c r="BH261" i="70"/>
  <c r="BN261" i="70"/>
  <c r="BO261" i="70"/>
  <c r="CB261" i="70"/>
  <c r="CC261" i="70"/>
  <c r="CD261" i="70"/>
  <c r="CE261" i="70"/>
  <c r="CF261" i="70"/>
  <c r="CG261" i="70"/>
  <c r="AN265" i="70"/>
  <c r="AO265" i="70"/>
  <c r="AP265" i="70"/>
  <c r="AQ265" i="70"/>
  <c r="AR265" i="70"/>
  <c r="AS265" i="70"/>
  <c r="BV265" i="70" s="1"/>
  <c r="AT265" i="70"/>
  <c r="AU265" i="70"/>
  <c r="AV265" i="70"/>
  <c r="AW265" i="70"/>
  <c r="AY265" i="70"/>
  <c r="AZ265" i="70"/>
  <c r="BA265" i="70"/>
  <c r="BB265" i="70"/>
  <c r="BC265" i="70" s="1"/>
  <c r="BD265" i="70"/>
  <c r="BE265" i="70"/>
  <c r="BF265" i="70"/>
  <c r="BG265" i="70"/>
  <c r="BH265" i="70"/>
  <c r="CB265" i="70"/>
  <c r="CC265" i="70"/>
  <c r="CD265" i="70"/>
  <c r="CE265" i="70"/>
  <c r="CF265" i="70"/>
  <c r="CG265" i="70"/>
  <c r="AN262" i="70"/>
  <c r="AO262" i="70"/>
  <c r="AP262" i="70"/>
  <c r="AQ262" i="70"/>
  <c r="AR262" i="70"/>
  <c r="AS262" i="70"/>
  <c r="BV262" i="70" s="1"/>
  <c r="AT262" i="70"/>
  <c r="AU262" i="70"/>
  <c r="AV262" i="70"/>
  <c r="AW262" i="70"/>
  <c r="AY262" i="70"/>
  <c r="AZ262" i="70"/>
  <c r="BA262" i="70"/>
  <c r="BB262" i="70"/>
  <c r="BC262" i="70" s="1"/>
  <c r="BD262" i="70"/>
  <c r="BE262" i="70"/>
  <c r="BF262" i="70"/>
  <c r="BG262" i="70"/>
  <c r="BH262" i="70"/>
  <c r="CB262" i="70"/>
  <c r="CC262" i="70"/>
  <c r="CD262" i="70"/>
  <c r="CE262" i="70"/>
  <c r="CF262" i="70"/>
  <c r="CG262" i="70"/>
  <c r="AN266" i="70"/>
  <c r="AR266" i="70"/>
  <c r="AS266" i="70"/>
  <c r="BV266" i="70" s="1"/>
  <c r="AT266" i="70"/>
  <c r="AU266" i="70"/>
  <c r="AV266" i="70"/>
  <c r="AW266" i="70"/>
  <c r="AX266" i="70"/>
  <c r="AY266" i="70"/>
  <c r="AZ266" i="70"/>
  <c r="BA266" i="70"/>
  <c r="BB266" i="70"/>
  <c r="BC266" i="70" s="1"/>
  <c r="BD266" i="70"/>
  <c r="BE266" i="70"/>
  <c r="BF266" i="70"/>
  <c r="BH266" i="70"/>
  <c r="BN266" i="70"/>
  <c r="BO266" i="70"/>
  <c r="CB266" i="70"/>
  <c r="CC266" i="70"/>
  <c r="CD266" i="70"/>
  <c r="CE266" i="70"/>
  <c r="CF266" i="70"/>
  <c r="CG266" i="70"/>
  <c r="AN267" i="70"/>
  <c r="AO267" i="70"/>
  <c r="AP267" i="70"/>
  <c r="AQ267" i="70"/>
  <c r="AR267" i="70"/>
  <c r="AS267" i="70"/>
  <c r="BV267" i="70" s="1"/>
  <c r="AT267" i="70"/>
  <c r="AU267" i="70"/>
  <c r="AV267" i="70"/>
  <c r="AW267" i="70"/>
  <c r="AY267" i="70"/>
  <c r="AZ267" i="70"/>
  <c r="BA267" i="70"/>
  <c r="BB267" i="70"/>
  <c r="BC267" i="70" s="1"/>
  <c r="BD267" i="70"/>
  <c r="BE267" i="70"/>
  <c r="BF267" i="70"/>
  <c r="BG267" i="70"/>
  <c r="BH267" i="70"/>
  <c r="BN267" i="70"/>
  <c r="BO267" i="70"/>
  <c r="CB267" i="70"/>
  <c r="CC267" i="70"/>
  <c r="CD267" i="70"/>
  <c r="CE267" i="70"/>
  <c r="CF267" i="70"/>
  <c r="CG267" i="70"/>
  <c r="AO268" i="70"/>
  <c r="AP268" i="70"/>
  <c r="AR268" i="70"/>
  <c r="AS268" i="70"/>
  <c r="BV268" i="70" s="1"/>
  <c r="AT268" i="70"/>
  <c r="AU268" i="70"/>
  <c r="AV268" i="70"/>
  <c r="AW268" i="70"/>
  <c r="AX268" i="70"/>
  <c r="AY268" i="70"/>
  <c r="AZ268" i="70"/>
  <c r="BA268" i="70"/>
  <c r="BB268" i="70"/>
  <c r="BC268" i="70" s="1"/>
  <c r="BD268" i="70"/>
  <c r="BE268" i="70"/>
  <c r="BF268" i="70"/>
  <c r="BH268" i="70"/>
  <c r="BN268" i="70"/>
  <c r="BO268" i="70"/>
  <c r="CB268" i="70"/>
  <c r="CC268" i="70"/>
  <c r="CD268" i="70"/>
  <c r="CE268" i="70"/>
  <c r="CF268" i="70"/>
  <c r="CG268" i="70"/>
  <c r="AN269" i="70"/>
  <c r="AO269" i="70"/>
  <c r="AP269" i="70"/>
  <c r="AQ269" i="70"/>
  <c r="AR269" i="70"/>
  <c r="AS269" i="70"/>
  <c r="BV269" i="70" s="1"/>
  <c r="AT269" i="70"/>
  <c r="AU269" i="70"/>
  <c r="AV269" i="70"/>
  <c r="AW269" i="70"/>
  <c r="AY269" i="70"/>
  <c r="AZ269" i="70"/>
  <c r="BA269" i="70"/>
  <c r="BB269" i="70"/>
  <c r="BC269" i="70" s="1"/>
  <c r="BD269" i="70"/>
  <c r="BE269" i="70"/>
  <c r="BF269" i="70"/>
  <c r="BG269" i="70"/>
  <c r="BH269" i="70"/>
  <c r="BN269" i="70"/>
  <c r="BO269" i="70"/>
  <c r="CB269" i="70"/>
  <c r="CC269" i="70"/>
  <c r="CD269" i="70"/>
  <c r="CE269" i="70"/>
  <c r="CF269" i="70"/>
  <c r="CG269" i="70"/>
  <c r="AN270" i="70"/>
  <c r="AO270" i="70"/>
  <c r="AP270" i="70"/>
  <c r="AQ270" i="70"/>
  <c r="AR270" i="70"/>
  <c r="AS270" i="70"/>
  <c r="BV270" i="70" s="1"/>
  <c r="AT270" i="70"/>
  <c r="AU270" i="70"/>
  <c r="AV270" i="70"/>
  <c r="AW270" i="70"/>
  <c r="AY270" i="70"/>
  <c r="AZ270" i="70"/>
  <c r="BA270" i="70"/>
  <c r="BB270" i="70"/>
  <c r="BC270" i="70" s="1"/>
  <c r="BD270" i="70"/>
  <c r="BE270" i="70"/>
  <c r="BF270" i="70"/>
  <c r="BG270" i="70"/>
  <c r="BH270" i="70"/>
  <c r="BN270" i="70"/>
  <c r="BO270" i="70"/>
  <c r="CB270" i="70"/>
  <c r="CC270" i="70"/>
  <c r="CD270" i="70"/>
  <c r="CE270" i="70"/>
  <c r="CF270" i="70"/>
  <c r="CG270" i="70"/>
  <c r="AN271" i="70"/>
  <c r="AO271" i="70"/>
  <c r="AP271" i="70"/>
  <c r="AQ271" i="70"/>
  <c r="AR271" i="70"/>
  <c r="AS271" i="70"/>
  <c r="BV271" i="70" s="1"/>
  <c r="AT271" i="70"/>
  <c r="AU271" i="70"/>
  <c r="AV271" i="70"/>
  <c r="AW271" i="70"/>
  <c r="AX271" i="70"/>
  <c r="AY271" i="70"/>
  <c r="AZ271" i="70"/>
  <c r="BB271" i="70"/>
  <c r="BC271" i="70" s="1"/>
  <c r="BD271" i="70"/>
  <c r="BE271" i="70"/>
  <c r="BF271" i="70"/>
  <c r="BG271" i="70"/>
  <c r="BH271" i="70"/>
  <c r="BN271" i="70"/>
  <c r="BO271" i="70"/>
  <c r="BY271" i="70"/>
  <c r="BZ271" i="70"/>
  <c r="CA271" i="70"/>
  <c r="CB271" i="70"/>
  <c r="CC271" i="70"/>
  <c r="CD271" i="70"/>
  <c r="AN272" i="70"/>
  <c r="AO272" i="70"/>
  <c r="AP272" i="70"/>
  <c r="AQ272" i="70"/>
  <c r="AR272" i="70"/>
  <c r="AS272" i="70"/>
  <c r="BV272" i="70" s="1"/>
  <c r="AT272" i="70"/>
  <c r="AU272" i="70"/>
  <c r="AV272" i="70"/>
  <c r="AW272" i="70"/>
  <c r="AX272" i="70"/>
  <c r="AY272" i="70"/>
  <c r="AZ272" i="70"/>
  <c r="BB272" i="70"/>
  <c r="BC272" i="70" s="1"/>
  <c r="BD272" i="70"/>
  <c r="BE272" i="70"/>
  <c r="BF272" i="70"/>
  <c r="BG272" i="70"/>
  <c r="BH272" i="70"/>
  <c r="BN272" i="70"/>
  <c r="BO272" i="70"/>
  <c r="BY272" i="70"/>
  <c r="BZ272" i="70"/>
  <c r="CA272" i="70"/>
  <c r="CB272" i="70"/>
  <c r="CC272" i="70"/>
  <c r="CD272" i="70"/>
  <c r="AN273" i="70"/>
  <c r="AO273" i="70"/>
  <c r="AP273" i="70"/>
  <c r="AQ273" i="70"/>
  <c r="AR273" i="70"/>
  <c r="AS273" i="70"/>
  <c r="BV273" i="70" s="1"/>
  <c r="AT273" i="70"/>
  <c r="AU273" i="70"/>
  <c r="AV273" i="70"/>
  <c r="AW273" i="70"/>
  <c r="AX273" i="70"/>
  <c r="AY273" i="70"/>
  <c r="AZ273" i="70"/>
  <c r="BB273" i="70"/>
  <c r="BC273" i="70" s="1"/>
  <c r="BD273" i="70"/>
  <c r="BE273" i="70"/>
  <c r="BF273" i="70"/>
  <c r="BG273" i="70"/>
  <c r="BH273" i="70"/>
  <c r="BN273" i="70"/>
  <c r="BO273" i="70"/>
  <c r="BY273" i="70"/>
  <c r="BZ273" i="70"/>
  <c r="CA273" i="70"/>
  <c r="CB273" i="70"/>
  <c r="CC273" i="70"/>
  <c r="CD273" i="70"/>
  <c r="AN274" i="70"/>
  <c r="AO274" i="70"/>
  <c r="AP274" i="70"/>
  <c r="AR274" i="70"/>
  <c r="AS274" i="70"/>
  <c r="BV274" i="70" s="1"/>
  <c r="AT274" i="70"/>
  <c r="AU274" i="70"/>
  <c r="AV274" i="70"/>
  <c r="AW274" i="70"/>
  <c r="AY274" i="70"/>
  <c r="AZ274" i="70"/>
  <c r="BA274" i="70"/>
  <c r="BB274" i="70"/>
  <c r="BC274" i="70" s="1"/>
  <c r="BD274" i="70"/>
  <c r="BE274" i="70"/>
  <c r="BF274" i="70"/>
  <c r="BG274" i="70"/>
  <c r="BH274" i="70"/>
  <c r="BN274" i="70"/>
  <c r="BO274" i="70"/>
  <c r="BY274" i="70"/>
  <c r="BZ274" i="70"/>
  <c r="CA274" i="70"/>
  <c r="CB274" i="70"/>
  <c r="CC274" i="70"/>
  <c r="CD274" i="70"/>
  <c r="AN275" i="70"/>
  <c r="AO275" i="70"/>
  <c r="AP275" i="70"/>
  <c r="AQ275" i="70"/>
  <c r="AS275" i="70"/>
  <c r="BV275" i="70" s="1"/>
  <c r="AT275" i="70"/>
  <c r="AU275" i="70"/>
  <c r="AV275" i="70"/>
  <c r="AW275" i="70"/>
  <c r="AX275" i="70"/>
  <c r="AY275" i="70"/>
  <c r="AZ275" i="70"/>
  <c r="BA275" i="70"/>
  <c r="BB275" i="70"/>
  <c r="BC275" i="70" s="1"/>
  <c r="BD275" i="70"/>
  <c r="BE275" i="70"/>
  <c r="BF275" i="70"/>
  <c r="BG275" i="70"/>
  <c r="BH275" i="70"/>
  <c r="BN275" i="70"/>
  <c r="BO275" i="70"/>
  <c r="BY275" i="70"/>
  <c r="BZ275" i="70"/>
  <c r="CA275" i="70"/>
  <c r="CB275" i="70"/>
  <c r="CC275" i="70"/>
  <c r="CD275" i="70"/>
  <c r="AN276" i="70"/>
  <c r="AO276" i="70"/>
  <c r="AP276" i="70"/>
  <c r="AQ276" i="70"/>
  <c r="AR276" i="70"/>
  <c r="AS276" i="70"/>
  <c r="BV276" i="70" s="1"/>
  <c r="AT276" i="70"/>
  <c r="AU276" i="70"/>
  <c r="AV276" i="70"/>
  <c r="AW276" i="70"/>
  <c r="AX276" i="70"/>
  <c r="AY276" i="70"/>
  <c r="AZ276" i="70"/>
  <c r="BA276" i="70"/>
  <c r="BB276" i="70"/>
  <c r="BC276" i="70" s="1"/>
  <c r="BE276" i="70"/>
  <c r="BF276" i="70"/>
  <c r="BG276" i="70"/>
  <c r="BH276" i="70"/>
  <c r="BN276" i="70"/>
  <c r="BO276" i="70"/>
  <c r="BY276" i="70"/>
  <c r="BZ276" i="70"/>
  <c r="CA276" i="70"/>
  <c r="CB276" i="70"/>
  <c r="CC276" i="70"/>
  <c r="CD276" i="70"/>
  <c r="AN277" i="70"/>
  <c r="AO277" i="70"/>
  <c r="AP277" i="70"/>
  <c r="AQ277" i="70"/>
  <c r="AR277" i="70"/>
  <c r="AS277" i="70"/>
  <c r="BV277" i="70" s="1"/>
  <c r="AT277" i="70"/>
  <c r="AU277" i="70"/>
  <c r="AV277" i="70"/>
  <c r="AW277" i="70"/>
  <c r="AX277" i="70"/>
  <c r="AY277" i="70"/>
  <c r="AZ277" i="70"/>
  <c r="BA277" i="70"/>
  <c r="BB277" i="70"/>
  <c r="BC277" i="70" s="1"/>
  <c r="BD277" i="70"/>
  <c r="BE277" i="70"/>
  <c r="BF277" i="70"/>
  <c r="BG277" i="70"/>
  <c r="BH277" i="70"/>
  <c r="BN277" i="70"/>
  <c r="BO277" i="70"/>
  <c r="CB277" i="70"/>
  <c r="CC277" i="70"/>
  <c r="CD277" i="70"/>
  <c r="CE277" i="70"/>
  <c r="CF277" i="70"/>
  <c r="CG277" i="70"/>
  <c r="AN278" i="70"/>
  <c r="AR278" i="70"/>
  <c r="AT278" i="70"/>
  <c r="AU278" i="70"/>
  <c r="AV278" i="70"/>
  <c r="AW278" i="70"/>
  <c r="AX278" i="70"/>
  <c r="AY278" i="70"/>
  <c r="AZ278" i="70"/>
  <c r="BA278" i="70"/>
  <c r="BB278" i="70"/>
  <c r="BC278" i="70" s="1"/>
  <c r="BD278" i="70"/>
  <c r="BE278" i="70"/>
  <c r="BF278" i="70"/>
  <c r="BG278" i="70"/>
  <c r="BH278" i="70"/>
  <c r="BN278" i="70"/>
  <c r="BO278" i="70"/>
  <c r="BY278" i="70"/>
  <c r="BZ278" i="70"/>
  <c r="CA278" i="70"/>
  <c r="CE278" i="70"/>
  <c r="CF278" i="70"/>
  <c r="CG278" i="70"/>
  <c r="AN279" i="70"/>
  <c r="AO279" i="70"/>
  <c r="AP279" i="70"/>
  <c r="AQ279" i="70"/>
  <c r="AR279" i="70"/>
  <c r="AT279" i="70"/>
  <c r="AW279" i="70"/>
  <c r="AX279" i="70"/>
  <c r="AY279" i="70"/>
  <c r="AZ279" i="70"/>
  <c r="BA279" i="70"/>
  <c r="BB279" i="70"/>
  <c r="BC279" i="70" s="1"/>
  <c r="BD279" i="70"/>
  <c r="BE279" i="70"/>
  <c r="BF279" i="70"/>
  <c r="BG279" i="70"/>
  <c r="BH279" i="70"/>
  <c r="BN279" i="70"/>
  <c r="BO279" i="70"/>
  <c r="BY279" i="70"/>
  <c r="BZ279" i="70"/>
  <c r="CA279" i="70"/>
  <c r="CE279" i="70"/>
  <c r="CF279" i="70"/>
  <c r="CG279" i="70"/>
  <c r="AO280" i="70"/>
  <c r="AP280" i="70"/>
  <c r="AR280" i="70"/>
  <c r="AT280" i="70"/>
  <c r="AU280" i="70"/>
  <c r="AV280" i="70"/>
  <c r="AW280" i="70"/>
  <c r="AX280" i="70"/>
  <c r="AY280" i="70"/>
  <c r="AZ280" i="70"/>
  <c r="BA280" i="70"/>
  <c r="BB280" i="70"/>
  <c r="BC280" i="70" s="1"/>
  <c r="BD280" i="70"/>
  <c r="BE280" i="70"/>
  <c r="BF280" i="70"/>
  <c r="BG280" i="70"/>
  <c r="BH280" i="70"/>
  <c r="BN280" i="70"/>
  <c r="BO280" i="70"/>
  <c r="BY280" i="70"/>
  <c r="BZ280" i="70"/>
  <c r="CA280" i="70"/>
  <c r="CE280" i="70"/>
  <c r="CF280" i="70"/>
  <c r="CG280" i="70"/>
  <c r="AN281" i="70"/>
  <c r="AO281" i="70"/>
  <c r="AP281" i="70"/>
  <c r="AQ281" i="70"/>
  <c r="AR281" i="70"/>
  <c r="AT281" i="70"/>
  <c r="AW281" i="70"/>
  <c r="AX281" i="70"/>
  <c r="AY281" i="70"/>
  <c r="AZ281" i="70"/>
  <c r="BA281" i="70"/>
  <c r="BB281" i="70"/>
  <c r="BC281" i="70" s="1"/>
  <c r="BD281" i="70"/>
  <c r="BE281" i="70"/>
  <c r="BF281" i="70"/>
  <c r="BG281" i="70"/>
  <c r="BH281" i="70"/>
  <c r="BN281" i="70"/>
  <c r="BO281" i="70"/>
  <c r="BY281" i="70"/>
  <c r="BZ281" i="70"/>
  <c r="CA281" i="70"/>
  <c r="CE281" i="70"/>
  <c r="CF281" i="70"/>
  <c r="CG281" i="70"/>
  <c r="AO282" i="70"/>
  <c r="AP282" i="70"/>
  <c r="AR282" i="70"/>
  <c r="AT282" i="70"/>
  <c r="AU282" i="70"/>
  <c r="AV282" i="70"/>
  <c r="AW282" i="70"/>
  <c r="AX282" i="70"/>
  <c r="AY282" i="70"/>
  <c r="AZ282" i="70"/>
  <c r="BA282" i="70"/>
  <c r="BB282" i="70"/>
  <c r="BC282" i="70" s="1"/>
  <c r="BD282" i="70"/>
  <c r="BE282" i="70"/>
  <c r="BF282" i="70"/>
  <c r="BG282" i="70"/>
  <c r="BH282" i="70"/>
  <c r="BN282" i="70"/>
  <c r="BO282" i="70"/>
  <c r="BY282" i="70"/>
  <c r="BZ282" i="70"/>
  <c r="CA282" i="70"/>
  <c r="CE282" i="70"/>
  <c r="CF282" i="70"/>
  <c r="CG282" i="70"/>
  <c r="AN283" i="70"/>
  <c r="AO283" i="70"/>
  <c r="AP283" i="70"/>
  <c r="AQ283" i="70"/>
  <c r="AR283" i="70"/>
  <c r="AT283" i="70"/>
  <c r="AW283" i="70"/>
  <c r="AX283" i="70"/>
  <c r="AY283" i="70"/>
  <c r="AZ283" i="70"/>
  <c r="BA283" i="70"/>
  <c r="BB283" i="70"/>
  <c r="BC283" i="70" s="1"/>
  <c r="BD283" i="70"/>
  <c r="BE283" i="70"/>
  <c r="BF283" i="70"/>
  <c r="BG283" i="70"/>
  <c r="BH283" i="70"/>
  <c r="BN283" i="70"/>
  <c r="BO283" i="70"/>
  <c r="BY283" i="70"/>
  <c r="BZ283" i="70"/>
  <c r="CA283" i="70"/>
  <c r="CE283" i="70"/>
  <c r="CF283" i="70"/>
  <c r="CG283" i="70"/>
  <c r="AN284" i="70"/>
  <c r="AR284" i="70"/>
  <c r="AT284" i="70"/>
  <c r="AU284" i="70"/>
  <c r="AV284" i="70"/>
  <c r="AW284" i="70"/>
  <c r="AX284" i="70"/>
  <c r="AY284" i="70"/>
  <c r="AZ284" i="70"/>
  <c r="BA284" i="70"/>
  <c r="BB284" i="70"/>
  <c r="BC284" i="70" s="1"/>
  <c r="BD284" i="70"/>
  <c r="BE284" i="70"/>
  <c r="BF284" i="70"/>
  <c r="BG284" i="70"/>
  <c r="BH284" i="70"/>
  <c r="BN284" i="70"/>
  <c r="BO284" i="70"/>
  <c r="BY284" i="70"/>
  <c r="BZ284" i="70"/>
  <c r="CA284" i="70"/>
  <c r="CE284" i="70"/>
  <c r="CF284" i="70"/>
  <c r="CG284" i="70"/>
  <c r="AN285" i="70"/>
  <c r="AO285" i="70"/>
  <c r="AP285" i="70"/>
  <c r="AQ285" i="70"/>
  <c r="AR285" i="70"/>
  <c r="AT285" i="70"/>
  <c r="AW285" i="70"/>
  <c r="AX285" i="70"/>
  <c r="AY285" i="70"/>
  <c r="AZ285" i="70"/>
  <c r="BA285" i="70"/>
  <c r="BB285" i="70"/>
  <c r="BC285" i="70" s="1"/>
  <c r="BD285" i="70"/>
  <c r="BE285" i="70"/>
  <c r="BF285" i="70"/>
  <c r="BG285" i="70"/>
  <c r="BH285" i="70"/>
  <c r="BN285" i="70"/>
  <c r="BO285" i="70"/>
  <c r="BY285" i="70"/>
  <c r="BZ285" i="70"/>
  <c r="CA285" i="70"/>
  <c r="CE285" i="70"/>
  <c r="CF285" i="70"/>
  <c r="CG285" i="70"/>
  <c r="AN286" i="70"/>
  <c r="AO286" i="70"/>
  <c r="AP286" i="70"/>
  <c r="AQ286" i="70"/>
  <c r="AR286" i="70"/>
  <c r="AT286" i="70"/>
  <c r="AW286" i="70"/>
  <c r="AX286" i="70"/>
  <c r="AY286" i="70"/>
  <c r="AZ286" i="70"/>
  <c r="BA286" i="70"/>
  <c r="BB286" i="70"/>
  <c r="BC286" i="70" s="1"/>
  <c r="BD286" i="70"/>
  <c r="BE286" i="70"/>
  <c r="BF286" i="70"/>
  <c r="BG286" i="70"/>
  <c r="BH286" i="70"/>
  <c r="BN286" i="70"/>
  <c r="BO286" i="70"/>
  <c r="BY286" i="70"/>
  <c r="BZ286" i="70"/>
  <c r="CA286" i="70"/>
  <c r="CE286" i="70"/>
  <c r="CF286" i="70"/>
  <c r="CG286" i="70"/>
  <c r="AN287" i="70"/>
  <c r="AR287" i="70"/>
  <c r="AT287" i="70"/>
  <c r="AU287" i="70"/>
  <c r="AV287" i="70"/>
  <c r="AW287" i="70"/>
  <c r="AX287" i="70"/>
  <c r="AY287" i="70"/>
  <c r="AZ287" i="70"/>
  <c r="BA287" i="70"/>
  <c r="BB287" i="70"/>
  <c r="BC287" i="70" s="1"/>
  <c r="BD287" i="70"/>
  <c r="BE287" i="70"/>
  <c r="BF287" i="70"/>
  <c r="BG287" i="70"/>
  <c r="BH287" i="70"/>
  <c r="BN287" i="70"/>
  <c r="BO287" i="70"/>
  <c r="BY287" i="70"/>
  <c r="BZ287" i="70"/>
  <c r="CA287" i="70"/>
  <c r="CE287" i="70"/>
  <c r="CF287" i="70"/>
  <c r="CG287" i="70"/>
  <c r="AN288" i="70"/>
  <c r="AO288" i="70"/>
  <c r="AP288" i="70"/>
  <c r="AQ288" i="70"/>
  <c r="AR288" i="70"/>
  <c r="AT288" i="70"/>
  <c r="AW288" i="70"/>
  <c r="AX288" i="70"/>
  <c r="AY288" i="70"/>
  <c r="AZ288" i="70"/>
  <c r="BA288" i="70"/>
  <c r="BB288" i="70"/>
  <c r="BC288" i="70" s="1"/>
  <c r="BD288" i="70"/>
  <c r="BE288" i="70"/>
  <c r="BF288" i="70"/>
  <c r="BG288" i="70"/>
  <c r="BH288" i="70"/>
  <c r="BY288" i="70"/>
  <c r="BZ288" i="70"/>
  <c r="CA288" i="70"/>
  <c r="CE288" i="70"/>
  <c r="CF288" i="70"/>
  <c r="CG288" i="70"/>
  <c r="AO289" i="70"/>
  <c r="AP289" i="70"/>
  <c r="AR289" i="70"/>
  <c r="AT289" i="70"/>
  <c r="AU289" i="70"/>
  <c r="AV289" i="70"/>
  <c r="AW289" i="70"/>
  <c r="AX289" i="70"/>
  <c r="AY289" i="70"/>
  <c r="AZ289" i="70"/>
  <c r="BA289" i="70"/>
  <c r="BB289" i="70"/>
  <c r="BC289" i="70" s="1"/>
  <c r="BD289" i="70"/>
  <c r="BE289" i="70"/>
  <c r="BF289" i="70"/>
  <c r="BG289" i="70"/>
  <c r="BH289" i="70"/>
  <c r="BN289" i="70"/>
  <c r="BO289" i="70"/>
  <c r="BY289" i="70"/>
  <c r="BZ289" i="70"/>
  <c r="CA289" i="70"/>
  <c r="CE289" i="70"/>
  <c r="CF289" i="70"/>
  <c r="CG289" i="70"/>
  <c r="AN290" i="70"/>
  <c r="AO290" i="70"/>
  <c r="AP290" i="70"/>
  <c r="AQ290" i="70"/>
  <c r="AR290" i="70"/>
  <c r="AT290" i="70"/>
  <c r="AW290" i="70"/>
  <c r="AX290" i="70"/>
  <c r="AY290" i="70"/>
  <c r="AZ290" i="70"/>
  <c r="BA290" i="70"/>
  <c r="BB290" i="70"/>
  <c r="BC290" i="70" s="1"/>
  <c r="BD290" i="70"/>
  <c r="BE290" i="70"/>
  <c r="BF290" i="70"/>
  <c r="BG290" i="70"/>
  <c r="BH290" i="70"/>
  <c r="BN290" i="70"/>
  <c r="BO290" i="70"/>
  <c r="BY290" i="70"/>
  <c r="BZ290" i="70"/>
  <c r="CA290" i="70"/>
  <c r="CE290" i="70"/>
  <c r="CF290" i="70"/>
  <c r="CG290" i="70"/>
  <c r="AN291" i="70"/>
  <c r="AR291" i="70"/>
  <c r="AT291" i="70"/>
  <c r="AU291" i="70"/>
  <c r="AV291" i="70"/>
  <c r="AW291" i="70"/>
  <c r="AX291" i="70"/>
  <c r="AY291" i="70"/>
  <c r="AZ291" i="70"/>
  <c r="BA291" i="70"/>
  <c r="BB291" i="70"/>
  <c r="BC291" i="70" s="1"/>
  <c r="BD291" i="70"/>
  <c r="BE291" i="70"/>
  <c r="BF291" i="70"/>
  <c r="BG291" i="70"/>
  <c r="BH291" i="70"/>
  <c r="BN291" i="70"/>
  <c r="BO291" i="70"/>
  <c r="BY291" i="70"/>
  <c r="BZ291" i="70"/>
  <c r="CA291" i="70"/>
  <c r="CE291" i="70"/>
  <c r="CF291" i="70"/>
  <c r="CG291" i="70"/>
  <c r="AN292" i="70"/>
  <c r="AO292" i="70"/>
  <c r="AP292" i="70"/>
  <c r="AQ292" i="70"/>
  <c r="AR292" i="70"/>
  <c r="AT292" i="70"/>
  <c r="AW292" i="70"/>
  <c r="AX292" i="70"/>
  <c r="AY292" i="70"/>
  <c r="AZ292" i="70"/>
  <c r="BA292" i="70"/>
  <c r="BB292" i="70"/>
  <c r="BC292" i="70" s="1"/>
  <c r="BD292" i="70"/>
  <c r="BE292" i="70"/>
  <c r="BF292" i="70"/>
  <c r="BG292" i="70"/>
  <c r="BH292" i="70"/>
  <c r="BN292" i="70"/>
  <c r="BO292" i="70"/>
  <c r="BY292" i="70"/>
  <c r="BZ292" i="70"/>
  <c r="CA292" i="70"/>
  <c r="CE292" i="70"/>
  <c r="CF292" i="70"/>
  <c r="CG292" i="70"/>
  <c r="AN293" i="70"/>
  <c r="AO293" i="70"/>
  <c r="AP293" i="70"/>
  <c r="AQ293" i="70"/>
  <c r="AR293" i="70"/>
  <c r="AT293" i="70"/>
  <c r="AX293" i="70"/>
  <c r="AY293" i="70"/>
  <c r="AZ293" i="70"/>
  <c r="BA293" i="70"/>
  <c r="BB293" i="70"/>
  <c r="BC293" i="70" s="1"/>
  <c r="BD293" i="70"/>
  <c r="BE293" i="70"/>
  <c r="BF293" i="70"/>
  <c r="BG293" i="70"/>
  <c r="BH293" i="70"/>
  <c r="BY293" i="70"/>
  <c r="BZ293" i="70"/>
  <c r="CA293" i="70"/>
  <c r="AN294" i="70"/>
  <c r="AR294" i="70"/>
  <c r="AT294" i="70"/>
  <c r="AU294" i="70"/>
  <c r="AV294" i="70"/>
  <c r="AW294" i="70"/>
  <c r="AX294" i="70"/>
  <c r="AY294" i="70"/>
  <c r="AZ294" i="70"/>
  <c r="BA294" i="70"/>
  <c r="BB294" i="70"/>
  <c r="BC294" i="70" s="1"/>
  <c r="BD294" i="70"/>
  <c r="BE294" i="70"/>
  <c r="BF294" i="70"/>
  <c r="BG294" i="70"/>
  <c r="BH294" i="70"/>
  <c r="BN294" i="70"/>
  <c r="BO294" i="70"/>
  <c r="BY294" i="70"/>
  <c r="BZ294" i="70"/>
  <c r="CA294" i="70"/>
  <c r="CE294" i="70"/>
  <c r="CF294" i="70"/>
  <c r="CG294" i="70"/>
  <c r="AN295" i="70"/>
  <c r="AO295" i="70"/>
  <c r="AP295" i="70"/>
  <c r="AQ295" i="70"/>
  <c r="AR295" i="70"/>
  <c r="AT295" i="70"/>
  <c r="AW295" i="70"/>
  <c r="AX295" i="70"/>
  <c r="AY295" i="70"/>
  <c r="AZ295" i="70"/>
  <c r="BA295" i="70"/>
  <c r="BB295" i="70"/>
  <c r="BC295" i="70" s="1"/>
  <c r="BD295" i="70"/>
  <c r="BE295" i="70"/>
  <c r="BF295" i="70"/>
  <c r="BG295" i="70"/>
  <c r="BH295" i="70"/>
  <c r="BY295" i="70"/>
  <c r="BZ295" i="70"/>
  <c r="CA295" i="70"/>
  <c r="CE295" i="70"/>
  <c r="CF295" i="70"/>
  <c r="CG295" i="70"/>
  <c r="AO296" i="70"/>
  <c r="AP296" i="70"/>
  <c r="AR296" i="70"/>
  <c r="AT296" i="70"/>
  <c r="AU296" i="70"/>
  <c r="AV296" i="70"/>
  <c r="AW296" i="70"/>
  <c r="AX296" i="70"/>
  <c r="AY296" i="70"/>
  <c r="AZ296" i="70"/>
  <c r="BA296" i="70"/>
  <c r="BB296" i="70"/>
  <c r="BC296" i="70" s="1"/>
  <c r="BD296" i="70"/>
  <c r="BE296" i="70"/>
  <c r="BF296" i="70"/>
  <c r="BG296" i="70"/>
  <c r="BH296" i="70"/>
  <c r="BN296" i="70"/>
  <c r="BO296" i="70"/>
  <c r="BY296" i="70"/>
  <c r="BZ296" i="70"/>
  <c r="CA296" i="70"/>
  <c r="CE296" i="70"/>
  <c r="CF296" i="70"/>
  <c r="CG296" i="70"/>
  <c r="AN297" i="70"/>
  <c r="AO297" i="70"/>
  <c r="AP297" i="70"/>
  <c r="AQ297" i="70"/>
  <c r="AR297" i="70"/>
  <c r="AT297" i="70"/>
  <c r="AW297" i="70"/>
  <c r="AX297" i="70"/>
  <c r="AY297" i="70"/>
  <c r="AZ297" i="70"/>
  <c r="BA297" i="70"/>
  <c r="BB297" i="70"/>
  <c r="BC297" i="70" s="1"/>
  <c r="BD297" i="70"/>
  <c r="BE297" i="70"/>
  <c r="BF297" i="70"/>
  <c r="BG297" i="70"/>
  <c r="BH297" i="70"/>
  <c r="BN297" i="70"/>
  <c r="BO297" i="70"/>
  <c r="BY297" i="70"/>
  <c r="BZ297" i="70"/>
  <c r="CA297" i="70"/>
  <c r="CE297" i="70"/>
  <c r="CF297" i="70"/>
  <c r="CG297" i="70"/>
  <c r="AN298" i="70"/>
  <c r="AR298" i="70"/>
  <c r="AT298" i="70"/>
  <c r="AU298" i="70"/>
  <c r="AV298" i="70"/>
  <c r="AW298" i="70"/>
  <c r="AX298" i="70"/>
  <c r="AY298" i="70"/>
  <c r="AZ298" i="70"/>
  <c r="BA298" i="70"/>
  <c r="BB298" i="70"/>
  <c r="BC298" i="70" s="1"/>
  <c r="BD298" i="70"/>
  <c r="BE298" i="70"/>
  <c r="BF298" i="70"/>
  <c r="BG298" i="70"/>
  <c r="BH298" i="70"/>
  <c r="BN298" i="70"/>
  <c r="BO298" i="70"/>
  <c r="BY298" i="70"/>
  <c r="BZ298" i="70"/>
  <c r="CA298" i="70"/>
  <c r="CE298" i="70"/>
  <c r="CF298" i="70"/>
  <c r="CG298" i="70"/>
  <c r="AN299" i="70"/>
  <c r="AO299" i="70"/>
  <c r="AP299" i="70"/>
  <c r="AQ299" i="70"/>
  <c r="AR299" i="70"/>
  <c r="AT299" i="70"/>
  <c r="AW299" i="70"/>
  <c r="AX299" i="70"/>
  <c r="AY299" i="70"/>
  <c r="AZ299" i="70"/>
  <c r="BA299" i="70"/>
  <c r="BB299" i="70"/>
  <c r="BC299" i="70" s="1"/>
  <c r="BD299" i="70"/>
  <c r="BE299" i="70"/>
  <c r="BF299" i="70"/>
  <c r="BG299" i="70"/>
  <c r="BH299" i="70"/>
  <c r="BN299" i="70"/>
  <c r="BO299" i="70"/>
  <c r="BY299" i="70"/>
  <c r="BZ299" i="70"/>
  <c r="CA299" i="70"/>
  <c r="CE299" i="70"/>
  <c r="CF299" i="70"/>
  <c r="CG299" i="70"/>
  <c r="AN300" i="70"/>
  <c r="AR300" i="70"/>
  <c r="AT300" i="70"/>
  <c r="AU300" i="70"/>
  <c r="AV300" i="70"/>
  <c r="AW300" i="70"/>
  <c r="AX300" i="70"/>
  <c r="AY300" i="70"/>
  <c r="AZ300" i="70"/>
  <c r="BA300" i="70"/>
  <c r="BB300" i="70"/>
  <c r="BC300" i="70" s="1"/>
  <c r="BD300" i="70"/>
  <c r="BE300" i="70"/>
  <c r="BF300" i="70"/>
  <c r="BG300" i="70"/>
  <c r="BH300" i="70"/>
  <c r="BN300" i="70"/>
  <c r="BO300" i="70"/>
  <c r="BY300" i="70"/>
  <c r="BZ300" i="70"/>
  <c r="CA300" i="70"/>
  <c r="CE300" i="70"/>
  <c r="CF300" i="70"/>
  <c r="CG300" i="70"/>
  <c r="AN301" i="70"/>
  <c r="AO301" i="70"/>
  <c r="AP301" i="70"/>
  <c r="AQ301" i="70"/>
  <c r="AR301" i="70"/>
  <c r="AT301" i="70"/>
  <c r="AW301" i="70"/>
  <c r="AX301" i="70"/>
  <c r="AY301" i="70"/>
  <c r="AZ301" i="70"/>
  <c r="BA301" i="70"/>
  <c r="BB301" i="70"/>
  <c r="BC301" i="70" s="1"/>
  <c r="BD301" i="70"/>
  <c r="BE301" i="70"/>
  <c r="BF301" i="70"/>
  <c r="BG301" i="70"/>
  <c r="BH301" i="70"/>
  <c r="BN301" i="70"/>
  <c r="BO301" i="70"/>
  <c r="BY301" i="70"/>
  <c r="BZ301" i="70"/>
  <c r="CA301" i="70"/>
  <c r="CE301" i="70"/>
  <c r="CF301" i="70"/>
  <c r="CG301" i="70"/>
  <c r="AO302" i="70"/>
  <c r="AP302" i="70"/>
  <c r="AR302" i="70"/>
  <c r="AT302" i="70"/>
  <c r="AU302" i="70"/>
  <c r="AV302" i="70"/>
  <c r="AW302" i="70"/>
  <c r="AX302" i="70"/>
  <c r="AY302" i="70"/>
  <c r="AZ302" i="70"/>
  <c r="BA302" i="70"/>
  <c r="BB302" i="70"/>
  <c r="BC302" i="70" s="1"/>
  <c r="BD302" i="70"/>
  <c r="BE302" i="70"/>
  <c r="BF302" i="70"/>
  <c r="BG302" i="70"/>
  <c r="BH302" i="70"/>
  <c r="BN302" i="70"/>
  <c r="BO302" i="70"/>
  <c r="BY302" i="70"/>
  <c r="BZ302" i="70"/>
  <c r="CA302" i="70"/>
  <c r="CE302" i="70"/>
  <c r="CF302" i="70"/>
  <c r="CG302" i="70"/>
  <c r="AN303" i="70"/>
  <c r="AO303" i="70"/>
  <c r="AP303" i="70"/>
  <c r="AQ303" i="70"/>
  <c r="AR303" i="70"/>
  <c r="AT303" i="70"/>
  <c r="AW303" i="70"/>
  <c r="AX303" i="70"/>
  <c r="AY303" i="70"/>
  <c r="AZ303" i="70"/>
  <c r="BA303" i="70"/>
  <c r="BB303" i="70"/>
  <c r="BC303" i="70" s="1"/>
  <c r="BD303" i="70"/>
  <c r="BE303" i="70"/>
  <c r="BF303" i="70"/>
  <c r="BG303" i="70"/>
  <c r="BH303" i="70"/>
  <c r="BN303" i="70"/>
  <c r="BO303" i="70"/>
  <c r="BY303" i="70"/>
  <c r="BZ303" i="70"/>
  <c r="CA303" i="70"/>
  <c r="CE303" i="70"/>
  <c r="CF303" i="70"/>
  <c r="CG303" i="70"/>
  <c r="AO304" i="70"/>
  <c r="AP304" i="70"/>
  <c r="AR304" i="70"/>
  <c r="AT304" i="70"/>
  <c r="AU304" i="70"/>
  <c r="AV304" i="70"/>
  <c r="AW304" i="70"/>
  <c r="AX304" i="70"/>
  <c r="AY304" i="70"/>
  <c r="AZ304" i="70"/>
  <c r="BA304" i="70"/>
  <c r="BB304" i="70"/>
  <c r="BC304" i="70" s="1"/>
  <c r="BD304" i="70"/>
  <c r="BE304" i="70"/>
  <c r="BF304" i="70"/>
  <c r="BG304" i="70"/>
  <c r="BH304" i="70"/>
  <c r="BN304" i="70"/>
  <c r="BO304" i="70"/>
  <c r="BY304" i="70"/>
  <c r="BZ304" i="70"/>
  <c r="CA304" i="70"/>
  <c r="CE304" i="70"/>
  <c r="CF304" i="70"/>
  <c r="CG304" i="70"/>
  <c r="AN305" i="70"/>
  <c r="AO305" i="70"/>
  <c r="AP305" i="70"/>
  <c r="AQ305" i="70"/>
  <c r="AR305" i="70"/>
  <c r="AT305" i="70"/>
  <c r="AW305" i="70"/>
  <c r="AX305" i="70"/>
  <c r="AY305" i="70"/>
  <c r="AZ305" i="70"/>
  <c r="BA305" i="70"/>
  <c r="BB305" i="70"/>
  <c r="BC305" i="70" s="1"/>
  <c r="BD305" i="70"/>
  <c r="BE305" i="70"/>
  <c r="BF305" i="70"/>
  <c r="BG305" i="70"/>
  <c r="BH305" i="70"/>
  <c r="BN305" i="70"/>
  <c r="BO305" i="70"/>
  <c r="BY305" i="70"/>
  <c r="BZ305" i="70"/>
  <c r="CA305" i="70"/>
  <c r="CE305" i="70"/>
  <c r="CF305" i="70"/>
  <c r="CG305" i="70"/>
  <c r="AO306" i="70"/>
  <c r="AP306" i="70"/>
  <c r="AR306" i="70"/>
  <c r="AT306" i="70"/>
  <c r="AU306" i="70"/>
  <c r="AV306" i="70"/>
  <c r="AW306" i="70"/>
  <c r="AX306" i="70"/>
  <c r="AY306" i="70"/>
  <c r="AZ306" i="70"/>
  <c r="BA306" i="70"/>
  <c r="BB306" i="70"/>
  <c r="BC306" i="70" s="1"/>
  <c r="BD306" i="70"/>
  <c r="BE306" i="70"/>
  <c r="BF306" i="70"/>
  <c r="BG306" i="70"/>
  <c r="BH306" i="70"/>
  <c r="BN306" i="70"/>
  <c r="BO306" i="70"/>
  <c r="BY306" i="70"/>
  <c r="BZ306" i="70"/>
  <c r="CA306" i="70"/>
  <c r="CE306" i="70"/>
  <c r="CF306" i="70"/>
  <c r="CG306" i="70"/>
  <c r="AN307" i="70"/>
  <c r="AO307" i="70"/>
  <c r="AP307" i="70"/>
  <c r="AQ307" i="70"/>
  <c r="AR307" i="70"/>
  <c r="AT307" i="70"/>
  <c r="AW307" i="70"/>
  <c r="AX307" i="70"/>
  <c r="AY307" i="70"/>
  <c r="AZ307" i="70"/>
  <c r="BA307" i="70"/>
  <c r="BB307" i="70"/>
  <c r="BC307" i="70" s="1"/>
  <c r="BD307" i="70"/>
  <c r="BE307" i="70"/>
  <c r="BF307" i="70"/>
  <c r="BG307" i="70"/>
  <c r="BH307" i="70"/>
  <c r="BY307" i="70"/>
  <c r="BZ307" i="70"/>
  <c r="CA307" i="70"/>
  <c r="CE307" i="70"/>
  <c r="CF307" i="70"/>
  <c r="CG307" i="70"/>
  <c r="AN308" i="70"/>
  <c r="AR308" i="70"/>
  <c r="AT308" i="70"/>
  <c r="AU308" i="70"/>
  <c r="AV308" i="70"/>
  <c r="AW308" i="70"/>
  <c r="AX308" i="70"/>
  <c r="AY308" i="70"/>
  <c r="AZ308" i="70"/>
  <c r="BA308" i="70"/>
  <c r="BB308" i="70"/>
  <c r="BC308" i="70" s="1"/>
  <c r="BD308" i="70"/>
  <c r="BE308" i="70"/>
  <c r="BF308" i="70"/>
  <c r="BG308" i="70"/>
  <c r="BH308" i="70"/>
  <c r="BN308" i="70"/>
  <c r="BO308" i="70"/>
  <c r="BY308" i="70"/>
  <c r="BZ308" i="70"/>
  <c r="CA308" i="70"/>
  <c r="CE308" i="70"/>
  <c r="CF308" i="70"/>
  <c r="CG308" i="70"/>
  <c r="AN309" i="70"/>
  <c r="AO309" i="70"/>
  <c r="AP309" i="70"/>
  <c r="AQ309" i="70"/>
  <c r="AR309" i="70"/>
  <c r="AT309" i="70"/>
  <c r="AW309" i="70"/>
  <c r="AX309" i="70"/>
  <c r="AY309" i="70"/>
  <c r="AZ309" i="70"/>
  <c r="BA309" i="70"/>
  <c r="BB309" i="70"/>
  <c r="BC309" i="70" s="1"/>
  <c r="BD309" i="70"/>
  <c r="BE309" i="70"/>
  <c r="BF309" i="70"/>
  <c r="BG309" i="70"/>
  <c r="BH309" i="70"/>
  <c r="BN309" i="70"/>
  <c r="BO309" i="70"/>
  <c r="BY309" i="70"/>
  <c r="BZ309" i="70"/>
  <c r="CA309" i="70"/>
  <c r="CE309" i="70"/>
  <c r="CF309" i="70"/>
  <c r="CG309" i="70"/>
  <c r="AN310" i="70"/>
  <c r="AR310" i="70"/>
  <c r="AT310" i="70"/>
  <c r="AU310" i="70"/>
  <c r="AV310" i="70"/>
  <c r="AW310" i="70"/>
  <c r="AX310" i="70"/>
  <c r="AY310" i="70"/>
  <c r="AZ310" i="70"/>
  <c r="BA310" i="70"/>
  <c r="BB310" i="70"/>
  <c r="BC310" i="70" s="1"/>
  <c r="BD310" i="70"/>
  <c r="BE310" i="70"/>
  <c r="BF310" i="70"/>
  <c r="BG310" i="70"/>
  <c r="BH310" i="70"/>
  <c r="BN310" i="70"/>
  <c r="BO310" i="70"/>
  <c r="BY310" i="70"/>
  <c r="BZ310" i="70"/>
  <c r="CA310" i="70"/>
  <c r="CE310" i="70"/>
  <c r="CF310" i="70"/>
  <c r="CG310" i="70"/>
  <c r="AN311" i="70"/>
  <c r="AO311" i="70"/>
  <c r="AP311" i="70"/>
  <c r="AQ311" i="70"/>
  <c r="AR311" i="70"/>
  <c r="AT311" i="70"/>
  <c r="AW311" i="70"/>
  <c r="AX311" i="70"/>
  <c r="AY311" i="70"/>
  <c r="AZ311" i="70"/>
  <c r="BA311" i="70"/>
  <c r="BB311" i="70"/>
  <c r="BC311" i="70" s="1"/>
  <c r="BD311" i="70"/>
  <c r="BE311" i="70"/>
  <c r="BF311" i="70"/>
  <c r="BG311" i="70"/>
  <c r="BH311" i="70"/>
  <c r="BY311" i="70"/>
  <c r="BZ311" i="70"/>
  <c r="CA311" i="70"/>
  <c r="CE311" i="70"/>
  <c r="CF311" i="70"/>
  <c r="CG311" i="70"/>
  <c r="AN312" i="70"/>
  <c r="AR312" i="70"/>
  <c r="AT312" i="70"/>
  <c r="AU312" i="70"/>
  <c r="AV312" i="70"/>
  <c r="AW312" i="70"/>
  <c r="AX312" i="70"/>
  <c r="AY312" i="70"/>
  <c r="AZ312" i="70"/>
  <c r="BA312" i="70"/>
  <c r="BB312" i="70"/>
  <c r="BC312" i="70" s="1"/>
  <c r="BD312" i="70"/>
  <c r="BE312" i="70"/>
  <c r="BF312" i="70"/>
  <c r="BG312" i="70"/>
  <c r="BH312" i="70"/>
  <c r="BN312" i="70"/>
  <c r="BO312" i="70"/>
  <c r="BY312" i="70"/>
  <c r="BZ312" i="70"/>
  <c r="CA312" i="70"/>
  <c r="CE312" i="70"/>
  <c r="CF312" i="70"/>
  <c r="CG312" i="70"/>
  <c r="AN313" i="70"/>
  <c r="AO313" i="70"/>
  <c r="AP313" i="70"/>
  <c r="AQ313" i="70"/>
  <c r="AR313" i="70"/>
  <c r="AT313" i="70"/>
  <c r="AW313" i="70"/>
  <c r="AX313" i="70"/>
  <c r="AY313" i="70"/>
  <c r="AZ313" i="70"/>
  <c r="BA313" i="70"/>
  <c r="BB313" i="70"/>
  <c r="BC313" i="70" s="1"/>
  <c r="BD313" i="70"/>
  <c r="BE313" i="70"/>
  <c r="BF313" i="70"/>
  <c r="BG313" i="70"/>
  <c r="BH313" i="70"/>
  <c r="BN313" i="70"/>
  <c r="BO313" i="70"/>
  <c r="BY313" i="70"/>
  <c r="BZ313" i="70"/>
  <c r="CA313" i="70"/>
  <c r="CE313" i="70"/>
  <c r="CF313" i="70"/>
  <c r="CG313" i="70"/>
  <c r="AO314" i="70"/>
  <c r="AP314" i="70"/>
  <c r="AR314" i="70"/>
  <c r="AT314" i="70"/>
  <c r="AU314" i="70"/>
  <c r="AV314" i="70"/>
  <c r="AW314" i="70"/>
  <c r="AX314" i="70"/>
  <c r="AY314" i="70"/>
  <c r="AZ314" i="70"/>
  <c r="BA314" i="70"/>
  <c r="BB314" i="70"/>
  <c r="BC314" i="70" s="1"/>
  <c r="BD314" i="70"/>
  <c r="BE314" i="70"/>
  <c r="BF314" i="70"/>
  <c r="BG314" i="70"/>
  <c r="BH314" i="70"/>
  <c r="BN314" i="70"/>
  <c r="BO314" i="70"/>
  <c r="BY314" i="70"/>
  <c r="BZ314" i="70"/>
  <c r="CA314" i="70"/>
  <c r="CE314" i="70"/>
  <c r="CF314" i="70"/>
  <c r="CG314" i="70"/>
  <c r="AN315" i="70"/>
  <c r="AO315" i="70"/>
  <c r="AP315" i="70"/>
  <c r="AQ315" i="70"/>
  <c r="AR315" i="70"/>
  <c r="AT315" i="70"/>
  <c r="AW315" i="70"/>
  <c r="AX315" i="70"/>
  <c r="AY315" i="70"/>
  <c r="AZ315" i="70"/>
  <c r="BA315" i="70"/>
  <c r="BB315" i="70"/>
  <c r="BC315" i="70" s="1"/>
  <c r="BD315" i="70"/>
  <c r="BE315" i="70"/>
  <c r="BF315" i="70"/>
  <c r="BG315" i="70"/>
  <c r="BH315" i="70"/>
  <c r="BN315" i="70"/>
  <c r="BO315" i="70"/>
  <c r="BY315" i="70"/>
  <c r="BZ315" i="70"/>
  <c r="CA315" i="70"/>
  <c r="CE315" i="70"/>
  <c r="CF315" i="70"/>
  <c r="CG315" i="70"/>
  <c r="AO316" i="70"/>
  <c r="AP316" i="70"/>
  <c r="AR316" i="70"/>
  <c r="AT316" i="70"/>
  <c r="AU316" i="70"/>
  <c r="AV316" i="70"/>
  <c r="AW316" i="70"/>
  <c r="AX316" i="70"/>
  <c r="AY316" i="70"/>
  <c r="AZ316" i="70"/>
  <c r="BA316" i="70"/>
  <c r="BB316" i="70"/>
  <c r="BC316" i="70" s="1"/>
  <c r="BD316" i="70"/>
  <c r="BE316" i="70"/>
  <c r="BF316" i="70"/>
  <c r="BG316" i="70"/>
  <c r="BH316" i="70"/>
  <c r="BN316" i="70"/>
  <c r="BO316" i="70"/>
  <c r="BY316" i="70"/>
  <c r="BZ316" i="70"/>
  <c r="CA316" i="70"/>
  <c r="CE316" i="70"/>
  <c r="CF316" i="70"/>
  <c r="CG316" i="70"/>
  <c r="AN317" i="70"/>
  <c r="AO317" i="70"/>
  <c r="AP317" i="70"/>
  <c r="AQ317" i="70"/>
  <c r="AR317" i="70"/>
  <c r="AT317" i="70"/>
  <c r="AW317" i="70"/>
  <c r="AX317" i="70"/>
  <c r="AY317" i="70"/>
  <c r="AZ317" i="70"/>
  <c r="BA317" i="70"/>
  <c r="BB317" i="70"/>
  <c r="BC317" i="70" s="1"/>
  <c r="BD317" i="70"/>
  <c r="BE317" i="70"/>
  <c r="BF317" i="70"/>
  <c r="BG317" i="70"/>
  <c r="BH317" i="70"/>
  <c r="BN317" i="70"/>
  <c r="BO317" i="70"/>
  <c r="BY317" i="70"/>
  <c r="BZ317" i="70"/>
  <c r="CA317" i="70"/>
  <c r="CE317" i="70"/>
  <c r="CF317" i="70"/>
  <c r="CG317" i="70"/>
  <c r="AN318" i="70"/>
  <c r="AO318" i="70"/>
  <c r="AP318" i="70"/>
  <c r="AQ318" i="70"/>
  <c r="AS318" i="70"/>
  <c r="BV318" i="70" s="1"/>
  <c r="AT318" i="70"/>
  <c r="AU318" i="70"/>
  <c r="AV318" i="70"/>
  <c r="AW318" i="70"/>
  <c r="AX318" i="70"/>
  <c r="AY318" i="70"/>
  <c r="AZ318" i="70"/>
  <c r="BA318" i="70"/>
  <c r="BB318" i="70"/>
  <c r="BC318" i="70" s="1"/>
  <c r="BD318" i="70"/>
  <c r="BE318" i="70"/>
  <c r="BF318" i="70"/>
  <c r="BG318" i="70"/>
  <c r="BH318" i="70"/>
  <c r="BN318" i="70"/>
  <c r="BO318" i="70"/>
  <c r="CB318" i="70"/>
  <c r="CC318" i="70"/>
  <c r="CD318" i="70"/>
  <c r="CE318" i="70"/>
  <c r="CF318" i="70"/>
  <c r="CG318" i="70"/>
  <c r="AN319" i="70"/>
  <c r="AO319" i="70"/>
  <c r="AP319" i="70"/>
  <c r="AQ319" i="70"/>
  <c r="AS319" i="70"/>
  <c r="BV319" i="70" s="1"/>
  <c r="AT319" i="70"/>
  <c r="AU319" i="70"/>
  <c r="AV319" i="70"/>
  <c r="AW319" i="70"/>
  <c r="AX319" i="70"/>
  <c r="AY319" i="70"/>
  <c r="AZ319" i="70"/>
  <c r="BA319" i="70"/>
  <c r="BB319" i="70"/>
  <c r="BC319" i="70" s="1"/>
  <c r="BD319" i="70"/>
  <c r="BE319" i="70"/>
  <c r="BF319" i="70"/>
  <c r="BG319" i="70"/>
  <c r="BH319" i="70"/>
  <c r="BN319" i="70"/>
  <c r="BO319" i="70"/>
  <c r="CB319" i="70"/>
  <c r="CC319" i="70"/>
  <c r="CD319" i="70"/>
  <c r="CE319" i="70"/>
  <c r="CF319" i="70"/>
  <c r="CG319" i="70"/>
  <c r="AN320" i="70"/>
  <c r="AO320" i="70"/>
  <c r="AP320" i="70"/>
  <c r="AQ320" i="70"/>
  <c r="AS320" i="70"/>
  <c r="BV320" i="70" s="1"/>
  <c r="AT320" i="70"/>
  <c r="AU320" i="70"/>
  <c r="AV320" i="70"/>
  <c r="AW320" i="70"/>
  <c r="AX320" i="70"/>
  <c r="AY320" i="70"/>
  <c r="AZ320" i="70"/>
  <c r="BA320" i="70"/>
  <c r="BB320" i="70"/>
  <c r="BC320" i="70" s="1"/>
  <c r="BD320" i="70"/>
  <c r="BE320" i="70"/>
  <c r="BF320" i="70"/>
  <c r="BG320" i="70"/>
  <c r="BH320" i="70"/>
  <c r="BN320" i="70"/>
  <c r="BO320" i="70"/>
  <c r="CB320" i="70"/>
  <c r="CC320" i="70"/>
  <c r="CD320" i="70"/>
  <c r="CE320" i="70"/>
  <c r="CF320" i="70"/>
  <c r="CG320" i="70"/>
  <c r="AO321" i="70"/>
  <c r="AP321" i="70"/>
  <c r="AR321" i="70"/>
  <c r="AS321" i="70"/>
  <c r="BV321" i="70" s="1"/>
  <c r="AT321" i="70"/>
  <c r="AU321" i="70"/>
  <c r="AV321" i="70"/>
  <c r="AW321" i="70"/>
  <c r="AX321" i="70"/>
  <c r="AY321" i="70"/>
  <c r="AZ321" i="70"/>
  <c r="BA321" i="70"/>
  <c r="BB321" i="70"/>
  <c r="BC321" i="70" s="1"/>
  <c r="BD321" i="70"/>
  <c r="BE321" i="70"/>
  <c r="BF321" i="70"/>
  <c r="BH321" i="70"/>
  <c r="CB321" i="70"/>
  <c r="CC321" i="70"/>
  <c r="CD321" i="70"/>
  <c r="CE321" i="70"/>
  <c r="CF321" i="70"/>
  <c r="CG321" i="70"/>
  <c r="AN322" i="70"/>
  <c r="AO322" i="70"/>
  <c r="AP322" i="70"/>
  <c r="AQ322" i="70"/>
  <c r="AR322" i="70"/>
  <c r="AS322" i="70"/>
  <c r="BV322" i="70" s="1"/>
  <c r="AT322" i="70"/>
  <c r="AU322" i="70"/>
  <c r="AV322" i="70"/>
  <c r="AW322" i="70"/>
  <c r="AY322" i="70"/>
  <c r="AZ322" i="70"/>
  <c r="BA322" i="70"/>
  <c r="BB322" i="70"/>
  <c r="BC322" i="70" s="1"/>
  <c r="BD322" i="70"/>
  <c r="BE322" i="70"/>
  <c r="BF322" i="70"/>
  <c r="BG322" i="70"/>
  <c r="BH322" i="70"/>
  <c r="CB322" i="70"/>
  <c r="CC322" i="70"/>
  <c r="CD322" i="70"/>
  <c r="CE322" i="70"/>
  <c r="CF322" i="70"/>
  <c r="CG322" i="70"/>
  <c r="AN323" i="70"/>
  <c r="AO323" i="70"/>
  <c r="AP323" i="70"/>
  <c r="AQ323" i="70"/>
  <c r="AR323" i="70"/>
  <c r="AS323" i="70"/>
  <c r="BV323" i="70" s="1"/>
  <c r="AT323" i="70"/>
  <c r="AU323" i="70"/>
  <c r="AV323" i="70"/>
  <c r="AW323" i="70"/>
  <c r="AY323" i="70"/>
  <c r="AZ323" i="70"/>
  <c r="BA323" i="70"/>
  <c r="BB323" i="70"/>
  <c r="BC323" i="70" s="1"/>
  <c r="BD323" i="70"/>
  <c r="BE323" i="70"/>
  <c r="BF323" i="70"/>
  <c r="BG323" i="70"/>
  <c r="BH323" i="70"/>
  <c r="CB323" i="70"/>
  <c r="CC323" i="70"/>
  <c r="CD323" i="70"/>
  <c r="CE323" i="70"/>
  <c r="CF323" i="70"/>
  <c r="CG323" i="70"/>
  <c r="AN324" i="70"/>
  <c r="AR324" i="70"/>
  <c r="AS324" i="70"/>
  <c r="BV324" i="70" s="1"/>
  <c r="AT324" i="70"/>
  <c r="AU324" i="70"/>
  <c r="AV324" i="70"/>
  <c r="AW324" i="70"/>
  <c r="AX324" i="70"/>
  <c r="AY324" i="70"/>
  <c r="AZ324" i="70"/>
  <c r="BA324" i="70"/>
  <c r="BB324" i="70"/>
  <c r="BC324" i="70" s="1"/>
  <c r="BD324" i="70"/>
  <c r="BE324" i="70"/>
  <c r="BF324" i="70"/>
  <c r="BH324" i="70"/>
  <c r="BN324" i="70"/>
  <c r="BO324" i="70"/>
  <c r="CB324" i="70"/>
  <c r="CC324" i="70"/>
  <c r="CD324" i="70"/>
  <c r="CE324" i="70"/>
  <c r="CF324" i="70"/>
  <c r="CG324" i="70"/>
  <c r="AN325" i="70"/>
  <c r="AO325" i="70"/>
  <c r="AP325" i="70"/>
  <c r="AQ325" i="70"/>
  <c r="AR325" i="70"/>
  <c r="AS325" i="70"/>
  <c r="BV325" i="70" s="1"/>
  <c r="AT325" i="70"/>
  <c r="AU325" i="70"/>
  <c r="AV325" i="70"/>
  <c r="AW325" i="70"/>
  <c r="AY325" i="70"/>
  <c r="AZ325" i="70"/>
  <c r="BA325" i="70"/>
  <c r="BB325" i="70"/>
  <c r="BC325" i="70" s="1"/>
  <c r="BD325" i="70"/>
  <c r="BE325" i="70"/>
  <c r="BF325" i="70"/>
  <c r="BG325" i="70"/>
  <c r="BH325" i="70"/>
  <c r="CB325" i="70"/>
  <c r="CC325" i="70"/>
  <c r="CD325" i="70"/>
  <c r="CE325" i="70"/>
  <c r="CF325" i="70"/>
  <c r="CG325" i="70"/>
  <c r="AN326" i="70"/>
  <c r="AO326" i="70"/>
  <c r="AP326" i="70"/>
  <c r="AQ326" i="70"/>
  <c r="AR326" i="70"/>
  <c r="AS326" i="70"/>
  <c r="BV326" i="70" s="1"/>
  <c r="AT326" i="70"/>
  <c r="AU326" i="70"/>
  <c r="AV326" i="70"/>
  <c r="AW326" i="70"/>
  <c r="AY326" i="70"/>
  <c r="AZ326" i="70"/>
  <c r="BA326" i="70"/>
  <c r="BB326" i="70"/>
  <c r="BC326" i="70" s="1"/>
  <c r="BD326" i="70"/>
  <c r="BE326" i="70"/>
  <c r="BF326" i="70"/>
  <c r="BG326" i="70"/>
  <c r="BH326" i="70"/>
  <c r="CB326" i="70"/>
  <c r="CC326" i="70"/>
  <c r="CD326" i="70"/>
  <c r="CE326" i="70"/>
  <c r="CF326" i="70"/>
  <c r="CG326" i="70"/>
  <c r="AN327" i="70"/>
  <c r="AR327" i="70"/>
  <c r="AS327" i="70"/>
  <c r="BV327" i="70" s="1"/>
  <c r="AT327" i="70"/>
  <c r="AU327" i="70"/>
  <c r="AV327" i="70"/>
  <c r="AW327" i="70"/>
  <c r="AX327" i="70"/>
  <c r="AY327" i="70"/>
  <c r="AZ327" i="70"/>
  <c r="BA327" i="70"/>
  <c r="BB327" i="70"/>
  <c r="BC327" i="70" s="1"/>
  <c r="BD327" i="70"/>
  <c r="BE327" i="70"/>
  <c r="BF327" i="70"/>
  <c r="BH327" i="70"/>
  <c r="BN327" i="70"/>
  <c r="BO327" i="70"/>
  <c r="CB327" i="70"/>
  <c r="CC327" i="70"/>
  <c r="CD327" i="70"/>
  <c r="CE327" i="70"/>
  <c r="CF327" i="70"/>
  <c r="CG327" i="70"/>
  <c r="AN328" i="70"/>
  <c r="AO328" i="70"/>
  <c r="AP328" i="70"/>
  <c r="AQ328" i="70"/>
  <c r="AR328" i="70"/>
  <c r="AS328" i="70"/>
  <c r="BV328" i="70" s="1"/>
  <c r="AT328" i="70"/>
  <c r="AU328" i="70"/>
  <c r="AV328" i="70"/>
  <c r="AW328" i="70"/>
  <c r="AY328" i="70"/>
  <c r="AZ328" i="70"/>
  <c r="BA328" i="70"/>
  <c r="BB328" i="70"/>
  <c r="BC328" i="70" s="1"/>
  <c r="BD328" i="70"/>
  <c r="BE328" i="70"/>
  <c r="BF328" i="70"/>
  <c r="BG328" i="70"/>
  <c r="BH328" i="70"/>
  <c r="CB328" i="70"/>
  <c r="CC328" i="70"/>
  <c r="CD328" i="70"/>
  <c r="CE328" i="70"/>
  <c r="CF328" i="70"/>
  <c r="CG328" i="70"/>
  <c r="AN329" i="70"/>
  <c r="AO329" i="70"/>
  <c r="AP329" i="70"/>
  <c r="AQ329" i="70"/>
  <c r="AR329" i="70"/>
  <c r="AS329" i="70"/>
  <c r="BV329" i="70" s="1"/>
  <c r="AT329" i="70"/>
  <c r="AU329" i="70"/>
  <c r="AV329" i="70"/>
  <c r="AW329" i="70"/>
  <c r="AY329" i="70"/>
  <c r="AZ329" i="70"/>
  <c r="BA329" i="70"/>
  <c r="BB329" i="70"/>
  <c r="BC329" i="70" s="1"/>
  <c r="BD329" i="70"/>
  <c r="BE329" i="70"/>
  <c r="BF329" i="70"/>
  <c r="BG329" i="70"/>
  <c r="BH329" i="70"/>
  <c r="CB329" i="70"/>
  <c r="CC329" i="70"/>
  <c r="CD329" i="70"/>
  <c r="CE329" i="70"/>
  <c r="CF329" i="70"/>
  <c r="CG329" i="70"/>
  <c r="AN330" i="70"/>
  <c r="AO330" i="70"/>
  <c r="AP330" i="70"/>
  <c r="AQ330" i="70"/>
  <c r="AR330" i="70"/>
  <c r="AS330" i="70"/>
  <c r="BV330" i="70" s="1"/>
  <c r="AT330" i="70"/>
  <c r="AU330" i="70"/>
  <c r="AV330" i="70"/>
  <c r="AW330" i="70"/>
  <c r="AY330" i="70"/>
  <c r="AZ330" i="70"/>
  <c r="BA330" i="70"/>
  <c r="BB330" i="70"/>
  <c r="BC330" i="70" s="1"/>
  <c r="BD330" i="70"/>
  <c r="BE330" i="70"/>
  <c r="BF330" i="70"/>
  <c r="BG330" i="70"/>
  <c r="BH330" i="70"/>
  <c r="BN330" i="70"/>
  <c r="BO330" i="70"/>
  <c r="CB330" i="70"/>
  <c r="CC330" i="70"/>
  <c r="CD330" i="70"/>
  <c r="CE330" i="70"/>
  <c r="CF330" i="70"/>
  <c r="CG330" i="70"/>
  <c r="AN331" i="70"/>
  <c r="AO331" i="70"/>
  <c r="AP331" i="70"/>
  <c r="AQ331" i="70"/>
  <c r="AR331" i="70"/>
  <c r="AS331" i="70"/>
  <c r="BV331" i="70" s="1"/>
  <c r="AT331" i="70"/>
  <c r="AU331" i="70"/>
  <c r="AV331" i="70"/>
  <c r="AW331" i="70"/>
  <c r="AY331" i="70"/>
  <c r="AZ331" i="70"/>
  <c r="BA331" i="70"/>
  <c r="BB331" i="70"/>
  <c r="BC331" i="70" s="1"/>
  <c r="BD331" i="70"/>
  <c r="BE331" i="70"/>
  <c r="BF331" i="70"/>
  <c r="BG331" i="70"/>
  <c r="BH331" i="70"/>
  <c r="BN331" i="70"/>
  <c r="BO331" i="70"/>
  <c r="CB331" i="70"/>
  <c r="CC331" i="70"/>
  <c r="CD331" i="70"/>
  <c r="CE331" i="70"/>
  <c r="CF331" i="70"/>
  <c r="CG331" i="70"/>
  <c r="AO332" i="70"/>
  <c r="AP332" i="70"/>
  <c r="AR332" i="70"/>
  <c r="AS332" i="70"/>
  <c r="BV332" i="70" s="1"/>
  <c r="AT332" i="70"/>
  <c r="AU332" i="70"/>
  <c r="AV332" i="70"/>
  <c r="AW332" i="70"/>
  <c r="AX332" i="70"/>
  <c r="AY332" i="70"/>
  <c r="AZ332" i="70"/>
  <c r="BA332" i="70"/>
  <c r="BB332" i="70"/>
  <c r="BC332" i="70" s="1"/>
  <c r="BD332" i="70"/>
  <c r="BE332" i="70"/>
  <c r="BF332" i="70"/>
  <c r="BH332" i="70"/>
  <c r="BN332" i="70"/>
  <c r="BO332" i="70"/>
  <c r="CB332" i="70"/>
  <c r="CC332" i="70"/>
  <c r="CD332" i="70"/>
  <c r="CE332" i="70"/>
  <c r="CF332" i="70"/>
  <c r="CG332" i="70"/>
  <c r="AN333" i="70"/>
  <c r="AO333" i="70"/>
  <c r="AP333" i="70"/>
  <c r="AQ333" i="70"/>
  <c r="AR333" i="70"/>
  <c r="AS333" i="70"/>
  <c r="BV333" i="70" s="1"/>
  <c r="AT333" i="70"/>
  <c r="AU333" i="70"/>
  <c r="AV333" i="70"/>
  <c r="AW333" i="70"/>
  <c r="AY333" i="70"/>
  <c r="AZ333" i="70"/>
  <c r="BA333" i="70"/>
  <c r="BB333" i="70"/>
  <c r="BC333" i="70" s="1"/>
  <c r="BD333" i="70"/>
  <c r="BE333" i="70"/>
  <c r="BF333" i="70"/>
  <c r="BG333" i="70"/>
  <c r="BH333" i="70"/>
  <c r="BN333" i="70"/>
  <c r="BO333" i="70"/>
  <c r="CB333" i="70"/>
  <c r="CC333" i="70"/>
  <c r="CD333" i="70"/>
  <c r="CE333" i="70"/>
  <c r="CF333" i="70"/>
  <c r="CG333" i="70"/>
  <c r="AN334" i="70"/>
  <c r="AR334" i="70"/>
  <c r="AS334" i="70"/>
  <c r="BV334" i="70" s="1"/>
  <c r="AT334" i="70"/>
  <c r="AU334" i="70"/>
  <c r="AV334" i="70"/>
  <c r="AW334" i="70"/>
  <c r="AX334" i="70"/>
  <c r="AY334" i="70"/>
  <c r="AZ334" i="70"/>
  <c r="BA334" i="70"/>
  <c r="BB334" i="70"/>
  <c r="BC334" i="70" s="1"/>
  <c r="BD334" i="70"/>
  <c r="BE334" i="70"/>
  <c r="BF334" i="70"/>
  <c r="BH334" i="70"/>
  <c r="BN334" i="70"/>
  <c r="BO334" i="70"/>
  <c r="CB334" i="70"/>
  <c r="CC334" i="70"/>
  <c r="CD334" i="70"/>
  <c r="CE334" i="70"/>
  <c r="CF334" i="70"/>
  <c r="CG334" i="70"/>
  <c r="AN335" i="70"/>
  <c r="AO335" i="70"/>
  <c r="AP335" i="70"/>
  <c r="AQ335" i="70"/>
  <c r="AR335" i="70"/>
  <c r="AS335" i="70"/>
  <c r="BV335" i="70" s="1"/>
  <c r="AT335" i="70"/>
  <c r="AU335" i="70"/>
  <c r="AV335" i="70"/>
  <c r="AW335" i="70"/>
  <c r="AY335" i="70"/>
  <c r="AZ335" i="70"/>
  <c r="BA335" i="70"/>
  <c r="BB335" i="70"/>
  <c r="BC335" i="70" s="1"/>
  <c r="BD335" i="70"/>
  <c r="BE335" i="70"/>
  <c r="BF335" i="70"/>
  <c r="BG335" i="70"/>
  <c r="BH335" i="70"/>
  <c r="BN335" i="70"/>
  <c r="BO335" i="70"/>
  <c r="CB335" i="70"/>
  <c r="CC335" i="70"/>
  <c r="CD335" i="70"/>
  <c r="CE335" i="70"/>
  <c r="CF335" i="70"/>
  <c r="CG335" i="70"/>
  <c r="AO336" i="70"/>
  <c r="AP336" i="70"/>
  <c r="AR336" i="70"/>
  <c r="AT336" i="70"/>
  <c r="AU336" i="70"/>
  <c r="AV336" i="70"/>
  <c r="AW336" i="70"/>
  <c r="AX336" i="70"/>
  <c r="AY336" i="70"/>
  <c r="AZ336" i="70"/>
  <c r="BA336" i="70"/>
  <c r="BB336" i="70"/>
  <c r="BC336" i="70" s="1"/>
  <c r="BD336" i="70"/>
  <c r="BE336" i="70"/>
  <c r="BF336" i="70"/>
  <c r="BG336" i="70"/>
  <c r="BH336" i="70"/>
  <c r="BN336" i="70"/>
  <c r="BO336" i="70"/>
  <c r="BY336" i="70"/>
  <c r="BZ336" i="70"/>
  <c r="CA336" i="70"/>
  <c r="CE336" i="70"/>
  <c r="CF336" i="70"/>
  <c r="CG336" i="70"/>
  <c r="AN337" i="70"/>
  <c r="AO337" i="70"/>
  <c r="AP337" i="70"/>
  <c r="AQ337" i="70"/>
  <c r="AR337" i="70"/>
  <c r="AT337" i="70"/>
  <c r="AW337" i="70"/>
  <c r="AX337" i="70"/>
  <c r="AY337" i="70"/>
  <c r="AZ337" i="70"/>
  <c r="BA337" i="70"/>
  <c r="BB337" i="70"/>
  <c r="BC337" i="70" s="1"/>
  <c r="BD337" i="70"/>
  <c r="BE337" i="70"/>
  <c r="BF337" i="70"/>
  <c r="BG337" i="70"/>
  <c r="BH337" i="70"/>
  <c r="BN337" i="70"/>
  <c r="BO337" i="70"/>
  <c r="BY337" i="70"/>
  <c r="BZ337" i="70"/>
  <c r="CA337" i="70"/>
  <c r="CE337" i="70"/>
  <c r="CF337" i="70"/>
  <c r="CG337" i="70"/>
  <c r="AN338" i="70"/>
  <c r="AR338" i="70"/>
  <c r="AT338" i="70"/>
  <c r="AU338" i="70"/>
  <c r="AV338" i="70"/>
  <c r="AW338" i="70"/>
  <c r="AX338" i="70"/>
  <c r="AY338" i="70"/>
  <c r="AZ338" i="70"/>
  <c r="BA338" i="70"/>
  <c r="BB338" i="70"/>
  <c r="BC338" i="70" s="1"/>
  <c r="BD338" i="70"/>
  <c r="BE338" i="70"/>
  <c r="BF338" i="70"/>
  <c r="BG338" i="70"/>
  <c r="BH338" i="70"/>
  <c r="BN338" i="70"/>
  <c r="BO338" i="70"/>
  <c r="BY338" i="70"/>
  <c r="BZ338" i="70"/>
  <c r="CA338" i="70"/>
  <c r="CE338" i="70"/>
  <c r="CF338" i="70"/>
  <c r="CG338" i="70"/>
  <c r="AN339" i="70"/>
  <c r="AO339" i="70"/>
  <c r="AP339" i="70"/>
  <c r="AQ339" i="70"/>
  <c r="AR339" i="70"/>
  <c r="AT339" i="70"/>
  <c r="AW339" i="70"/>
  <c r="AX339" i="70"/>
  <c r="AY339" i="70"/>
  <c r="AZ339" i="70"/>
  <c r="BA339" i="70"/>
  <c r="BB339" i="70"/>
  <c r="BC339" i="70" s="1"/>
  <c r="BD339" i="70"/>
  <c r="BE339" i="70"/>
  <c r="BF339" i="70"/>
  <c r="BG339" i="70"/>
  <c r="BH339" i="70"/>
  <c r="BN339" i="70"/>
  <c r="BO339" i="70"/>
  <c r="BY339" i="70"/>
  <c r="BZ339" i="70"/>
  <c r="CA339" i="70"/>
  <c r="CE339" i="70"/>
  <c r="CF339" i="70"/>
  <c r="CG339" i="70"/>
  <c r="AO340" i="70"/>
  <c r="AP340" i="70"/>
  <c r="AR340" i="70"/>
  <c r="AT340" i="70"/>
  <c r="AU340" i="70"/>
  <c r="AV340" i="70"/>
  <c r="AW340" i="70"/>
  <c r="AX340" i="70"/>
  <c r="AY340" i="70"/>
  <c r="AZ340" i="70"/>
  <c r="BA340" i="70"/>
  <c r="BB340" i="70"/>
  <c r="BC340" i="70" s="1"/>
  <c r="BD340" i="70"/>
  <c r="BE340" i="70"/>
  <c r="BF340" i="70"/>
  <c r="BG340" i="70"/>
  <c r="BH340" i="70"/>
  <c r="BN340" i="70"/>
  <c r="BO340" i="70"/>
  <c r="BY340" i="70"/>
  <c r="BZ340" i="70"/>
  <c r="CA340" i="70"/>
  <c r="CE340" i="70"/>
  <c r="CF340" i="70"/>
  <c r="CG340" i="70"/>
  <c r="AN341" i="70"/>
  <c r="AO341" i="70"/>
  <c r="AP341" i="70"/>
  <c r="AQ341" i="70"/>
  <c r="AR341" i="70"/>
  <c r="AT341" i="70"/>
  <c r="AW341" i="70"/>
  <c r="AX341" i="70"/>
  <c r="AY341" i="70"/>
  <c r="AZ341" i="70"/>
  <c r="BA341" i="70"/>
  <c r="BB341" i="70"/>
  <c r="BC341" i="70" s="1"/>
  <c r="BD341" i="70"/>
  <c r="BE341" i="70"/>
  <c r="BF341" i="70"/>
  <c r="BG341" i="70"/>
  <c r="BH341" i="70"/>
  <c r="BN341" i="70"/>
  <c r="BO341" i="70"/>
  <c r="BY341" i="70"/>
  <c r="BZ341" i="70"/>
  <c r="CA341" i="70"/>
  <c r="CE341" i="70"/>
  <c r="CF341" i="70"/>
  <c r="CG341" i="70"/>
  <c r="AO342" i="70"/>
  <c r="AP342" i="70"/>
  <c r="AR342" i="70"/>
  <c r="AT342" i="70"/>
  <c r="AU342" i="70"/>
  <c r="AV342" i="70"/>
  <c r="AW342" i="70"/>
  <c r="AX342" i="70"/>
  <c r="AY342" i="70"/>
  <c r="AZ342" i="70"/>
  <c r="BA342" i="70"/>
  <c r="BB342" i="70"/>
  <c r="BC342" i="70" s="1"/>
  <c r="BD342" i="70"/>
  <c r="BE342" i="70"/>
  <c r="BF342" i="70"/>
  <c r="BG342" i="70"/>
  <c r="BH342" i="70"/>
  <c r="BN342" i="70"/>
  <c r="BO342" i="70"/>
  <c r="BY342" i="70"/>
  <c r="BZ342" i="70"/>
  <c r="CA342" i="70"/>
  <c r="CE342" i="70"/>
  <c r="CF342" i="70"/>
  <c r="CG342" i="70"/>
  <c r="AN343" i="70"/>
  <c r="AO343" i="70"/>
  <c r="AP343" i="70"/>
  <c r="AQ343" i="70"/>
  <c r="AR343" i="70"/>
  <c r="AT343" i="70"/>
  <c r="AW343" i="70"/>
  <c r="AX343" i="70"/>
  <c r="AY343" i="70"/>
  <c r="AZ343" i="70"/>
  <c r="BA343" i="70"/>
  <c r="BB343" i="70"/>
  <c r="BC343" i="70" s="1"/>
  <c r="BD343" i="70"/>
  <c r="BE343" i="70"/>
  <c r="BF343" i="70"/>
  <c r="BG343" i="70"/>
  <c r="BH343" i="70"/>
  <c r="BN343" i="70"/>
  <c r="BO343" i="70"/>
  <c r="BY343" i="70"/>
  <c r="BZ343" i="70"/>
  <c r="CA343" i="70"/>
  <c r="CE343" i="70"/>
  <c r="CF343" i="70"/>
  <c r="CG343" i="70"/>
  <c r="AO344" i="70"/>
  <c r="AP344" i="70"/>
  <c r="AR344" i="70"/>
  <c r="AT344" i="70"/>
  <c r="AU344" i="70"/>
  <c r="AV344" i="70"/>
  <c r="AW344" i="70"/>
  <c r="AX344" i="70"/>
  <c r="AY344" i="70"/>
  <c r="AZ344" i="70"/>
  <c r="BA344" i="70"/>
  <c r="BB344" i="70"/>
  <c r="BC344" i="70" s="1"/>
  <c r="BD344" i="70"/>
  <c r="BE344" i="70"/>
  <c r="BF344" i="70"/>
  <c r="BG344" i="70"/>
  <c r="BH344" i="70"/>
  <c r="BN344" i="70"/>
  <c r="BO344" i="70"/>
  <c r="BY344" i="70"/>
  <c r="BZ344" i="70"/>
  <c r="CA344" i="70"/>
  <c r="CE344" i="70"/>
  <c r="CF344" i="70"/>
  <c r="CG344" i="70"/>
  <c r="AN345" i="70"/>
  <c r="AO345" i="70"/>
  <c r="AP345" i="70"/>
  <c r="AQ345" i="70"/>
  <c r="AR345" i="70"/>
  <c r="AT345" i="70"/>
  <c r="AW345" i="70"/>
  <c r="AX345" i="70"/>
  <c r="AY345" i="70"/>
  <c r="AZ345" i="70"/>
  <c r="BA345" i="70"/>
  <c r="BB345" i="70"/>
  <c r="BC345" i="70" s="1"/>
  <c r="BD345" i="70"/>
  <c r="BE345" i="70"/>
  <c r="BF345" i="70"/>
  <c r="BG345" i="70"/>
  <c r="BH345" i="70"/>
  <c r="BN345" i="70"/>
  <c r="BO345" i="70"/>
  <c r="BY345" i="70"/>
  <c r="BZ345" i="70"/>
  <c r="CA345" i="70"/>
  <c r="CE345" i="70"/>
  <c r="CF345" i="70"/>
  <c r="CG345" i="70"/>
  <c r="AO346" i="70"/>
  <c r="AP346" i="70"/>
  <c r="AR346" i="70"/>
  <c r="AT346" i="70"/>
  <c r="AU346" i="70"/>
  <c r="AV346" i="70"/>
  <c r="AW346" i="70"/>
  <c r="AX346" i="70"/>
  <c r="AY346" i="70"/>
  <c r="AZ346" i="70"/>
  <c r="BA346" i="70"/>
  <c r="BB346" i="70"/>
  <c r="BC346" i="70" s="1"/>
  <c r="BD346" i="70"/>
  <c r="BE346" i="70"/>
  <c r="BF346" i="70"/>
  <c r="BG346" i="70"/>
  <c r="BH346" i="70"/>
  <c r="BN346" i="70"/>
  <c r="BO346" i="70"/>
  <c r="BY346" i="70"/>
  <c r="BZ346" i="70"/>
  <c r="CA346" i="70"/>
  <c r="CE346" i="70"/>
  <c r="CF346" i="70"/>
  <c r="CG346" i="70"/>
  <c r="AN347" i="70"/>
  <c r="AO347" i="70"/>
  <c r="AP347" i="70"/>
  <c r="AQ347" i="70"/>
  <c r="AR347" i="70"/>
  <c r="AT347" i="70"/>
  <c r="AW347" i="70"/>
  <c r="AX347" i="70"/>
  <c r="AY347" i="70"/>
  <c r="AZ347" i="70"/>
  <c r="BA347" i="70"/>
  <c r="BB347" i="70"/>
  <c r="BC347" i="70" s="1"/>
  <c r="BD347" i="70"/>
  <c r="BE347" i="70"/>
  <c r="BF347" i="70"/>
  <c r="BG347" i="70"/>
  <c r="BH347" i="70"/>
  <c r="BN347" i="70"/>
  <c r="BO347" i="70"/>
  <c r="BY347" i="70"/>
  <c r="BZ347" i="70"/>
  <c r="CA347" i="70"/>
  <c r="CE347" i="70"/>
  <c r="CF347" i="70"/>
  <c r="CG347" i="70"/>
  <c r="AO348" i="70"/>
  <c r="AP348" i="70"/>
  <c r="AR348" i="70"/>
  <c r="AT348" i="70"/>
  <c r="AU348" i="70"/>
  <c r="AV348" i="70"/>
  <c r="AW348" i="70"/>
  <c r="AX348" i="70"/>
  <c r="AY348" i="70"/>
  <c r="AZ348" i="70"/>
  <c r="BA348" i="70"/>
  <c r="BB348" i="70"/>
  <c r="BC348" i="70" s="1"/>
  <c r="BD348" i="70"/>
  <c r="BE348" i="70"/>
  <c r="BF348" i="70"/>
  <c r="BG348" i="70"/>
  <c r="BH348" i="70"/>
  <c r="BN348" i="70"/>
  <c r="BO348" i="70"/>
  <c r="BY348" i="70"/>
  <c r="BZ348" i="70"/>
  <c r="CA348" i="70"/>
  <c r="CE348" i="70"/>
  <c r="CF348" i="70"/>
  <c r="CG348" i="70"/>
  <c r="AN349" i="70"/>
  <c r="AO349" i="70"/>
  <c r="AP349" i="70"/>
  <c r="AQ349" i="70"/>
  <c r="AR349" i="70"/>
  <c r="AT349" i="70"/>
  <c r="AW349" i="70"/>
  <c r="AX349" i="70"/>
  <c r="AY349" i="70"/>
  <c r="AZ349" i="70"/>
  <c r="BA349" i="70"/>
  <c r="BB349" i="70"/>
  <c r="BC349" i="70" s="1"/>
  <c r="BD349" i="70"/>
  <c r="BE349" i="70"/>
  <c r="BF349" i="70"/>
  <c r="BG349" i="70"/>
  <c r="BH349" i="70"/>
  <c r="BN349" i="70"/>
  <c r="BO349" i="70"/>
  <c r="BY349" i="70"/>
  <c r="BZ349" i="70"/>
  <c r="CA349" i="70"/>
  <c r="CE349" i="70"/>
  <c r="CF349" i="70"/>
  <c r="CG349" i="70"/>
  <c r="AN350" i="70"/>
  <c r="AR350" i="70"/>
  <c r="AT350" i="70"/>
  <c r="AU350" i="70"/>
  <c r="AV350" i="70"/>
  <c r="AW350" i="70"/>
  <c r="AX350" i="70"/>
  <c r="AY350" i="70"/>
  <c r="AZ350" i="70"/>
  <c r="BA350" i="70"/>
  <c r="BB350" i="70"/>
  <c r="BC350" i="70" s="1"/>
  <c r="BD350" i="70"/>
  <c r="BE350" i="70"/>
  <c r="BF350" i="70"/>
  <c r="BG350" i="70"/>
  <c r="BH350" i="70"/>
  <c r="BN350" i="70"/>
  <c r="BO350" i="70"/>
  <c r="BY350" i="70"/>
  <c r="BZ350" i="70"/>
  <c r="CA350" i="70"/>
  <c r="CE350" i="70"/>
  <c r="CF350" i="70"/>
  <c r="CG350" i="70"/>
  <c r="AN351" i="70"/>
  <c r="AO351" i="70"/>
  <c r="AP351" i="70"/>
  <c r="AQ351" i="70"/>
  <c r="AR351" i="70"/>
  <c r="AT351" i="70"/>
  <c r="AW351" i="70"/>
  <c r="AX351" i="70"/>
  <c r="AY351" i="70"/>
  <c r="AZ351" i="70"/>
  <c r="BA351" i="70"/>
  <c r="BB351" i="70"/>
  <c r="BC351" i="70" s="1"/>
  <c r="BD351" i="70"/>
  <c r="BE351" i="70"/>
  <c r="BF351" i="70"/>
  <c r="BG351" i="70"/>
  <c r="BH351" i="70"/>
  <c r="BN351" i="70"/>
  <c r="BO351" i="70"/>
  <c r="BY351" i="70"/>
  <c r="BZ351" i="70"/>
  <c r="CA351" i="70"/>
  <c r="CE351" i="70"/>
  <c r="CF351" i="70"/>
  <c r="CG351" i="70"/>
  <c r="AN352" i="70"/>
  <c r="AO352" i="70"/>
  <c r="AP352" i="70"/>
  <c r="AQ352" i="70"/>
  <c r="AR352" i="70"/>
  <c r="AT352" i="70"/>
  <c r="AX352" i="70"/>
  <c r="AY352" i="70"/>
  <c r="AZ352" i="70"/>
  <c r="BA352" i="70"/>
  <c r="BB352" i="70"/>
  <c r="BC352" i="70" s="1"/>
  <c r="BD352" i="70"/>
  <c r="BE352" i="70"/>
  <c r="BF352" i="70"/>
  <c r="BG352" i="70"/>
  <c r="BH352" i="70"/>
  <c r="BY352" i="70"/>
  <c r="BZ352" i="70"/>
  <c r="CA352" i="70"/>
  <c r="CE352" i="70"/>
  <c r="CF352" i="70"/>
  <c r="CG352" i="70"/>
  <c r="AN356" i="70"/>
  <c r="AO356" i="70"/>
  <c r="AP356" i="70"/>
  <c r="AQ356" i="70"/>
  <c r="AR356" i="70"/>
  <c r="AT356" i="70"/>
  <c r="AW356" i="70"/>
  <c r="AX356" i="70"/>
  <c r="AY356" i="70"/>
  <c r="BA356" i="70"/>
  <c r="BB356" i="70"/>
  <c r="BC356" i="70" s="1"/>
  <c r="BD356" i="70"/>
  <c r="BE356" i="70"/>
  <c r="BF356" i="70"/>
  <c r="BG356" i="70"/>
  <c r="BH356" i="70"/>
  <c r="BN356" i="70"/>
  <c r="BO356" i="70"/>
  <c r="BY356" i="70"/>
  <c r="BZ356" i="70"/>
  <c r="CA356" i="70"/>
  <c r="CE356" i="70"/>
  <c r="CF356" i="70"/>
  <c r="CG356" i="70"/>
  <c r="AN357" i="70"/>
  <c r="AO357" i="70"/>
  <c r="AP357" i="70"/>
  <c r="AQ357" i="70"/>
  <c r="AR357" i="70"/>
  <c r="AT357" i="70"/>
  <c r="AW357" i="70"/>
  <c r="AX357" i="70"/>
  <c r="AY357" i="70"/>
  <c r="BA357" i="70"/>
  <c r="BB357" i="70"/>
  <c r="BC357" i="70" s="1"/>
  <c r="BD357" i="70"/>
  <c r="BE357" i="70"/>
  <c r="BF357" i="70"/>
  <c r="BG357" i="70"/>
  <c r="BH357" i="70"/>
  <c r="BN357" i="70"/>
  <c r="BO357" i="70"/>
  <c r="BY357" i="70"/>
  <c r="BZ357" i="70"/>
  <c r="CA357" i="70"/>
  <c r="CE357" i="70"/>
  <c r="CF357" i="70"/>
  <c r="CG357" i="70"/>
  <c r="AN358" i="70"/>
  <c r="AO358" i="70"/>
  <c r="AP358" i="70"/>
  <c r="AQ358" i="70"/>
  <c r="AR358" i="70"/>
  <c r="AT358" i="70"/>
  <c r="AW358" i="70"/>
  <c r="AX358" i="70"/>
  <c r="AY358" i="70"/>
  <c r="AZ358" i="70"/>
  <c r="BB358" i="70"/>
  <c r="BC358" i="70" s="1"/>
  <c r="BD358" i="70"/>
  <c r="BE358" i="70"/>
  <c r="BF358" i="70"/>
  <c r="BG358" i="70"/>
  <c r="BH358" i="70"/>
  <c r="BN358" i="70"/>
  <c r="BO358" i="70"/>
  <c r="BY358" i="70"/>
  <c r="BZ358" i="70"/>
  <c r="CA358" i="70"/>
  <c r="CE358" i="70"/>
  <c r="CF358" i="70"/>
  <c r="CG358" i="70"/>
  <c r="AN359" i="70"/>
  <c r="AO359" i="70"/>
  <c r="AP359" i="70"/>
  <c r="AQ359" i="70"/>
  <c r="AR359" i="70"/>
  <c r="AT359" i="70"/>
  <c r="AW359" i="70"/>
  <c r="AX359" i="70"/>
  <c r="AY359" i="70"/>
  <c r="AZ359" i="70"/>
  <c r="BB359" i="70"/>
  <c r="BC359" i="70" s="1"/>
  <c r="BD359" i="70"/>
  <c r="BE359" i="70"/>
  <c r="BF359" i="70"/>
  <c r="BG359" i="70"/>
  <c r="BH359" i="70"/>
  <c r="BN359" i="70"/>
  <c r="BO359" i="70"/>
  <c r="BY359" i="70"/>
  <c r="BZ359" i="70"/>
  <c r="CA359" i="70"/>
  <c r="CE359" i="70"/>
  <c r="CF359" i="70"/>
  <c r="CG359" i="70"/>
  <c r="AN360" i="70"/>
  <c r="AO360" i="70"/>
  <c r="AP360" i="70"/>
  <c r="AQ360" i="70"/>
  <c r="AR360" i="70"/>
  <c r="AT360" i="70"/>
  <c r="AW360" i="70"/>
  <c r="AX360" i="70"/>
  <c r="AY360" i="70"/>
  <c r="AZ360" i="70"/>
  <c r="BB360" i="70"/>
  <c r="BC360" i="70" s="1"/>
  <c r="BD360" i="70"/>
  <c r="BE360" i="70"/>
  <c r="BF360" i="70"/>
  <c r="BG360" i="70"/>
  <c r="BH360" i="70"/>
  <c r="BN360" i="70"/>
  <c r="BO360" i="70"/>
  <c r="BY360" i="70"/>
  <c r="BZ360" i="70"/>
  <c r="CA360" i="70"/>
  <c r="CE360" i="70"/>
  <c r="CF360" i="70"/>
  <c r="CG360" i="70"/>
  <c r="AN361" i="70"/>
  <c r="AO361" i="70"/>
  <c r="AP361" i="70"/>
  <c r="AQ361" i="70"/>
  <c r="AR361" i="70"/>
  <c r="AT361" i="70"/>
  <c r="AW361" i="70"/>
  <c r="AX361" i="70"/>
  <c r="AY361" i="70"/>
  <c r="AZ361" i="70"/>
  <c r="BA361" i="70"/>
  <c r="BD361" i="70"/>
  <c r="BE361" i="70"/>
  <c r="BF361" i="70"/>
  <c r="BG361" i="70"/>
  <c r="BH361" i="70"/>
  <c r="BN361" i="70"/>
  <c r="BO361" i="70"/>
  <c r="BY361" i="70"/>
  <c r="BZ361" i="70"/>
  <c r="CA361" i="70"/>
  <c r="CE361" i="70"/>
  <c r="CF361" i="70"/>
  <c r="CG361" i="70"/>
  <c r="AN362" i="70"/>
  <c r="AO362" i="70"/>
  <c r="AP362" i="70"/>
  <c r="AQ362" i="70"/>
  <c r="AR362" i="70"/>
  <c r="AT362" i="70"/>
  <c r="AW362" i="70"/>
  <c r="AX362" i="70"/>
  <c r="AY362" i="70"/>
  <c r="AZ362" i="70"/>
  <c r="BA362" i="70"/>
  <c r="BD362" i="70"/>
  <c r="BE362" i="70"/>
  <c r="BF362" i="70"/>
  <c r="BG362" i="70"/>
  <c r="BH362" i="70"/>
  <c r="BN362" i="70"/>
  <c r="BO362" i="70"/>
  <c r="BY362" i="70"/>
  <c r="BZ362" i="70"/>
  <c r="CA362" i="70"/>
  <c r="CE362" i="70"/>
  <c r="CF362" i="70"/>
  <c r="CG362" i="70"/>
  <c r="AN363" i="70"/>
  <c r="AO363" i="70"/>
  <c r="AP363" i="70"/>
  <c r="AQ363" i="70"/>
  <c r="AR363" i="70"/>
  <c r="AT363" i="70"/>
  <c r="AW363" i="70"/>
  <c r="AX363" i="70"/>
  <c r="AY363" i="70"/>
  <c r="AZ363" i="70"/>
  <c r="BA363" i="70"/>
  <c r="BD363" i="70"/>
  <c r="BE363" i="70"/>
  <c r="BF363" i="70"/>
  <c r="BG363" i="70"/>
  <c r="BH363" i="70"/>
  <c r="BN363" i="70"/>
  <c r="BO363" i="70"/>
  <c r="BY363" i="70"/>
  <c r="BZ363" i="70"/>
  <c r="CA363" i="70"/>
  <c r="CE363" i="70"/>
  <c r="CF363" i="70"/>
  <c r="CG363" i="70"/>
  <c r="AN364" i="70"/>
  <c r="AO364" i="70"/>
  <c r="AP364" i="70"/>
  <c r="AQ364" i="70"/>
  <c r="AR364" i="70"/>
  <c r="AT364" i="70"/>
  <c r="AW364" i="70"/>
  <c r="AX364" i="70"/>
  <c r="AY364" i="70"/>
  <c r="AZ364" i="70"/>
  <c r="BA364" i="70"/>
  <c r="BD364" i="70"/>
  <c r="BE364" i="70"/>
  <c r="BF364" i="70"/>
  <c r="BG364" i="70"/>
  <c r="BH364" i="70"/>
  <c r="BN364" i="70"/>
  <c r="BO364" i="70"/>
  <c r="BY364" i="70"/>
  <c r="BZ364" i="70"/>
  <c r="CA364" i="70"/>
  <c r="CE364" i="70"/>
  <c r="CF364" i="70"/>
  <c r="CG364" i="70"/>
  <c r="AO365" i="70"/>
  <c r="AP365" i="70"/>
  <c r="AR365" i="70"/>
  <c r="AT365" i="70"/>
  <c r="AU365" i="70"/>
  <c r="AV365" i="70"/>
  <c r="AW365" i="70"/>
  <c r="AX365" i="70"/>
  <c r="AY365" i="70"/>
  <c r="AZ365" i="70"/>
  <c r="BA365" i="70"/>
  <c r="BB365" i="70"/>
  <c r="BC365" i="70" s="1"/>
  <c r="BD365" i="70"/>
  <c r="BE365" i="70"/>
  <c r="BF365" i="70"/>
  <c r="BG365" i="70"/>
  <c r="BH365" i="70"/>
  <c r="BY365" i="70"/>
  <c r="BZ365" i="70"/>
  <c r="CA365" i="70"/>
  <c r="CE365" i="70"/>
  <c r="CF365" i="70"/>
  <c r="CG365" i="70"/>
  <c r="AN366" i="70"/>
  <c r="AO366" i="70"/>
  <c r="AP366" i="70"/>
  <c r="AQ366" i="70"/>
  <c r="AR366" i="70"/>
  <c r="AT366" i="70"/>
  <c r="AW366" i="70"/>
  <c r="AX366" i="70"/>
  <c r="AY366" i="70"/>
  <c r="AZ366" i="70"/>
  <c r="BA366" i="70"/>
  <c r="BB366" i="70"/>
  <c r="BC366" i="70" s="1"/>
  <c r="BD366" i="70"/>
  <c r="BE366" i="70"/>
  <c r="BF366" i="70"/>
  <c r="BG366" i="70"/>
  <c r="BH366" i="70"/>
  <c r="BY366" i="70"/>
  <c r="BZ366" i="70"/>
  <c r="CA366" i="70"/>
  <c r="CE366" i="70"/>
  <c r="CF366" i="70"/>
  <c r="CG366" i="70"/>
  <c r="P60" i="70"/>
  <c r="K60" i="70"/>
  <c r="BL60" i="70" s="1"/>
  <c r="P265" i="70"/>
  <c r="K265" i="70"/>
  <c r="P17" i="70"/>
  <c r="K17" i="70"/>
  <c r="P14" i="70"/>
  <c r="K14" i="70"/>
  <c r="P330" i="70"/>
  <c r="K330" i="70"/>
  <c r="AX330" i="70" s="1"/>
  <c r="P328" i="70"/>
  <c r="K328" i="70"/>
  <c r="AX328" i="70" s="1"/>
  <c r="P326" i="70"/>
  <c r="K326" i="70"/>
  <c r="AX326" i="70" s="1"/>
  <c r="P325" i="70"/>
  <c r="K325" i="70"/>
  <c r="AX325" i="70" s="1"/>
  <c r="P324" i="70"/>
  <c r="AQ324" i="70" s="1"/>
  <c r="K324" i="70"/>
  <c r="AO324" i="70" s="1"/>
  <c r="P175" i="70"/>
  <c r="K175" i="70"/>
  <c r="P173" i="70"/>
  <c r="K173" i="70"/>
  <c r="P171" i="70"/>
  <c r="K171" i="70"/>
  <c r="P366" i="70"/>
  <c r="K366" i="70"/>
  <c r="AV366" i="70" s="1"/>
  <c r="P365" i="70"/>
  <c r="AQ365" i="70" s="1"/>
  <c r="K365" i="70"/>
  <c r="AS365" i="70" s="1"/>
  <c r="BV365" i="70" s="1"/>
  <c r="P364" i="70"/>
  <c r="K364" i="70"/>
  <c r="AV364" i="70" s="1"/>
  <c r="P363" i="70"/>
  <c r="K363" i="70"/>
  <c r="AS363" i="70" s="1"/>
  <c r="BV363" i="70" s="1"/>
  <c r="P362" i="70"/>
  <c r="K362" i="70"/>
  <c r="AS362" i="70" s="1"/>
  <c r="BV362" i="70" s="1"/>
  <c r="P361" i="70"/>
  <c r="K361" i="70"/>
  <c r="AV361" i="70" s="1"/>
  <c r="P360" i="70"/>
  <c r="K360" i="70"/>
  <c r="AS360" i="70" s="1"/>
  <c r="BV360" i="70" s="1"/>
  <c r="P359" i="70"/>
  <c r="K359" i="70"/>
  <c r="AV359" i="70" s="1"/>
  <c r="P358" i="70"/>
  <c r="K358" i="70"/>
  <c r="AS358" i="70" s="1"/>
  <c r="BV358" i="70" s="1"/>
  <c r="P357" i="70"/>
  <c r="K357" i="70"/>
  <c r="AV357" i="70" s="1"/>
  <c r="P356" i="70"/>
  <c r="K356" i="70"/>
  <c r="AS356" i="70" s="1"/>
  <c r="BV356" i="70" s="1"/>
  <c r="P352" i="70"/>
  <c r="K352" i="70"/>
  <c r="AV352" i="70" s="1"/>
  <c r="P351" i="70"/>
  <c r="K351" i="70"/>
  <c r="AS351" i="70" s="1"/>
  <c r="BV351" i="70" s="1"/>
  <c r="P350" i="70"/>
  <c r="AQ350" i="70" s="1"/>
  <c r="K350" i="70"/>
  <c r="P349" i="70"/>
  <c r="K349" i="70"/>
  <c r="AS349" i="70" s="1"/>
  <c r="BV349" i="70" s="1"/>
  <c r="P348" i="70"/>
  <c r="AQ348" i="70" s="1"/>
  <c r="K348" i="70"/>
  <c r="AN348" i="70" s="1"/>
  <c r="P347" i="70"/>
  <c r="K347" i="70"/>
  <c r="AS347" i="70" s="1"/>
  <c r="BV347" i="70" s="1"/>
  <c r="P346" i="70"/>
  <c r="AQ346" i="70" s="1"/>
  <c r="K346" i="70"/>
  <c r="AN346" i="70" s="1"/>
  <c r="P345" i="70"/>
  <c r="K345" i="70"/>
  <c r="AS345" i="70" s="1"/>
  <c r="BV345" i="70" s="1"/>
  <c r="P344" i="70"/>
  <c r="AQ344" i="70" s="1"/>
  <c r="K344" i="70"/>
  <c r="AN344" i="70" s="1"/>
  <c r="P343" i="70"/>
  <c r="K343" i="70"/>
  <c r="AS343" i="70" s="1"/>
  <c r="BV343" i="70" s="1"/>
  <c r="P342" i="70"/>
  <c r="AQ342" i="70" s="1"/>
  <c r="K342" i="70"/>
  <c r="AN342" i="70" s="1"/>
  <c r="P341" i="70"/>
  <c r="K341" i="70"/>
  <c r="AS341" i="70" s="1"/>
  <c r="BV341" i="70" s="1"/>
  <c r="P340" i="70"/>
  <c r="AQ340" i="70" s="1"/>
  <c r="K340" i="70"/>
  <c r="AN340" i="70" s="1"/>
  <c r="P339" i="70"/>
  <c r="K339" i="70"/>
  <c r="AS339" i="70" s="1"/>
  <c r="BV339" i="70" s="1"/>
  <c r="P338" i="70"/>
  <c r="AQ338" i="70" s="1"/>
  <c r="K338" i="70"/>
  <c r="P337" i="70"/>
  <c r="K337" i="70"/>
  <c r="AS337" i="70" s="1"/>
  <c r="BV337" i="70" s="1"/>
  <c r="P336" i="70"/>
  <c r="AQ336" i="70" s="1"/>
  <c r="K336" i="70"/>
  <c r="AN336" i="70" s="1"/>
  <c r="P311" i="70"/>
  <c r="K311" i="70"/>
  <c r="AV311" i="70" s="1"/>
  <c r="P310" i="70"/>
  <c r="AQ310" i="70" s="1"/>
  <c r="K310" i="70"/>
  <c r="AO310" i="70" s="1"/>
  <c r="P46" i="70"/>
  <c r="K46" i="70"/>
  <c r="P45" i="70"/>
  <c r="AQ45" i="70" s="1"/>
  <c r="K45" i="70"/>
  <c r="P26" i="70"/>
  <c r="K26" i="70"/>
  <c r="P83" i="70"/>
  <c r="K83" i="70"/>
  <c r="P82" i="70"/>
  <c r="AQ82" i="70" s="1"/>
  <c r="K82" i="70"/>
  <c r="P159" i="70"/>
  <c r="K159" i="70"/>
  <c r="P6" i="70"/>
  <c r="K6" i="70"/>
  <c r="P271" i="70"/>
  <c r="K271" i="70"/>
  <c r="P272" i="70"/>
  <c r="K272" i="70"/>
  <c r="P273" i="70"/>
  <c r="K273" i="70"/>
  <c r="BZ264" i="70" l="1"/>
  <c r="BO264" i="70"/>
  <c r="BY264" i="70"/>
  <c r="BN264" i="70"/>
  <c r="BZ211" i="70"/>
  <c r="BO211" i="70"/>
  <c r="CA211" i="70"/>
  <c r="CH211" i="70" s="1"/>
  <c r="BI211" i="70"/>
  <c r="BW211" i="70"/>
  <c r="BS223" i="70"/>
  <c r="BS207" i="70"/>
  <c r="BS355" i="70"/>
  <c r="BS354" i="70"/>
  <c r="BU353" i="70"/>
  <c r="BS353" i="70" s="1"/>
  <c r="BT349" i="70"/>
  <c r="BS249" i="70"/>
  <c r="BS222" i="70"/>
  <c r="BS250" i="70"/>
  <c r="BS208" i="70"/>
  <c r="BK221" i="70"/>
  <c r="CG221" i="70" s="1"/>
  <c r="BK236" i="70"/>
  <c r="CA236" i="70" s="1"/>
  <c r="CH236" i="70" s="1"/>
  <c r="BS235" i="70"/>
  <c r="BR235" i="70"/>
  <c r="BJ235" i="70"/>
  <c r="BZ235" i="70" s="1"/>
  <c r="BI235" i="70"/>
  <c r="BY235" i="70" s="1"/>
  <c r="CA235" i="70"/>
  <c r="CH235" i="70" s="1"/>
  <c r="BU236" i="70"/>
  <c r="BS236" i="70" s="1"/>
  <c r="BS209" i="70"/>
  <c r="BT345" i="70"/>
  <c r="BK222" i="70"/>
  <c r="BJ222" i="70" s="1"/>
  <c r="BZ222" i="70" s="1"/>
  <c r="BK223" i="70"/>
  <c r="BU221" i="70"/>
  <c r="BS221" i="70" s="1"/>
  <c r="BR222" i="70"/>
  <c r="BT116" i="70"/>
  <c r="BT85" i="70"/>
  <c r="BP25" i="70"/>
  <c r="BT286" i="70"/>
  <c r="BT328" i="70"/>
  <c r="BT38" i="70"/>
  <c r="BT347" i="70"/>
  <c r="BU229" i="70"/>
  <c r="BT34" i="70"/>
  <c r="BT294" i="70"/>
  <c r="BT40" i="70"/>
  <c r="BT339" i="70"/>
  <c r="BT298" i="70"/>
  <c r="BT45" i="70"/>
  <c r="BT306" i="70"/>
  <c r="BT302" i="70"/>
  <c r="BT292" i="70"/>
  <c r="BP219" i="70"/>
  <c r="BT158" i="70"/>
  <c r="BT312" i="70"/>
  <c r="BT156" i="70"/>
  <c r="BT84" i="70"/>
  <c r="BT304" i="70"/>
  <c r="BT279" i="70"/>
  <c r="BT343" i="70"/>
  <c r="BT320" i="70"/>
  <c r="BT284" i="70"/>
  <c r="BT330" i="70"/>
  <c r="BT310" i="70"/>
  <c r="BP259" i="70"/>
  <c r="BT50" i="70"/>
  <c r="BT308" i="70"/>
  <c r="BP267" i="70"/>
  <c r="BU261" i="70"/>
  <c r="BT52" i="70"/>
  <c r="BP46" i="70"/>
  <c r="BT316" i="70"/>
  <c r="BT283" i="70"/>
  <c r="BT281" i="70"/>
  <c r="BT337" i="70"/>
  <c r="BT290" i="70"/>
  <c r="BT288" i="70"/>
  <c r="BP83" i="70"/>
  <c r="BT314" i="70"/>
  <c r="BT296" i="70"/>
  <c r="BU268" i="70"/>
  <c r="BT154" i="70"/>
  <c r="BT341" i="70"/>
  <c r="BT300" i="70"/>
  <c r="BT275" i="70"/>
  <c r="BT238" i="70"/>
  <c r="BT318" i="70"/>
  <c r="BT277" i="70"/>
  <c r="BT160" i="70"/>
  <c r="BP258" i="70"/>
  <c r="BU142" i="70"/>
  <c r="BT44" i="70"/>
  <c r="BT42" i="70"/>
  <c r="BU22" i="70"/>
  <c r="BU16" i="70"/>
  <c r="BT7" i="70"/>
  <c r="BT351" i="70"/>
  <c r="BP251" i="70"/>
  <c r="BT220" i="70"/>
  <c r="BP151" i="70"/>
  <c r="BU131" i="70"/>
  <c r="BU117" i="70"/>
  <c r="BR115" i="70"/>
  <c r="BP113" i="70"/>
  <c r="BU49" i="70"/>
  <c r="BP45" i="70"/>
  <c r="BP37" i="70"/>
  <c r="BU24" i="70"/>
  <c r="BU21" i="70"/>
  <c r="BT83" i="70"/>
  <c r="BP19" i="70"/>
  <c r="BT326" i="70"/>
  <c r="BT271" i="70"/>
  <c r="BP270" i="70"/>
  <c r="BP237" i="70"/>
  <c r="BP229" i="70"/>
  <c r="BP210" i="70"/>
  <c r="BU152" i="70"/>
  <c r="BT152" i="70"/>
  <c r="BR147" i="70"/>
  <c r="BU137" i="70"/>
  <c r="BP103" i="70"/>
  <c r="BP97" i="70"/>
  <c r="BP86" i="70"/>
  <c r="BR85" i="70"/>
  <c r="BU23" i="70"/>
  <c r="BK9" i="70"/>
  <c r="CG9" i="70" s="1"/>
  <c r="CH9" i="70" s="1"/>
  <c r="BR33" i="70"/>
  <c r="BU32" i="70"/>
  <c r="BP215" i="70"/>
  <c r="BP134" i="70"/>
  <c r="BP131" i="70"/>
  <c r="BP117" i="70"/>
  <c r="BU113" i="70"/>
  <c r="BR111" i="70"/>
  <c r="BR105" i="70"/>
  <c r="BR99" i="70"/>
  <c r="BR93" i="70"/>
  <c r="BP48" i="70"/>
  <c r="BT36" i="70"/>
  <c r="BR31" i="70"/>
  <c r="BU30" i="70"/>
  <c r="BR13" i="70"/>
  <c r="BS9" i="70"/>
  <c r="BR9" i="70"/>
  <c r="BT60" i="70"/>
  <c r="BR35" i="70"/>
  <c r="BR26" i="70"/>
  <c r="BT10" i="70"/>
  <c r="BU47" i="70"/>
  <c r="BR29" i="70"/>
  <c r="BT25" i="70"/>
  <c r="BU18" i="70"/>
  <c r="BR12" i="70"/>
  <c r="BP10" i="70"/>
  <c r="BT358" i="70"/>
  <c r="BP359" i="70"/>
  <c r="BU139" i="70"/>
  <c r="BU135" i="70"/>
  <c r="BP319" i="70"/>
  <c r="BR317" i="70"/>
  <c r="BP315" i="70"/>
  <c r="BR313" i="70"/>
  <c r="BR311" i="70"/>
  <c r="BR309" i="70"/>
  <c r="BR307" i="70"/>
  <c r="BP305" i="70"/>
  <c r="BR303" i="70"/>
  <c r="BP301" i="70"/>
  <c r="BP299" i="70"/>
  <c r="BP297" i="70"/>
  <c r="BR295" i="70"/>
  <c r="BU291" i="70"/>
  <c r="BU289" i="70"/>
  <c r="BP287" i="70"/>
  <c r="BP285" i="70"/>
  <c r="BP282" i="70"/>
  <c r="BU280" i="70"/>
  <c r="BP278" i="70"/>
  <c r="BP276" i="70"/>
  <c r="BR276" i="70"/>
  <c r="BP274" i="70"/>
  <c r="BP273" i="70"/>
  <c r="BP271" i="70"/>
  <c r="BU140" i="70"/>
  <c r="BR139" i="70"/>
  <c r="BT81" i="70"/>
  <c r="BP28" i="70"/>
  <c r="BP26" i="70"/>
  <c r="BP20" i="70"/>
  <c r="BU6" i="70"/>
  <c r="BU272" i="70"/>
  <c r="BU133" i="70"/>
  <c r="BT366" i="70"/>
  <c r="BT364" i="70"/>
  <c r="BT362" i="70"/>
  <c r="BT356" i="70"/>
  <c r="BT352" i="70"/>
  <c r="BP350" i="70"/>
  <c r="BP348" i="70"/>
  <c r="BU346" i="70"/>
  <c r="BP344" i="70"/>
  <c r="BU342" i="70"/>
  <c r="BP340" i="70"/>
  <c r="BU338" i="70"/>
  <c r="BU336" i="70"/>
  <c r="BR335" i="70"/>
  <c r="BR333" i="70"/>
  <c r="BP331" i="70"/>
  <c r="BR329" i="70"/>
  <c r="BP327" i="70"/>
  <c r="BU327" i="70"/>
  <c r="BR323" i="70"/>
  <c r="BU321" i="70"/>
  <c r="BT273" i="70"/>
  <c r="BP269" i="70"/>
  <c r="BP266" i="70"/>
  <c r="BU266" i="70"/>
  <c r="BT257" i="70"/>
  <c r="BT363" i="70"/>
  <c r="BT360" i="70"/>
  <c r="BT359" i="70"/>
  <c r="BU270" i="70"/>
  <c r="BU262" i="70"/>
  <c r="BU258" i="70"/>
  <c r="BT253" i="70"/>
  <c r="BT216" i="70"/>
  <c r="BT212" i="70"/>
  <c r="BU132" i="70"/>
  <c r="BU25" i="70"/>
  <c r="BU19" i="70"/>
  <c r="BP255" i="70"/>
  <c r="BP254" i="70"/>
  <c r="BR245" i="70"/>
  <c r="BP239" i="70"/>
  <c r="BT239" i="70"/>
  <c r="BT228" i="70"/>
  <c r="BP224" i="70"/>
  <c r="BT218" i="70"/>
  <c r="BP217" i="70"/>
  <c r="BT214" i="70"/>
  <c r="BP213" i="70"/>
  <c r="BT206" i="70"/>
  <c r="BR201" i="70"/>
  <c r="BR199" i="70"/>
  <c r="BR191" i="70"/>
  <c r="BP189" i="70"/>
  <c r="BU189" i="70"/>
  <c r="BR186" i="70"/>
  <c r="BP184" i="70"/>
  <c r="BU184" i="70"/>
  <c r="BP176" i="70"/>
  <c r="BR174" i="70"/>
  <c r="BP172" i="70"/>
  <c r="BP165" i="70"/>
  <c r="BU165" i="70"/>
  <c r="BR163" i="70"/>
  <c r="BP161" i="70"/>
  <c r="BU161" i="70"/>
  <c r="BR159" i="70"/>
  <c r="BP157" i="70"/>
  <c r="BU157" i="70"/>
  <c r="BU138" i="70"/>
  <c r="BP136" i="70"/>
  <c r="BR109" i="70"/>
  <c r="BR103" i="70"/>
  <c r="BR97" i="70"/>
  <c r="BR91" i="70"/>
  <c r="BP89" i="70"/>
  <c r="BR88" i="70"/>
  <c r="BR87" i="70"/>
  <c r="BP82" i="70"/>
  <c r="BR71" i="70"/>
  <c r="BR68" i="70"/>
  <c r="BR67" i="70"/>
  <c r="BP63" i="70"/>
  <c r="BR62" i="70"/>
  <c r="BR61" i="70"/>
  <c r="BR60" i="70"/>
  <c r="BR58" i="70"/>
  <c r="BP53" i="70"/>
  <c r="BU41" i="70"/>
  <c r="BP39" i="70"/>
  <c r="BP29" i="70"/>
  <c r="BT28" i="70"/>
  <c r="BU28" i="70"/>
  <c r="BR27" i="70"/>
  <c r="BT26" i="70"/>
  <c r="BP24" i="70"/>
  <c r="BP23" i="70"/>
  <c r="BP21" i="70"/>
  <c r="BU20" i="70"/>
  <c r="AP338" i="70"/>
  <c r="AP350" i="70"/>
  <c r="AU366" i="70"/>
  <c r="BU366" i="70" s="1"/>
  <c r="AS366" i="70"/>
  <c r="BV366" i="70" s="1"/>
  <c r="BL365" i="70"/>
  <c r="BU365" i="70"/>
  <c r="BT365" i="70"/>
  <c r="AN365" i="70"/>
  <c r="BK365" i="70" s="1"/>
  <c r="AU364" i="70"/>
  <c r="BU364" i="70" s="1"/>
  <c r="AS364" i="70"/>
  <c r="BV364" i="70" s="1"/>
  <c r="BP363" i="70"/>
  <c r="BL363" i="70"/>
  <c r="BB363" i="70"/>
  <c r="BC363" i="70" s="1"/>
  <c r="BR363" i="70" s="1"/>
  <c r="AV363" i="70"/>
  <c r="BP361" i="70"/>
  <c r="BT361" i="70"/>
  <c r="BP357" i="70"/>
  <c r="BT357" i="70"/>
  <c r="BU350" i="70"/>
  <c r="BT350" i="70"/>
  <c r="BU348" i="70"/>
  <c r="BT348" i="70"/>
  <c r="BP346" i="70"/>
  <c r="BU344" i="70"/>
  <c r="BT344" i="70"/>
  <c r="BP342" i="70"/>
  <c r="BU340" i="70"/>
  <c r="BT340" i="70"/>
  <c r="BP338" i="70"/>
  <c r="BP336" i="70"/>
  <c r="BP335" i="70"/>
  <c r="BU335" i="70"/>
  <c r="BP333" i="70"/>
  <c r="BU333" i="70"/>
  <c r="BR331" i="70"/>
  <c r="BU329" i="70"/>
  <c r="BR325" i="70"/>
  <c r="BU323" i="70"/>
  <c r="BU319" i="70"/>
  <c r="BT319" i="70"/>
  <c r="BP317" i="70"/>
  <c r="BR315" i="70"/>
  <c r="BT315" i="70"/>
  <c r="BP313" i="70"/>
  <c r="BP309" i="70"/>
  <c r="BR305" i="70"/>
  <c r="BT305" i="70"/>
  <c r="BP303" i="70"/>
  <c r="BR301" i="70"/>
  <c r="BT301" i="70"/>
  <c r="BR299" i="70"/>
  <c r="BT299" i="70"/>
  <c r="BR297" i="70"/>
  <c r="BT297" i="70"/>
  <c r="BT293" i="70"/>
  <c r="BP291" i="70"/>
  <c r="BP289" i="70"/>
  <c r="BU287" i="70"/>
  <c r="BT287" i="70"/>
  <c r="BR285" i="70"/>
  <c r="BT285" i="70"/>
  <c r="BU282" i="70"/>
  <c r="BP280" i="70"/>
  <c r="BU278" i="70"/>
  <c r="BT278" i="70"/>
  <c r="BP272" i="70"/>
  <c r="BU271" i="70"/>
  <c r="BP268" i="70"/>
  <c r="BU267" i="70"/>
  <c r="BP261" i="70"/>
  <c r="BU259" i="70"/>
  <c r="BT251" i="70"/>
  <c r="BU248" i="70"/>
  <c r="BU245" i="70"/>
  <c r="BR243" i="70"/>
  <c r="BR241" i="70"/>
  <c r="BR237" i="70"/>
  <c r="BP233" i="70"/>
  <c r="BU233" i="70"/>
  <c r="BP231" i="70"/>
  <c r="BU231" i="70"/>
  <c r="BR224" i="70"/>
  <c r="BR205" i="70"/>
  <c r="BP203" i="70"/>
  <c r="BU203" i="70"/>
  <c r="BP201" i="70"/>
  <c r="BU201" i="70"/>
  <c r="BU199" i="70"/>
  <c r="BR197" i="70"/>
  <c r="BP195" i="70"/>
  <c r="BU195" i="70"/>
  <c r="BR193" i="70"/>
  <c r="BU191" i="70"/>
  <c r="BR188" i="70"/>
  <c r="BP186" i="70"/>
  <c r="BU186" i="70"/>
  <c r="BR182" i="70"/>
  <c r="BR180" i="70"/>
  <c r="BT346" i="70"/>
  <c r="BT342" i="70"/>
  <c r="BT338" i="70"/>
  <c r="BT336" i="70"/>
  <c r="BU331" i="70"/>
  <c r="BU325" i="70"/>
  <c r="BT317" i="70"/>
  <c r="BT313" i="70"/>
  <c r="BT311" i="70"/>
  <c r="BT309" i="70"/>
  <c r="BT307" i="70"/>
  <c r="BT303" i="70"/>
  <c r="BT295" i="70"/>
  <c r="BT291" i="70"/>
  <c r="BT289" i="70"/>
  <c r="BT276" i="70"/>
  <c r="BU274" i="70"/>
  <c r="BU273" i="70"/>
  <c r="BU269" i="70"/>
  <c r="BU265" i="70"/>
  <c r="BT255" i="70"/>
  <c r="BU254" i="70"/>
  <c r="BU243" i="70"/>
  <c r="BU241" i="70"/>
  <c r="BU239" i="70"/>
  <c r="BT237" i="70"/>
  <c r="BT224" i="70"/>
  <c r="BU219" i="70"/>
  <c r="BT219" i="70"/>
  <c r="BU217" i="70"/>
  <c r="BT217" i="70"/>
  <c r="BU215" i="70"/>
  <c r="BT215" i="70"/>
  <c r="BU213" i="70"/>
  <c r="BT213" i="70"/>
  <c r="BU210" i="70"/>
  <c r="BT210" i="70"/>
  <c r="BU205" i="70"/>
  <c r="BU197" i="70"/>
  <c r="BU193" i="70"/>
  <c r="BU188" i="70"/>
  <c r="BU182" i="70"/>
  <c r="BU180" i="70"/>
  <c r="BU176" i="70"/>
  <c r="BP178" i="70"/>
  <c r="BU178" i="70"/>
  <c r="BR176" i="70"/>
  <c r="BP174" i="70"/>
  <c r="BU174" i="70"/>
  <c r="BR172" i="70"/>
  <c r="BP168" i="70"/>
  <c r="BP167" i="70"/>
  <c r="BU167" i="70"/>
  <c r="BR167" i="70"/>
  <c r="BU163" i="70"/>
  <c r="BP159" i="70"/>
  <c r="BR155" i="70"/>
  <c r="BT155" i="70"/>
  <c r="BP153" i="70"/>
  <c r="BR151" i="70"/>
  <c r="BU149" i="70"/>
  <c r="BU147" i="70"/>
  <c r="BR145" i="70"/>
  <c r="BP143" i="70"/>
  <c r="BU141" i="70"/>
  <c r="BP139" i="70"/>
  <c r="BR138" i="70"/>
  <c r="BP137" i="70"/>
  <c r="BP135" i="70"/>
  <c r="BU134" i="70"/>
  <c r="BR132" i="70"/>
  <c r="BP123" i="70"/>
  <c r="BU123" i="70"/>
  <c r="BP120" i="70"/>
  <c r="BP119" i="70"/>
  <c r="BU119" i="70"/>
  <c r="BU115" i="70"/>
  <c r="BU111" i="70"/>
  <c r="BU107" i="70"/>
  <c r="BP105" i="70"/>
  <c r="BU105" i="70"/>
  <c r="BU101" i="70"/>
  <c r="BP99" i="70"/>
  <c r="BU99" i="70"/>
  <c r="BP95" i="70"/>
  <c r="BU95" i="70"/>
  <c r="BU93" i="70"/>
  <c r="BU89" i="70"/>
  <c r="BP51" i="70"/>
  <c r="BP49" i="70"/>
  <c r="BP47" i="70"/>
  <c r="BU45" i="70"/>
  <c r="BP43" i="70"/>
  <c r="BT41" i="70"/>
  <c r="BT35" i="70"/>
  <c r="BT33" i="70"/>
  <c r="BT32" i="70"/>
  <c r="BT31" i="70"/>
  <c r="BT30" i="70"/>
  <c r="BP11" i="70"/>
  <c r="BP6" i="70"/>
  <c r="BU172" i="70"/>
  <c r="BT159" i="70"/>
  <c r="BU151" i="70"/>
  <c r="BU145" i="70"/>
  <c r="BU136" i="70"/>
  <c r="BU127" i="70"/>
  <c r="BU109" i="70"/>
  <c r="BU103" i="70"/>
  <c r="BU97" i="70"/>
  <c r="BU91" i="70"/>
  <c r="BU82" i="70"/>
  <c r="BP78" i="70"/>
  <c r="BU78" i="70"/>
  <c r="BP75" i="70"/>
  <c r="BP69" i="70"/>
  <c r="BR65" i="70"/>
  <c r="BP60" i="70"/>
  <c r="BP56" i="70"/>
  <c r="BU53" i="70"/>
  <c r="BT53" i="70"/>
  <c r="BU51" i="70"/>
  <c r="BT51" i="70"/>
  <c r="BT49" i="70"/>
  <c r="BU43" i="70"/>
  <c r="BT43" i="70"/>
  <c r="BP41" i="70"/>
  <c r="BU39" i="70"/>
  <c r="BT39" i="70"/>
  <c r="BR37" i="70"/>
  <c r="BT37" i="70"/>
  <c r="BP33" i="70"/>
  <c r="BP31" i="70"/>
  <c r="BP30" i="70"/>
  <c r="BT27" i="70"/>
  <c r="BP22" i="70"/>
  <c r="BP17" i="70"/>
  <c r="BU17" i="70"/>
  <c r="BP15" i="70"/>
  <c r="BP13" i="70"/>
  <c r="BP16" i="70"/>
  <c r="BT325" i="70"/>
  <c r="BA273" i="70"/>
  <c r="BK273" i="70" s="1"/>
  <c r="BL273" i="70"/>
  <c r="BL272" i="70"/>
  <c r="BA272" i="70"/>
  <c r="BR272" i="70" s="1"/>
  <c r="BA271" i="70"/>
  <c r="BK271" i="70" s="1"/>
  <c r="CG271" i="70" s="1"/>
  <c r="CH271" i="70" s="1"/>
  <c r="BL271" i="70"/>
  <c r="AN6" i="70"/>
  <c r="AX6" i="70"/>
  <c r="BG6" i="70"/>
  <c r="BL6" i="70"/>
  <c r="AW6" i="70"/>
  <c r="AV159" i="70"/>
  <c r="BL159" i="70"/>
  <c r="AS159" i="70"/>
  <c r="BV159" i="70" s="1"/>
  <c r="AU159" i="70"/>
  <c r="AN82" i="70"/>
  <c r="BL82" i="70"/>
  <c r="AS82" i="70"/>
  <c r="BV82" i="70" s="1"/>
  <c r="AV83" i="70"/>
  <c r="BL83" i="70"/>
  <c r="AS83" i="70"/>
  <c r="BV83" i="70" s="1"/>
  <c r="AU83" i="70"/>
  <c r="AV26" i="70"/>
  <c r="BL26" i="70"/>
  <c r="AS26" i="70"/>
  <c r="AU26" i="70"/>
  <c r="AN45" i="70"/>
  <c r="BR45" i="70" s="1"/>
  <c r="BL45" i="70"/>
  <c r="AS45" i="70"/>
  <c r="BV45" i="70" s="1"/>
  <c r="AV46" i="70"/>
  <c r="BL46" i="70"/>
  <c r="AS46" i="70"/>
  <c r="BV46" i="70" s="1"/>
  <c r="AU46" i="70"/>
  <c r="AX171" i="70"/>
  <c r="BT171" i="70" s="1"/>
  <c r="BL171" i="70"/>
  <c r="AX173" i="70"/>
  <c r="BT173" i="70" s="1"/>
  <c r="BL173" i="70"/>
  <c r="AX175" i="70"/>
  <c r="BT175" i="70" s="1"/>
  <c r="BL175" i="70"/>
  <c r="AX14" i="70"/>
  <c r="BT14" i="70" s="1"/>
  <c r="BL14" i="70"/>
  <c r="AX17" i="70"/>
  <c r="BK17" i="70" s="1"/>
  <c r="CA17" i="70" s="1"/>
  <c r="CH17" i="70" s="1"/>
  <c r="BL17" i="70"/>
  <c r="AX265" i="70"/>
  <c r="BK265" i="70" s="1"/>
  <c r="CA265" i="70" s="1"/>
  <c r="CH265" i="70" s="1"/>
  <c r="BL265" i="70"/>
  <c r="BL366" i="70"/>
  <c r="BR366" i="70"/>
  <c r="BP364" i="70"/>
  <c r="BL364" i="70"/>
  <c r="BB364" i="70"/>
  <c r="BC364" i="70" s="1"/>
  <c r="BR364" i="70" s="1"/>
  <c r="AU363" i="70"/>
  <c r="BP362" i="70"/>
  <c r="BL362" i="70"/>
  <c r="BB362" i="70"/>
  <c r="BC362" i="70" s="1"/>
  <c r="BR362" i="70" s="1"/>
  <c r="AV362" i="70"/>
  <c r="AU361" i="70"/>
  <c r="BU361" i="70" s="1"/>
  <c r="AS361" i="70"/>
  <c r="BV361" i="70" s="1"/>
  <c r="BP360" i="70"/>
  <c r="BL360" i="70"/>
  <c r="AV360" i="70"/>
  <c r="BA359" i="70"/>
  <c r="BR359" i="70" s="1"/>
  <c r="AU359" i="70"/>
  <c r="BU359" i="70" s="1"/>
  <c r="AS359" i="70"/>
  <c r="BV359" i="70" s="1"/>
  <c r="BP358" i="70"/>
  <c r="BL358" i="70"/>
  <c r="AV358" i="70"/>
  <c r="AU357" i="70"/>
  <c r="BU357" i="70" s="1"/>
  <c r="AS357" i="70"/>
  <c r="BV357" i="70" s="1"/>
  <c r="BP356" i="70"/>
  <c r="BL356" i="70"/>
  <c r="AV356" i="70"/>
  <c r="AW352" i="70"/>
  <c r="BR352" i="70" s="1"/>
  <c r="AU352" i="70"/>
  <c r="BU352" i="70" s="1"/>
  <c r="AS352" i="70"/>
  <c r="BV352" i="70" s="1"/>
  <c r="BP351" i="70"/>
  <c r="BL351" i="70"/>
  <c r="BR351" i="70"/>
  <c r="AV351" i="70"/>
  <c r="AS350" i="70"/>
  <c r="BV350" i="70" s="1"/>
  <c r="AO350" i="70"/>
  <c r="BP349" i="70"/>
  <c r="BL349" i="70"/>
  <c r="BR349" i="70"/>
  <c r="AV349" i="70"/>
  <c r="AS348" i="70"/>
  <c r="BV348" i="70" s="1"/>
  <c r="BP347" i="70"/>
  <c r="BL347" i="70"/>
  <c r="BR347" i="70"/>
  <c r="AV347" i="70"/>
  <c r="AS346" i="70"/>
  <c r="BV346" i="70" s="1"/>
  <c r="BP345" i="70"/>
  <c r="BL345" i="70"/>
  <c r="BR345" i="70"/>
  <c r="AV345" i="70"/>
  <c r="AS344" i="70"/>
  <c r="BV344" i="70" s="1"/>
  <c r="BP343" i="70"/>
  <c r="BL343" i="70"/>
  <c r="BR343" i="70"/>
  <c r="AV343" i="70"/>
  <c r="AS342" i="70"/>
  <c r="BV342" i="70" s="1"/>
  <c r="BP341" i="70"/>
  <c r="BL341" i="70"/>
  <c r="BR341" i="70"/>
  <c r="AV341" i="70"/>
  <c r="AS340" i="70"/>
  <c r="BV340" i="70" s="1"/>
  <c r="BP339" i="70"/>
  <c r="BL339" i="70"/>
  <c r="BR339" i="70"/>
  <c r="AV339" i="70"/>
  <c r="AS338" i="70"/>
  <c r="BV338" i="70" s="1"/>
  <c r="AO338" i="70"/>
  <c r="BP337" i="70"/>
  <c r="BL337" i="70"/>
  <c r="BR337" i="70"/>
  <c r="AV337" i="70"/>
  <c r="AS336" i="70"/>
  <c r="BV336" i="70" s="1"/>
  <c r="BP334" i="70"/>
  <c r="BU334" i="70"/>
  <c r="BP332" i="70"/>
  <c r="BU332" i="70"/>
  <c r="BP330" i="70"/>
  <c r="BL330" i="70"/>
  <c r="BR330" i="70"/>
  <c r="BU330" i="70"/>
  <c r="BL328" i="70"/>
  <c r="BR328" i="70"/>
  <c r="BU328" i="70"/>
  <c r="BL326" i="70"/>
  <c r="BR326" i="70"/>
  <c r="BU326" i="70"/>
  <c r="BP324" i="70"/>
  <c r="BL324" i="70"/>
  <c r="BG324" i="70"/>
  <c r="BT324" i="70" s="1"/>
  <c r="BU324" i="70"/>
  <c r="AP324" i="70"/>
  <c r="BR324" i="70" s="1"/>
  <c r="BR322" i="70"/>
  <c r="BU322" i="70"/>
  <c r="BP320" i="70"/>
  <c r="BU320" i="70"/>
  <c r="BP318" i="70"/>
  <c r="BU318" i="70"/>
  <c r="BP316" i="70"/>
  <c r="BU316" i="70"/>
  <c r="BP314" i="70"/>
  <c r="BU314" i="70"/>
  <c r="BP312" i="70"/>
  <c r="BU312" i="70"/>
  <c r="AU311" i="70"/>
  <c r="BU311" i="70" s="1"/>
  <c r="AS311" i="70"/>
  <c r="BV311" i="70" s="1"/>
  <c r="BP310" i="70"/>
  <c r="BL310" i="70"/>
  <c r="BU310" i="70"/>
  <c r="AP310" i="70"/>
  <c r="BR310" i="70" s="1"/>
  <c r="BP308" i="70"/>
  <c r="BU308" i="70"/>
  <c r="BP306" i="70"/>
  <c r="BU306" i="70"/>
  <c r="BP304" i="70"/>
  <c r="BU304" i="70"/>
  <c r="BP302" i="70"/>
  <c r="BU302" i="70"/>
  <c r="BP300" i="70"/>
  <c r="BU300" i="70"/>
  <c r="BP298" i="70"/>
  <c r="BU298" i="70"/>
  <c r="BP296" i="70"/>
  <c r="BU296" i="70"/>
  <c r="BP294" i="70"/>
  <c r="BU294" i="70"/>
  <c r="BP292" i="70"/>
  <c r="BR292" i="70"/>
  <c r="BP290" i="70"/>
  <c r="BR290" i="70"/>
  <c r="BR288" i="70"/>
  <c r="BP286" i="70"/>
  <c r="BR286" i="70"/>
  <c r="BP284" i="70"/>
  <c r="BU284" i="70"/>
  <c r="AU362" i="70"/>
  <c r="BL361" i="70"/>
  <c r="BB361" i="70"/>
  <c r="BC361" i="70" s="1"/>
  <c r="BR361" i="70" s="1"/>
  <c r="BA360" i="70"/>
  <c r="BR360" i="70" s="1"/>
  <c r="AU360" i="70"/>
  <c r="BL359" i="70"/>
  <c r="BA358" i="70"/>
  <c r="BR358" i="70" s="1"/>
  <c r="AU358" i="70"/>
  <c r="BL357" i="70"/>
  <c r="AU356" i="70"/>
  <c r="BL352" i="70"/>
  <c r="AU351" i="70"/>
  <c r="BL350" i="70"/>
  <c r="AU349" i="70"/>
  <c r="BL348" i="70"/>
  <c r="BR348" i="70"/>
  <c r="AU347" i="70"/>
  <c r="BL346" i="70"/>
  <c r="BR346" i="70"/>
  <c r="AU345" i="70"/>
  <c r="BL344" i="70"/>
  <c r="BR344" i="70"/>
  <c r="AU343" i="70"/>
  <c r="BL342" i="70"/>
  <c r="BR342" i="70"/>
  <c r="AU341" i="70"/>
  <c r="BL340" i="70"/>
  <c r="BR340" i="70"/>
  <c r="AU339" i="70"/>
  <c r="BL338" i="70"/>
  <c r="AU337" i="70"/>
  <c r="BL336" i="70"/>
  <c r="BR336" i="70"/>
  <c r="BL325" i="70"/>
  <c r="BL311" i="70"/>
  <c r="AS310" i="70"/>
  <c r="BV310" i="70" s="1"/>
  <c r="BT282" i="70"/>
  <c r="BT280" i="70"/>
  <c r="BP283" i="70"/>
  <c r="BR283" i="70"/>
  <c r="BP281" i="70"/>
  <c r="BR281" i="70"/>
  <c r="BP279" i="70"/>
  <c r="BR279" i="70"/>
  <c r="BP277" i="70"/>
  <c r="BR277" i="70"/>
  <c r="BU277" i="70"/>
  <c r="BP275" i="70"/>
  <c r="BU275" i="70"/>
  <c r="BT272" i="70"/>
  <c r="BR270" i="70"/>
  <c r="BR262" i="70"/>
  <c r="BR261" i="70"/>
  <c r="BT258" i="70"/>
  <c r="BP257" i="70"/>
  <c r="BP256" i="70"/>
  <c r="BU256" i="70"/>
  <c r="BT256" i="70"/>
  <c r="BP253" i="70"/>
  <c r="BP252" i="70"/>
  <c r="BU252" i="70"/>
  <c r="BT252" i="70"/>
  <c r="BP246" i="70"/>
  <c r="BU246" i="70"/>
  <c r="BP244" i="70"/>
  <c r="BU244" i="70"/>
  <c r="BP242" i="70"/>
  <c r="BU242" i="70"/>
  <c r="BP240" i="70"/>
  <c r="BU240" i="70"/>
  <c r="BP238" i="70"/>
  <c r="BU238" i="70"/>
  <c r="BR234" i="70"/>
  <c r="BU234" i="70"/>
  <c r="BR232" i="70"/>
  <c r="BU232" i="70"/>
  <c r="BR230" i="70"/>
  <c r="BU230" i="70"/>
  <c r="BP228" i="70"/>
  <c r="BU228" i="70"/>
  <c r="BP220" i="70"/>
  <c r="BU220" i="70"/>
  <c r="BP218" i="70"/>
  <c r="BU218" i="70"/>
  <c r="BP216" i="70"/>
  <c r="BU216" i="70"/>
  <c r="BP214" i="70"/>
  <c r="BU214" i="70"/>
  <c r="BP212" i="70"/>
  <c r="BU212" i="70"/>
  <c r="BP206" i="70"/>
  <c r="BU206" i="70"/>
  <c r="BR204" i="70"/>
  <c r="BU204" i="70"/>
  <c r="BP202" i="70"/>
  <c r="BR202" i="70"/>
  <c r="BU202" i="70"/>
  <c r="BP200" i="70"/>
  <c r="BU200" i="70"/>
  <c r="BP198" i="70"/>
  <c r="BU198" i="70"/>
  <c r="BR196" i="70"/>
  <c r="BU196" i="70"/>
  <c r="BP194" i="70"/>
  <c r="BR194" i="70"/>
  <c r="BU194" i="70"/>
  <c r="BP192" i="70"/>
  <c r="BU192" i="70"/>
  <c r="BP190" i="70"/>
  <c r="BR190" i="70"/>
  <c r="BU190" i="70"/>
  <c r="BR269" i="70"/>
  <c r="BR267" i="70"/>
  <c r="BR265" i="70"/>
  <c r="BT254" i="70"/>
  <c r="BT248" i="70"/>
  <c r="BP187" i="70"/>
  <c r="BU187" i="70"/>
  <c r="BP185" i="70"/>
  <c r="BR185" i="70"/>
  <c r="BU185" i="70"/>
  <c r="BP183" i="70"/>
  <c r="BR183" i="70"/>
  <c r="BU183" i="70"/>
  <c r="BP181" i="70"/>
  <c r="BU181" i="70"/>
  <c r="BP179" i="70"/>
  <c r="BR179" i="70"/>
  <c r="BU179" i="70"/>
  <c r="BP177" i="70"/>
  <c r="BR177" i="70"/>
  <c r="BU177" i="70"/>
  <c r="BP175" i="70"/>
  <c r="BR175" i="70"/>
  <c r="BU175" i="70"/>
  <c r="BP173" i="70"/>
  <c r="BR173" i="70"/>
  <c r="BU173" i="70"/>
  <c r="BP171" i="70"/>
  <c r="BR171" i="70"/>
  <c r="BU171" i="70"/>
  <c r="BP170" i="70"/>
  <c r="BP169" i="70"/>
  <c r="BU169" i="70"/>
  <c r="BR166" i="70"/>
  <c r="BU166" i="70"/>
  <c r="BR164" i="70"/>
  <c r="BU164" i="70"/>
  <c r="BR162" i="70"/>
  <c r="BU162" i="70"/>
  <c r="BP160" i="70"/>
  <c r="BR160" i="70"/>
  <c r="BP158" i="70"/>
  <c r="BR158" i="70"/>
  <c r="BR156" i="70"/>
  <c r="BR154" i="70"/>
  <c r="BU153" i="70"/>
  <c r="BP152" i="70"/>
  <c r="BR150" i="70"/>
  <c r="BU150" i="70"/>
  <c r="BR148" i="70"/>
  <c r="BU148" i="70"/>
  <c r="BP146" i="70"/>
  <c r="BU146" i="70"/>
  <c r="BR144" i="70"/>
  <c r="BU144" i="70"/>
  <c r="BU143" i="70"/>
  <c r="BR135" i="70"/>
  <c r="BR133" i="70"/>
  <c r="BP129" i="70"/>
  <c r="BU129" i="70"/>
  <c r="BP126" i="70"/>
  <c r="BU125" i="70"/>
  <c r="BU121" i="70"/>
  <c r="BR118" i="70"/>
  <c r="BU118" i="70"/>
  <c r="BU116" i="70"/>
  <c r="BP114" i="70"/>
  <c r="BR114" i="70"/>
  <c r="BU114" i="70"/>
  <c r="BP112" i="70"/>
  <c r="BR112" i="70"/>
  <c r="BU112" i="70"/>
  <c r="BP110" i="70"/>
  <c r="BU110" i="70"/>
  <c r="BR108" i="70"/>
  <c r="BU108" i="70"/>
  <c r="BP106" i="70"/>
  <c r="BR106" i="70"/>
  <c r="BU106" i="70"/>
  <c r="BP104" i="70"/>
  <c r="BR136" i="70"/>
  <c r="BU104" i="70"/>
  <c r="BR102" i="70"/>
  <c r="BU102" i="70"/>
  <c r="BP100" i="70"/>
  <c r="BR100" i="70"/>
  <c r="BU100" i="70"/>
  <c r="BP98" i="70"/>
  <c r="BU98" i="70"/>
  <c r="BP96" i="70"/>
  <c r="BR96" i="70"/>
  <c r="BU96" i="70"/>
  <c r="BR94" i="70"/>
  <c r="BU94" i="70"/>
  <c r="BP92" i="70"/>
  <c r="BU92" i="70"/>
  <c r="BR90" i="70"/>
  <c r="BU90" i="70"/>
  <c r="BU88" i="70"/>
  <c r="BU86" i="70"/>
  <c r="BP84" i="70"/>
  <c r="BU84" i="70"/>
  <c r="BP80" i="70"/>
  <c r="BU80" i="70"/>
  <c r="BP77" i="70"/>
  <c r="BU76" i="70"/>
  <c r="BP72" i="70"/>
  <c r="BU72" i="70"/>
  <c r="BR70" i="70"/>
  <c r="BU70" i="70"/>
  <c r="BU68" i="70"/>
  <c r="BP66" i="70"/>
  <c r="BU66" i="70"/>
  <c r="BR64" i="70"/>
  <c r="BU64" i="70"/>
  <c r="BU62" i="70"/>
  <c r="BP59" i="70"/>
  <c r="BU59" i="70"/>
  <c r="BP57" i="70"/>
  <c r="BR57" i="70"/>
  <c r="BU57" i="70"/>
  <c r="BT55" i="70"/>
  <c r="BU87" i="70"/>
  <c r="BT82" i="70"/>
  <c r="BU74" i="70"/>
  <c r="BU71" i="70"/>
  <c r="BU69" i="70"/>
  <c r="BU67" i="70"/>
  <c r="BU65" i="70"/>
  <c r="BU63" i="70"/>
  <c r="BU61" i="70"/>
  <c r="BU60" i="70"/>
  <c r="BU58" i="70"/>
  <c r="BU56" i="70"/>
  <c r="BP54" i="70"/>
  <c r="BR54" i="70"/>
  <c r="BP52" i="70"/>
  <c r="BR52" i="70"/>
  <c r="BP50" i="70"/>
  <c r="BR50" i="70"/>
  <c r="BP44" i="70"/>
  <c r="BR44" i="70"/>
  <c r="BP42" i="70"/>
  <c r="BR42" i="70"/>
  <c r="BP40" i="70"/>
  <c r="BR40" i="70"/>
  <c r="BP36" i="70"/>
  <c r="BU36" i="70"/>
  <c r="BP34" i="70"/>
  <c r="BU34" i="70"/>
  <c r="BP32" i="70"/>
  <c r="BT48" i="70"/>
  <c r="BT47" i="70"/>
  <c r="BT46" i="70"/>
  <c r="BR24" i="70"/>
  <c r="BR20" i="70"/>
  <c r="BR18" i="70"/>
  <c r="BR16" i="70"/>
  <c r="BP14" i="70"/>
  <c r="BP12" i="70"/>
  <c r="BU12" i="70"/>
  <c r="BR23" i="70"/>
  <c r="BR21" i="70"/>
  <c r="BR17" i="70"/>
  <c r="BU15" i="70"/>
  <c r="BU13" i="70"/>
  <c r="BU11" i="70"/>
  <c r="BK330" i="70"/>
  <c r="BK328" i="70"/>
  <c r="BK326" i="70"/>
  <c r="BK325" i="70"/>
  <c r="BK277" i="70"/>
  <c r="BC254" i="70"/>
  <c r="BC252" i="70"/>
  <c r="BC248" i="70"/>
  <c r="BR248" i="70" s="1"/>
  <c r="BU257" i="70"/>
  <c r="BU255" i="70"/>
  <c r="BC253" i="70"/>
  <c r="BU253" i="70"/>
  <c r="BC251" i="70"/>
  <c r="BU251" i="70"/>
  <c r="BC247" i="70"/>
  <c r="BR247" i="70" s="1"/>
  <c r="BU247" i="70"/>
  <c r="BU170" i="70"/>
  <c r="BC168" i="70"/>
  <c r="BR168" i="70" s="1"/>
  <c r="BU168" i="70"/>
  <c r="BC169" i="70"/>
  <c r="BR169" i="70" s="1"/>
  <c r="BR142" i="70"/>
  <c r="BR141" i="70"/>
  <c r="BC130" i="70"/>
  <c r="BR130" i="70" s="1"/>
  <c r="BU130" i="70"/>
  <c r="BC128" i="70"/>
  <c r="BR128" i="70" s="1"/>
  <c r="BU128" i="70"/>
  <c r="BC126" i="70"/>
  <c r="BU126" i="70"/>
  <c r="BC124" i="70"/>
  <c r="BR124" i="70" s="1"/>
  <c r="BU124" i="70"/>
  <c r="BC122" i="70"/>
  <c r="BR122" i="70" s="1"/>
  <c r="BU122" i="70"/>
  <c r="BC120" i="70"/>
  <c r="BU120" i="70"/>
  <c r="BC131" i="70"/>
  <c r="BC129" i="70"/>
  <c r="BC127" i="70"/>
  <c r="BR127" i="70" s="1"/>
  <c r="BC125" i="70"/>
  <c r="BR125" i="70" s="1"/>
  <c r="BC123" i="70"/>
  <c r="BC121" i="70"/>
  <c r="BR121" i="70" s="1"/>
  <c r="BC119" i="70"/>
  <c r="BR119" i="70" s="1"/>
  <c r="BC81" i="70"/>
  <c r="BU81" i="70"/>
  <c r="BC79" i="70"/>
  <c r="BR79" i="70" s="1"/>
  <c r="BU79" i="70"/>
  <c r="BC77" i="70"/>
  <c r="BR77" i="70" s="1"/>
  <c r="BU77" i="70"/>
  <c r="BC75" i="70"/>
  <c r="BU75" i="70"/>
  <c r="BC73" i="70"/>
  <c r="BR73" i="70" s="1"/>
  <c r="BU73" i="70"/>
  <c r="BC83" i="70"/>
  <c r="BR83" i="70" s="1"/>
  <c r="BC82" i="70"/>
  <c r="BC80" i="70"/>
  <c r="BR80" i="70" s="1"/>
  <c r="BC78" i="70"/>
  <c r="BC76" i="70"/>
  <c r="BR76" i="70" s="1"/>
  <c r="BC74" i="70"/>
  <c r="BR74" i="70" s="1"/>
  <c r="BC72" i="70"/>
  <c r="BK60" i="70"/>
  <c r="BC48" i="70"/>
  <c r="BR48" i="70" s="1"/>
  <c r="BC47" i="70"/>
  <c r="BC46" i="70"/>
  <c r="BR46" i="70" s="1"/>
  <c r="BC14" i="70"/>
  <c r="BR14" i="70" s="1"/>
  <c r="BU14" i="70"/>
  <c r="BC15" i="70"/>
  <c r="BR15" i="70" s="1"/>
  <c r="BR10" i="70"/>
  <c r="BR7" i="70"/>
  <c r="BP264" i="70" l="1"/>
  <c r="BY211" i="70"/>
  <c r="BN211" i="70"/>
  <c r="BP211" i="70" s="1"/>
  <c r="BS239" i="70"/>
  <c r="BU363" i="70"/>
  <c r="BS363" i="70" s="1"/>
  <c r="BS272" i="70"/>
  <c r="BR365" i="70"/>
  <c r="BS318" i="70"/>
  <c r="BR338" i="70"/>
  <c r="BW223" i="70"/>
  <c r="BW235" i="70"/>
  <c r="BS257" i="70"/>
  <c r="BK342" i="70"/>
  <c r="CD342" i="70" s="1"/>
  <c r="CH342" i="70" s="1"/>
  <c r="BS60" i="70"/>
  <c r="BW60" i="70" s="1"/>
  <c r="BK339" i="70"/>
  <c r="BJ339" i="70" s="1"/>
  <c r="CC339" i="70" s="1"/>
  <c r="BW221" i="70"/>
  <c r="BI9" i="70"/>
  <c r="CE9" i="70" s="1"/>
  <c r="BK347" i="70"/>
  <c r="BS330" i="70"/>
  <c r="BW330" i="70" s="1"/>
  <c r="BK340" i="70"/>
  <c r="BJ340" i="70" s="1"/>
  <c r="CC340" i="70" s="1"/>
  <c r="BW222" i="70"/>
  <c r="BK311" i="70"/>
  <c r="CD311" i="70" s="1"/>
  <c r="CH311" i="70" s="1"/>
  <c r="BK352" i="70"/>
  <c r="BI352" i="70" s="1"/>
  <c r="CA222" i="70"/>
  <c r="CH222" i="70" s="1"/>
  <c r="BK349" i="70"/>
  <c r="BI349" i="70" s="1"/>
  <c r="CB349" i="70" s="1"/>
  <c r="BS320" i="70"/>
  <c r="BK341" i="70"/>
  <c r="CD341" i="70" s="1"/>
  <c r="CH341" i="70" s="1"/>
  <c r="BK350" i="70"/>
  <c r="BJ350" i="70" s="1"/>
  <c r="CC350" i="70" s="1"/>
  <c r="BK358" i="70"/>
  <c r="CD358" i="70" s="1"/>
  <c r="CH358" i="70" s="1"/>
  <c r="CA221" i="70"/>
  <c r="CH221" i="70" s="1"/>
  <c r="BI221" i="70"/>
  <c r="BY221" i="70" s="1"/>
  <c r="BS328" i="70"/>
  <c r="BW328" i="70" s="1"/>
  <c r="BS326" i="70"/>
  <c r="BW326" i="70" s="1"/>
  <c r="BJ9" i="70"/>
  <c r="CF9" i="70" s="1"/>
  <c r="BI222" i="70"/>
  <c r="BY222" i="70" s="1"/>
  <c r="BS277" i="70"/>
  <c r="BW277" i="70" s="1"/>
  <c r="BJ221" i="70"/>
  <c r="BZ221" i="70" s="1"/>
  <c r="BJ236" i="70"/>
  <c r="BZ236" i="70" s="1"/>
  <c r="BI236" i="70"/>
  <c r="BY236" i="70" s="1"/>
  <c r="BW236" i="70"/>
  <c r="BS310" i="70"/>
  <c r="BS116" i="70"/>
  <c r="BS253" i="70"/>
  <c r="CA223" i="70"/>
  <c r="CH223" i="70" s="1"/>
  <c r="BI223" i="70"/>
  <c r="BY223" i="70" s="1"/>
  <c r="BJ223" i="70"/>
  <c r="BZ223" i="70" s="1"/>
  <c r="CE221" i="70"/>
  <c r="CF221" i="70"/>
  <c r="BS206" i="70"/>
  <c r="BS273" i="70"/>
  <c r="BS238" i="70"/>
  <c r="BI265" i="70"/>
  <c r="BT17" i="70"/>
  <c r="BS17" i="70" s="1"/>
  <c r="BW17" i="70" s="1"/>
  <c r="BK175" i="70"/>
  <c r="BJ175" i="70" s="1"/>
  <c r="BZ175" i="70" s="1"/>
  <c r="BS45" i="70"/>
  <c r="BK173" i="70"/>
  <c r="BI173" i="70" s="1"/>
  <c r="BY173" i="70" s="1"/>
  <c r="BS220" i="70"/>
  <c r="BS218" i="70"/>
  <c r="BI271" i="70"/>
  <c r="CE271" i="70" s="1"/>
  <c r="BS152" i="70"/>
  <c r="BW9" i="70"/>
  <c r="BS82" i="70"/>
  <c r="BK324" i="70"/>
  <c r="BI324" i="70" s="1"/>
  <c r="BY324" i="70" s="1"/>
  <c r="BK159" i="70"/>
  <c r="BI159" i="70" s="1"/>
  <c r="CE159" i="70" s="1"/>
  <c r="BR6" i="70"/>
  <c r="BK364" i="70"/>
  <c r="BJ364" i="70" s="1"/>
  <c r="CC364" i="70" s="1"/>
  <c r="BK171" i="70"/>
  <c r="BI171" i="70" s="1"/>
  <c r="BY171" i="70" s="1"/>
  <c r="BS216" i="70"/>
  <c r="BK344" i="70"/>
  <c r="BI344" i="70" s="1"/>
  <c r="CB344" i="70" s="1"/>
  <c r="BT265" i="70"/>
  <c r="BS265" i="70" s="1"/>
  <c r="BW265" i="70" s="1"/>
  <c r="BK272" i="70"/>
  <c r="BJ272" i="70" s="1"/>
  <c r="CF272" i="70" s="1"/>
  <c r="BK337" i="70"/>
  <c r="BJ337" i="70" s="1"/>
  <c r="CC337" i="70" s="1"/>
  <c r="BR350" i="70"/>
  <c r="BK348" i="70"/>
  <c r="BJ348" i="70" s="1"/>
  <c r="CC348" i="70" s="1"/>
  <c r="BS255" i="70"/>
  <c r="BS324" i="70"/>
  <c r="BK363" i="70"/>
  <c r="CD363" i="70" s="1"/>
  <c r="CH363" i="70" s="1"/>
  <c r="BS338" i="70"/>
  <c r="BK345" i="70"/>
  <c r="BI345" i="70" s="1"/>
  <c r="CB345" i="70" s="1"/>
  <c r="BK351" i="70"/>
  <c r="BJ351" i="70" s="1"/>
  <c r="CC351" i="70" s="1"/>
  <c r="BK362" i="70"/>
  <c r="BJ362" i="70" s="1"/>
  <c r="CC362" i="70" s="1"/>
  <c r="BI273" i="70"/>
  <c r="CE273" i="70" s="1"/>
  <c r="BS214" i="70"/>
  <c r="BS212" i="70"/>
  <c r="BS271" i="70"/>
  <c r="BS275" i="70"/>
  <c r="BK346" i="70"/>
  <c r="BI346" i="70" s="1"/>
  <c r="CB346" i="70" s="1"/>
  <c r="BS228" i="70"/>
  <c r="BR271" i="70"/>
  <c r="BS325" i="70"/>
  <c r="BW325" i="70" s="1"/>
  <c r="BS342" i="70"/>
  <c r="BK366" i="70"/>
  <c r="CD366" i="70" s="1"/>
  <c r="CH366" i="70" s="1"/>
  <c r="BS254" i="70"/>
  <c r="BR273" i="70"/>
  <c r="BK343" i="70"/>
  <c r="BJ343" i="70" s="1"/>
  <c r="CC343" i="70" s="1"/>
  <c r="BK360" i="70"/>
  <c r="BJ360" i="70" s="1"/>
  <c r="CC360" i="70" s="1"/>
  <c r="BK6" i="70"/>
  <c r="BI6" i="70" s="1"/>
  <c r="CE6" i="70" s="1"/>
  <c r="BS346" i="70"/>
  <c r="CG273" i="70"/>
  <c r="CH273" i="70" s="1"/>
  <c r="BK359" i="70"/>
  <c r="BJ359" i="70" s="1"/>
  <c r="CC359" i="70" s="1"/>
  <c r="BS251" i="70"/>
  <c r="BK336" i="70"/>
  <c r="BI336" i="70" s="1"/>
  <c r="CB336" i="70" s="1"/>
  <c r="BK45" i="70"/>
  <c r="CD45" i="70" s="1"/>
  <c r="CH45" i="70" s="1"/>
  <c r="BK338" i="70"/>
  <c r="BJ338" i="70" s="1"/>
  <c r="CC338" i="70" s="1"/>
  <c r="BS14" i="70"/>
  <c r="BS81" i="70"/>
  <c r="BS258" i="70"/>
  <c r="BK361" i="70"/>
  <c r="BJ361" i="70" s="1"/>
  <c r="CC361" i="70" s="1"/>
  <c r="BK310" i="70"/>
  <c r="BI310" i="70" s="1"/>
  <c r="CB310" i="70" s="1"/>
  <c r="BR82" i="70"/>
  <c r="BS336" i="70"/>
  <c r="BJ17" i="70"/>
  <c r="BZ17" i="70" s="1"/>
  <c r="BS364" i="70"/>
  <c r="BS365" i="70"/>
  <c r="BS248" i="70"/>
  <c r="BS340" i="70"/>
  <c r="BS344" i="70"/>
  <c r="BS348" i="70"/>
  <c r="BS350" i="70"/>
  <c r="BS357" i="70"/>
  <c r="BS210" i="70"/>
  <c r="BS213" i="70"/>
  <c r="BS215" i="70"/>
  <c r="BS217" i="70"/>
  <c r="BS219" i="70"/>
  <c r="BS366" i="70"/>
  <c r="BK248" i="70"/>
  <c r="CA248" i="70" s="1"/>
  <c r="CH248" i="70" s="1"/>
  <c r="BK46" i="70"/>
  <c r="CD46" i="70" s="1"/>
  <c r="BK82" i="70"/>
  <c r="BI82" i="70" s="1"/>
  <c r="CB82" i="70" s="1"/>
  <c r="BK83" i="70"/>
  <c r="BI83" i="70" s="1"/>
  <c r="CB83" i="70" s="1"/>
  <c r="BS311" i="70"/>
  <c r="BS352" i="70"/>
  <c r="BS359" i="70"/>
  <c r="BS361" i="70"/>
  <c r="BJ265" i="70"/>
  <c r="BI17" i="70"/>
  <c r="BY17" i="70" s="1"/>
  <c r="BU46" i="70"/>
  <c r="BS46" i="70" s="1"/>
  <c r="BU26" i="70"/>
  <c r="BU159" i="70"/>
  <c r="BS159" i="70" s="1"/>
  <c r="BT6" i="70"/>
  <c r="BS6" i="70" s="1"/>
  <c r="BS319" i="70"/>
  <c r="BS252" i="70"/>
  <c r="BS256" i="70"/>
  <c r="BU337" i="70"/>
  <c r="BS337" i="70" s="1"/>
  <c r="BU339" i="70"/>
  <c r="BS339" i="70" s="1"/>
  <c r="BU343" i="70"/>
  <c r="BS343" i="70" s="1"/>
  <c r="BU347" i="70"/>
  <c r="BS347" i="70" s="1"/>
  <c r="BU356" i="70"/>
  <c r="BS356" i="70" s="1"/>
  <c r="BU360" i="70"/>
  <c r="BS360" i="70" s="1"/>
  <c r="BU362" i="70"/>
  <c r="BS362" i="70" s="1"/>
  <c r="BK26" i="70"/>
  <c r="BV26" i="70"/>
  <c r="BU83" i="70"/>
  <c r="BS83" i="70" s="1"/>
  <c r="BJ271" i="70"/>
  <c r="CF271" i="70" s="1"/>
  <c r="BJ273" i="70"/>
  <c r="CF273" i="70" s="1"/>
  <c r="BU341" i="70"/>
  <c r="BS341" i="70" s="1"/>
  <c r="BU345" i="70"/>
  <c r="BS345" i="70" s="1"/>
  <c r="BU349" i="70"/>
  <c r="BS349" i="70" s="1"/>
  <c r="BU351" i="70"/>
  <c r="BS351" i="70" s="1"/>
  <c r="BU358" i="70"/>
  <c r="BS358" i="70" s="1"/>
  <c r="BS175" i="70"/>
  <c r="BS173" i="70"/>
  <c r="BS171" i="70"/>
  <c r="BK14" i="70"/>
  <c r="CA277" i="70"/>
  <c r="CH277" i="70" s="1"/>
  <c r="BJ325" i="70"/>
  <c r="CA325" i="70"/>
  <c r="CH325" i="70" s="1"/>
  <c r="BI325" i="70"/>
  <c r="BJ365" i="70"/>
  <c r="BI365" i="70"/>
  <c r="CD365" i="70"/>
  <c r="CH365" i="70" s="1"/>
  <c r="BJ60" i="70"/>
  <c r="BZ60" i="70" s="1"/>
  <c r="CA60" i="70"/>
  <c r="CH60" i="70" s="1"/>
  <c r="BI60" i="70"/>
  <c r="BY60" i="70" s="1"/>
  <c r="BJ326" i="70"/>
  <c r="CA326" i="70"/>
  <c r="CH326" i="70" s="1"/>
  <c r="BI326" i="70"/>
  <c r="BJ328" i="70"/>
  <c r="CA328" i="70"/>
  <c r="CH328" i="70" s="1"/>
  <c r="BI328" i="70"/>
  <c r="BJ330" i="70"/>
  <c r="BZ330" i="70" s="1"/>
  <c r="CA330" i="70"/>
  <c r="CH330" i="70" s="1"/>
  <c r="BI330" i="70"/>
  <c r="BY330" i="70" s="1"/>
  <c r="P274" i="70"/>
  <c r="AQ274" i="70" s="1"/>
  <c r="K274" i="70"/>
  <c r="CB352" i="70" l="1"/>
  <c r="BN352" i="70"/>
  <c r="BY265" i="70"/>
  <c r="BN265" i="70"/>
  <c r="BZ265" i="70"/>
  <c r="BO265" i="70"/>
  <c r="BZ325" i="70"/>
  <c r="BO325" i="70"/>
  <c r="BY325" i="70"/>
  <c r="BN325" i="70"/>
  <c r="CB365" i="70"/>
  <c r="BN365" i="70"/>
  <c r="CC365" i="70"/>
  <c r="BO365" i="70"/>
  <c r="BY326" i="70"/>
  <c r="BN326" i="70"/>
  <c r="BZ326" i="70"/>
  <c r="BO326" i="70"/>
  <c r="BY328" i="70"/>
  <c r="BN328" i="70"/>
  <c r="BZ328" i="70"/>
  <c r="BO328" i="70"/>
  <c r="BW365" i="70"/>
  <c r="BI311" i="70"/>
  <c r="CD344" i="70"/>
  <c r="CH344" i="70" s="1"/>
  <c r="CD349" i="70"/>
  <c r="CH349" i="70" s="1"/>
  <c r="BJ344" i="70"/>
  <c r="CC344" i="70" s="1"/>
  <c r="BJ349" i="70"/>
  <c r="CC349" i="70" s="1"/>
  <c r="BW340" i="70"/>
  <c r="CD338" i="70"/>
  <c r="CH338" i="70" s="1"/>
  <c r="BI338" i="70"/>
  <c r="CB338" i="70" s="1"/>
  <c r="CD339" i="70"/>
  <c r="CH339" i="70" s="1"/>
  <c r="BJ311" i="70"/>
  <c r="BI342" i="70"/>
  <c r="CB342" i="70" s="1"/>
  <c r="CD340" i="70"/>
  <c r="CH340" i="70" s="1"/>
  <c r="BJ324" i="70"/>
  <c r="BZ324" i="70" s="1"/>
  <c r="BI341" i="70"/>
  <c r="CB341" i="70" s="1"/>
  <c r="BJ341" i="70"/>
  <c r="CC341" i="70" s="1"/>
  <c r="BI339" i="70"/>
  <c r="CB339" i="70" s="1"/>
  <c r="CA173" i="70"/>
  <c r="CH173" i="70" s="1"/>
  <c r="BW339" i="70"/>
  <c r="BI366" i="70"/>
  <c r="BW366" i="70"/>
  <c r="BW347" i="70"/>
  <c r="BI347" i="70"/>
  <c r="CB347" i="70" s="1"/>
  <c r="BJ347" i="70"/>
  <c r="CC347" i="70" s="1"/>
  <c r="BJ352" i="70"/>
  <c r="BW364" i="70"/>
  <c r="BJ342" i="70"/>
  <c r="CC342" i="70" s="1"/>
  <c r="BJ345" i="70"/>
  <c r="CC345" i="70" s="1"/>
  <c r="CD352" i="70"/>
  <c r="CH352" i="70" s="1"/>
  <c r="BI350" i="70"/>
  <c r="CB350" i="70" s="1"/>
  <c r="BW352" i="70"/>
  <c r="BW342" i="70"/>
  <c r="BJ366" i="70"/>
  <c r="CD350" i="70"/>
  <c r="CH350" i="70" s="1"/>
  <c r="BW311" i="70"/>
  <c r="BI340" i="70"/>
  <c r="CB340" i="70" s="1"/>
  <c r="BW337" i="70"/>
  <c r="CD347" i="70"/>
  <c r="CH347" i="70" s="1"/>
  <c r="BJ363" i="70"/>
  <c r="CC363" i="70" s="1"/>
  <c r="BJ346" i="70"/>
  <c r="CC346" i="70" s="1"/>
  <c r="BI363" i="70"/>
  <c r="CB363" i="70" s="1"/>
  <c r="CA324" i="70"/>
  <c r="CH324" i="70" s="1"/>
  <c r="BI359" i="70"/>
  <c r="CB359" i="70" s="1"/>
  <c r="BW341" i="70"/>
  <c r="CD310" i="70"/>
  <c r="CH310" i="70" s="1"/>
  <c r="BI358" i="70"/>
  <c r="CB358" i="70" s="1"/>
  <c r="BJ358" i="70"/>
  <c r="CC358" i="70" s="1"/>
  <c r="CD351" i="70"/>
  <c r="CH351" i="70" s="1"/>
  <c r="CD343" i="70"/>
  <c r="CH343" i="70" s="1"/>
  <c r="BI343" i="70"/>
  <c r="CB343" i="70" s="1"/>
  <c r="BI364" i="70"/>
  <c r="CB364" i="70" s="1"/>
  <c r="BW358" i="70"/>
  <c r="BW350" i="70"/>
  <c r="BW343" i="70"/>
  <c r="BW349" i="70"/>
  <c r="BJ310" i="70"/>
  <c r="CC310" i="70" s="1"/>
  <c r="CD361" i="70"/>
  <c r="CH361" i="70" s="1"/>
  <c r="BW344" i="70"/>
  <c r="BI348" i="70"/>
  <c r="CB348" i="70" s="1"/>
  <c r="BI362" i="70"/>
  <c r="CB362" i="70" s="1"/>
  <c r="BW310" i="70"/>
  <c r="CD364" i="70"/>
  <c r="CH364" i="70" s="1"/>
  <c r="BI351" i="70"/>
  <c r="CB351" i="70" s="1"/>
  <c r="CD362" i="70"/>
  <c r="CH362" i="70" s="1"/>
  <c r="BW363" i="70"/>
  <c r="BW351" i="70"/>
  <c r="BW324" i="70"/>
  <c r="BJ159" i="70"/>
  <c r="CF159" i="70" s="1"/>
  <c r="BI175" i="70"/>
  <c r="BY175" i="70" s="1"/>
  <c r="CA175" i="70"/>
  <c r="CH175" i="70" s="1"/>
  <c r="BW175" i="70"/>
  <c r="BW45" i="70"/>
  <c r="BW273" i="70"/>
  <c r="BJ45" i="70"/>
  <c r="CC45" i="70" s="1"/>
  <c r="CG159" i="70"/>
  <c r="CH159" i="70" s="1"/>
  <c r="BI272" i="70"/>
  <c r="CE272" i="70" s="1"/>
  <c r="BW272" i="70"/>
  <c r="CA171" i="70"/>
  <c r="CH171" i="70" s="1"/>
  <c r="BJ46" i="70"/>
  <c r="CC46" i="70" s="1"/>
  <c r="BJ173" i="70"/>
  <c r="BZ173" i="70" s="1"/>
  <c r="BI46" i="70"/>
  <c r="CB46" i="70" s="1"/>
  <c r="BW173" i="70"/>
  <c r="BW271" i="70"/>
  <c r="CG6" i="70"/>
  <c r="CH6" i="70" s="1"/>
  <c r="CD83" i="70"/>
  <c r="CH83" i="70" s="1"/>
  <c r="BJ6" i="70"/>
  <c r="CF6" i="70" s="1"/>
  <c r="BW82" i="70"/>
  <c r="BW159" i="70"/>
  <c r="CG272" i="70"/>
  <c r="CH272" i="70" s="1"/>
  <c r="BW362" i="70"/>
  <c r="CD337" i="70"/>
  <c r="CH337" i="70" s="1"/>
  <c r="BJ171" i="70"/>
  <c r="BZ171" i="70" s="1"/>
  <c r="CD348" i="70"/>
  <c r="CH348" i="70" s="1"/>
  <c r="BI45" i="70"/>
  <c r="CB45" i="70" s="1"/>
  <c r="BI337" i="70"/>
  <c r="CB337" i="70" s="1"/>
  <c r="BI361" i="70"/>
  <c r="CB361" i="70" s="1"/>
  <c r="BJ336" i="70"/>
  <c r="CC336" i="70" s="1"/>
  <c r="BW345" i="70"/>
  <c r="CD360" i="70"/>
  <c r="CH360" i="70" s="1"/>
  <c r="CD345" i="70"/>
  <c r="CH345" i="70" s="1"/>
  <c r="CD346" i="70"/>
  <c r="CH346" i="70" s="1"/>
  <c r="CD359" i="70"/>
  <c r="CH359" i="70" s="1"/>
  <c r="BW171" i="70"/>
  <c r="BW361" i="70"/>
  <c r="BW348" i="70"/>
  <c r="BW346" i="70"/>
  <c r="BJ82" i="70"/>
  <c r="CC82" i="70" s="1"/>
  <c r="CD82" i="70"/>
  <c r="CH82" i="70" s="1"/>
  <c r="BW338" i="70"/>
  <c r="BW359" i="70"/>
  <c r="BW360" i="70"/>
  <c r="BJ83" i="70"/>
  <c r="CC83" i="70" s="1"/>
  <c r="BS26" i="70"/>
  <c r="BW26" i="70" s="1"/>
  <c r="BI360" i="70"/>
  <c r="CB360" i="70" s="1"/>
  <c r="BW336" i="70"/>
  <c r="CD336" i="70"/>
  <c r="CH336" i="70" s="1"/>
  <c r="BW6" i="70"/>
  <c r="BW46" i="70"/>
  <c r="BW248" i="70"/>
  <c r="BW83" i="70"/>
  <c r="CH46" i="70"/>
  <c r="AX274" i="70"/>
  <c r="BT274" i="70" s="1"/>
  <c r="BS274" i="70" s="1"/>
  <c r="BL274" i="70"/>
  <c r="BR274" i="70"/>
  <c r="BI26" i="70"/>
  <c r="CB26" i="70" s="1"/>
  <c r="CD26" i="70"/>
  <c r="CH26" i="70" s="1"/>
  <c r="BJ26" i="70"/>
  <c r="CC26" i="70" s="1"/>
  <c r="BI14" i="70"/>
  <c r="BY14" i="70" s="1"/>
  <c r="BW14" i="70"/>
  <c r="BJ14" i="70"/>
  <c r="BZ14" i="70" s="1"/>
  <c r="CA14" i="70"/>
  <c r="CH14" i="70" s="1"/>
  <c r="K334" i="70"/>
  <c r="P334" i="70"/>
  <c r="AQ334" i="70" s="1"/>
  <c r="K335" i="70"/>
  <c r="P335" i="70"/>
  <c r="CC352" i="70" l="1"/>
  <c r="BO352" i="70"/>
  <c r="BP352" i="70" s="1"/>
  <c r="BP265" i="70"/>
  <c r="BP325" i="70"/>
  <c r="CC366" i="70"/>
  <c r="BO366" i="70"/>
  <c r="CB366" i="70"/>
  <c r="BN366" i="70"/>
  <c r="BP365" i="70"/>
  <c r="BP326" i="70"/>
  <c r="BP328" i="70"/>
  <c r="CC311" i="70"/>
  <c r="BO311" i="70"/>
  <c r="CB311" i="70"/>
  <c r="BN311" i="70"/>
  <c r="BK274" i="70"/>
  <c r="AX335" i="70"/>
  <c r="BL335" i="70"/>
  <c r="AO334" i="70"/>
  <c r="AP334" i="70"/>
  <c r="BG334" i="70"/>
  <c r="BT334" i="70" s="1"/>
  <c r="BS334" i="70" s="1"/>
  <c r="BL334" i="70"/>
  <c r="K332" i="70"/>
  <c r="P332" i="70"/>
  <c r="AQ332" i="70" s="1"/>
  <c r="K333" i="70"/>
  <c r="P333" i="70"/>
  <c r="BP366" i="70" l="1"/>
  <c r="BP311" i="70"/>
  <c r="AX333" i="70"/>
  <c r="BL333" i="70"/>
  <c r="AN332" i="70"/>
  <c r="BG332" i="70"/>
  <c r="BT332" i="70" s="1"/>
  <c r="BS332" i="70" s="1"/>
  <c r="BL332" i="70"/>
  <c r="BR334" i="70"/>
  <c r="BK334" i="70"/>
  <c r="BT335" i="70"/>
  <c r="BS335" i="70" s="1"/>
  <c r="BK335" i="70"/>
  <c r="BJ274" i="70"/>
  <c r="CF274" i="70" s="1"/>
  <c r="BI274" i="70"/>
  <c r="CE274" i="70" s="1"/>
  <c r="CG274" i="70"/>
  <c r="CH274" i="70" s="1"/>
  <c r="BW274" i="70"/>
  <c r="K327" i="70"/>
  <c r="P327" i="70"/>
  <c r="AQ327" i="70" s="1"/>
  <c r="K329" i="70"/>
  <c r="P329" i="70"/>
  <c r="K331" i="70"/>
  <c r="P331" i="70"/>
  <c r="CA334" i="70" l="1"/>
  <c r="CH334" i="70" s="1"/>
  <c r="BW334" i="70"/>
  <c r="BI334" i="70"/>
  <c r="BY334" i="70" s="1"/>
  <c r="BJ334" i="70"/>
  <c r="BZ334" i="70" s="1"/>
  <c r="BR332" i="70"/>
  <c r="BK332" i="70"/>
  <c r="AX331" i="70"/>
  <c r="BL331" i="70"/>
  <c r="AX329" i="70"/>
  <c r="BL329" i="70"/>
  <c r="AP327" i="70"/>
  <c r="BG327" i="70"/>
  <c r="BT327" i="70" s="1"/>
  <c r="BS327" i="70" s="1"/>
  <c r="BL327" i="70"/>
  <c r="AO327" i="70"/>
  <c r="BJ335" i="70"/>
  <c r="BZ335" i="70" s="1"/>
  <c r="BI335" i="70"/>
  <c r="BY335" i="70" s="1"/>
  <c r="CA335" i="70"/>
  <c r="CH335" i="70" s="1"/>
  <c r="BW335" i="70"/>
  <c r="BT333" i="70"/>
  <c r="BS333" i="70" s="1"/>
  <c r="BK333" i="70"/>
  <c r="BT329" i="70" l="1"/>
  <c r="BS329" i="70" s="1"/>
  <c r="BK329" i="70"/>
  <c r="BR327" i="70"/>
  <c r="BK327" i="70"/>
  <c r="CA333" i="70"/>
  <c r="CH333" i="70" s="1"/>
  <c r="BW333" i="70"/>
  <c r="BJ333" i="70"/>
  <c r="BZ333" i="70" s="1"/>
  <c r="BI333" i="70"/>
  <c r="BY333" i="70" s="1"/>
  <c r="BT331" i="70"/>
  <c r="BS331" i="70" s="1"/>
  <c r="BK331" i="70"/>
  <c r="BJ332" i="70"/>
  <c r="BZ332" i="70" s="1"/>
  <c r="BI332" i="70"/>
  <c r="BY332" i="70" s="1"/>
  <c r="BW332" i="70"/>
  <c r="CA332" i="70"/>
  <c r="CH332" i="70" s="1"/>
  <c r="K321" i="70"/>
  <c r="P321" i="70"/>
  <c r="AQ321" i="70" s="1"/>
  <c r="K322" i="70"/>
  <c r="P322" i="70"/>
  <c r="K323" i="70"/>
  <c r="P323" i="70"/>
  <c r="AX322" i="70" l="1"/>
  <c r="BL322" i="70"/>
  <c r="AN321" i="70"/>
  <c r="BG321" i="70"/>
  <c r="BT321" i="70" s="1"/>
  <c r="BS321" i="70" s="1"/>
  <c r="BL321" i="70"/>
  <c r="CA331" i="70"/>
  <c r="CH331" i="70" s="1"/>
  <c r="BW331" i="70"/>
  <c r="BJ331" i="70"/>
  <c r="BZ331" i="70" s="1"/>
  <c r="BI331" i="70"/>
  <c r="BY331" i="70" s="1"/>
  <c r="BJ327" i="70"/>
  <c r="BZ327" i="70" s="1"/>
  <c r="BI327" i="70"/>
  <c r="BY327" i="70" s="1"/>
  <c r="CA327" i="70"/>
  <c r="CH327" i="70" s="1"/>
  <c r="BW327" i="70"/>
  <c r="CA329" i="70"/>
  <c r="CH329" i="70" s="1"/>
  <c r="BW329" i="70"/>
  <c r="BJ329" i="70"/>
  <c r="BI329" i="70"/>
  <c r="AX323" i="70"/>
  <c r="BL323" i="70"/>
  <c r="P261" i="70"/>
  <c r="K261" i="70"/>
  <c r="BZ329" i="70" l="1"/>
  <c r="BO329" i="70"/>
  <c r="BY329" i="70"/>
  <c r="BN329" i="70"/>
  <c r="BT323" i="70"/>
  <c r="BS323" i="70" s="1"/>
  <c r="BK323" i="70"/>
  <c r="AX261" i="70"/>
  <c r="BL261" i="70"/>
  <c r="BR321" i="70"/>
  <c r="BK321" i="70"/>
  <c r="BT322" i="70"/>
  <c r="BS322" i="70" s="1"/>
  <c r="BK322" i="70"/>
  <c r="K12" i="70"/>
  <c r="K13" i="70"/>
  <c r="K15" i="70"/>
  <c r="K16" i="70"/>
  <c r="K18" i="70"/>
  <c r="K19" i="70"/>
  <c r="BP329" i="70" l="1"/>
  <c r="AX15" i="70"/>
  <c r="BL15" i="70"/>
  <c r="AX12" i="70"/>
  <c r="BL12" i="70"/>
  <c r="BT261" i="70"/>
  <c r="BS261" i="70" s="1"/>
  <c r="BK261" i="70"/>
  <c r="BG19" i="70"/>
  <c r="BT19" i="70" s="1"/>
  <c r="BS19" i="70" s="1"/>
  <c r="AN19" i="70"/>
  <c r="BL19" i="70"/>
  <c r="AX16" i="70"/>
  <c r="BL16" i="70"/>
  <c r="AX13" i="70"/>
  <c r="BL13" i="70"/>
  <c r="BJ322" i="70"/>
  <c r="BI322" i="70"/>
  <c r="CA322" i="70"/>
  <c r="CH322" i="70" s="1"/>
  <c r="BW322" i="70"/>
  <c r="BJ321" i="70"/>
  <c r="BI321" i="70"/>
  <c r="CA321" i="70"/>
  <c r="CH321" i="70" s="1"/>
  <c r="BW321" i="70"/>
  <c r="CA323" i="70"/>
  <c r="CH323" i="70" s="1"/>
  <c r="BW323" i="70"/>
  <c r="BJ323" i="70"/>
  <c r="BI323" i="70"/>
  <c r="AX18" i="70"/>
  <c r="BL18" i="70"/>
  <c r="J38" i="71"/>
  <c r="H38" i="71"/>
  <c r="G38" i="71"/>
  <c r="BY321" i="70" l="1"/>
  <c r="BN321" i="70"/>
  <c r="BZ321" i="70"/>
  <c r="BO321" i="70"/>
  <c r="BY323" i="70"/>
  <c r="BN323" i="70"/>
  <c r="BZ323" i="70"/>
  <c r="BO323" i="70"/>
  <c r="BY322" i="70"/>
  <c r="BN322" i="70"/>
  <c r="BZ322" i="70"/>
  <c r="BO322" i="70"/>
  <c r="BK18" i="70"/>
  <c r="BT18" i="70"/>
  <c r="BS18" i="70" s="1"/>
  <c r="BT15" i="70"/>
  <c r="BS15" i="70" s="1"/>
  <c r="BK15" i="70"/>
  <c r="BT13" i="70"/>
  <c r="BS13" i="70" s="1"/>
  <c r="BK13" i="70"/>
  <c r="BK16" i="70"/>
  <c r="BT16" i="70"/>
  <c r="BS16" i="70" s="1"/>
  <c r="BJ261" i="70"/>
  <c r="BZ261" i="70" s="1"/>
  <c r="BW261" i="70"/>
  <c r="BI261" i="70"/>
  <c r="BY261" i="70" s="1"/>
  <c r="CA261" i="70"/>
  <c r="CH261" i="70" s="1"/>
  <c r="BT12" i="70"/>
  <c r="BS12" i="70" s="1"/>
  <c r="BK12" i="70"/>
  <c r="P224" i="70"/>
  <c r="K224" i="70"/>
  <c r="P210" i="70"/>
  <c r="K210" i="70"/>
  <c r="BP323" i="70" l="1"/>
  <c r="BP322" i="70"/>
  <c r="BP321" i="70"/>
  <c r="BL224" i="70"/>
  <c r="AY224" i="70"/>
  <c r="CA12" i="70"/>
  <c r="CH12" i="70" s="1"/>
  <c r="BW12" i="70"/>
  <c r="BJ12" i="70"/>
  <c r="BZ12" i="70" s="1"/>
  <c r="BI12" i="70"/>
  <c r="BY12" i="70" s="1"/>
  <c r="BJ13" i="70"/>
  <c r="BZ13" i="70" s="1"/>
  <c r="BI13" i="70"/>
  <c r="BY13" i="70" s="1"/>
  <c r="CA13" i="70"/>
  <c r="CH13" i="70" s="1"/>
  <c r="BW13" i="70"/>
  <c r="BW15" i="70"/>
  <c r="BI15" i="70"/>
  <c r="BY15" i="70" s="1"/>
  <c r="BJ15" i="70"/>
  <c r="BZ15" i="70" s="1"/>
  <c r="CA15" i="70"/>
  <c r="CH15" i="70" s="1"/>
  <c r="BL210" i="70"/>
  <c r="BI16" i="70"/>
  <c r="BY16" i="70" s="1"/>
  <c r="CA16" i="70"/>
  <c r="CH16" i="70" s="1"/>
  <c r="BW16" i="70"/>
  <c r="BJ16" i="70"/>
  <c r="BZ16" i="70" s="1"/>
  <c r="BI18" i="70"/>
  <c r="BW18" i="70"/>
  <c r="CA18" i="70"/>
  <c r="CH18" i="70" s="1"/>
  <c r="BJ18" i="70"/>
  <c r="CD5" i="70"/>
  <c r="CC5" i="70"/>
  <c r="CB5" i="70"/>
  <c r="CA5" i="70"/>
  <c r="BZ5" i="70"/>
  <c r="BY5" i="70"/>
  <c r="BO5" i="70"/>
  <c r="BN5" i="70"/>
  <c r="BH5" i="70"/>
  <c r="BG5" i="70"/>
  <c r="BF5" i="70"/>
  <c r="BE5" i="70"/>
  <c r="BD5" i="70"/>
  <c r="BB5" i="70"/>
  <c r="BA5" i="70"/>
  <c r="AZ5" i="70"/>
  <c r="AY5" i="70"/>
  <c r="AV5" i="70"/>
  <c r="AU5" i="70"/>
  <c r="AT5" i="70"/>
  <c r="AS5" i="70"/>
  <c r="BV5" i="70" s="1"/>
  <c r="AR5" i="70"/>
  <c r="AP5" i="70"/>
  <c r="AO5" i="70"/>
  <c r="AN5" i="70"/>
  <c r="P5" i="70"/>
  <c r="AQ5" i="70" s="1"/>
  <c r="K5" i="70"/>
  <c r="BL5" i="70" s="1"/>
  <c r="BY18" i="70" l="1"/>
  <c r="BN18" i="70"/>
  <c r="BZ18" i="70"/>
  <c r="BO18" i="70"/>
  <c r="BU224" i="70"/>
  <c r="BS224" i="70" s="1"/>
  <c r="BK224" i="70"/>
  <c r="AW5" i="70"/>
  <c r="BU5" i="70"/>
  <c r="BP5" i="70"/>
  <c r="AX5" i="70"/>
  <c r="BT5" i="70" s="1"/>
  <c r="BC5" i="70"/>
  <c r="BP18" i="70" l="1"/>
  <c r="CA224" i="70"/>
  <c r="CH224" i="70" s="1"/>
  <c r="BW224" i="70"/>
  <c r="BJ224" i="70"/>
  <c r="BZ224" i="70" s="1"/>
  <c r="BI224" i="70"/>
  <c r="BY224" i="70" s="1"/>
  <c r="BR5" i="70"/>
  <c r="BS5" i="70"/>
  <c r="BK5" i="70"/>
  <c r="CD370" i="70"/>
  <c r="CC370" i="70"/>
  <c r="CB370" i="70"/>
  <c r="CA370" i="70"/>
  <c r="BZ370" i="70"/>
  <c r="BY370" i="70"/>
  <c r="BV370" i="70"/>
  <c r="BU370" i="70"/>
  <c r="BT370" i="70"/>
  <c r="BS370" i="70"/>
  <c r="BR370" i="70"/>
  <c r="BP370" i="70"/>
  <c r="BO370" i="70"/>
  <c r="BN370" i="70"/>
  <c r="AD370" i="70"/>
  <c r="AC370" i="70"/>
  <c r="AB370" i="70"/>
  <c r="R370" i="70"/>
  <c r="Q370" i="70"/>
  <c r="M370" i="70"/>
  <c r="L370" i="70"/>
  <c r="A370" i="70"/>
  <c r="P320" i="70"/>
  <c r="K320" i="70"/>
  <c r="P319" i="70"/>
  <c r="K319" i="70"/>
  <c r="P318" i="70"/>
  <c r="K318" i="70"/>
  <c r="P317" i="70"/>
  <c r="K317" i="70"/>
  <c r="P316" i="70"/>
  <c r="AQ316" i="70" s="1"/>
  <c r="K316" i="70"/>
  <c r="P315" i="70"/>
  <c r="K315" i="70"/>
  <c r="P314" i="70"/>
  <c r="AQ314" i="70" s="1"/>
  <c r="K314" i="70"/>
  <c r="P313" i="70"/>
  <c r="K313" i="70"/>
  <c r="P312" i="70"/>
  <c r="AQ312" i="70" s="1"/>
  <c r="K312" i="70"/>
  <c r="P309" i="70"/>
  <c r="K309" i="70"/>
  <c r="P308" i="70"/>
  <c r="AQ308" i="70" s="1"/>
  <c r="K308" i="70"/>
  <c r="P307" i="70"/>
  <c r="K307" i="70"/>
  <c r="P306" i="70"/>
  <c r="AQ306" i="70" s="1"/>
  <c r="K306" i="70"/>
  <c r="P305" i="70"/>
  <c r="K305" i="70"/>
  <c r="P304" i="70"/>
  <c r="AQ304" i="70" s="1"/>
  <c r="K304" i="70"/>
  <c r="P303" i="70"/>
  <c r="K303" i="70"/>
  <c r="P302" i="70"/>
  <c r="AQ302" i="70" s="1"/>
  <c r="K302" i="70"/>
  <c r="P301" i="70"/>
  <c r="K301" i="70"/>
  <c r="P300" i="70"/>
  <c r="AQ300" i="70" s="1"/>
  <c r="K300" i="70"/>
  <c r="P299" i="70"/>
  <c r="K299" i="70"/>
  <c r="P298" i="70"/>
  <c r="AQ298" i="70" s="1"/>
  <c r="K298" i="70"/>
  <c r="P297" i="70"/>
  <c r="K297" i="70"/>
  <c r="P296" i="70"/>
  <c r="AQ296" i="70" s="1"/>
  <c r="K296" i="70"/>
  <c r="P295" i="70"/>
  <c r="K295" i="70"/>
  <c r="P294" i="70"/>
  <c r="AQ294" i="70" s="1"/>
  <c r="K294" i="70"/>
  <c r="P293" i="70"/>
  <c r="K293" i="70"/>
  <c r="P292" i="70"/>
  <c r="K292" i="70"/>
  <c r="P291" i="70"/>
  <c r="AQ291" i="70" s="1"/>
  <c r="K291" i="70"/>
  <c r="P290" i="70"/>
  <c r="K290" i="70"/>
  <c r="P289" i="70"/>
  <c r="AQ289" i="70" s="1"/>
  <c r="K289" i="70"/>
  <c r="P288" i="70"/>
  <c r="K288" i="70"/>
  <c r="P287" i="70"/>
  <c r="AQ287" i="70" s="1"/>
  <c r="K287" i="70"/>
  <c r="P286" i="70"/>
  <c r="K286" i="70"/>
  <c r="P285" i="70"/>
  <c r="K285" i="70"/>
  <c r="P284" i="70"/>
  <c r="AQ284" i="70" s="1"/>
  <c r="K284" i="70"/>
  <c r="P283" i="70"/>
  <c r="K283" i="70"/>
  <c r="P282" i="70"/>
  <c r="AQ282" i="70" s="1"/>
  <c r="K282" i="70"/>
  <c r="P281" i="70"/>
  <c r="K281" i="70"/>
  <c r="P280" i="70"/>
  <c r="AQ280" i="70" s="1"/>
  <c r="K280" i="70"/>
  <c r="P279" i="70"/>
  <c r="K279" i="70"/>
  <c r="P278" i="70"/>
  <c r="AQ278" i="70" s="1"/>
  <c r="K278" i="70"/>
  <c r="P277" i="70"/>
  <c r="K277" i="70"/>
  <c r="BL277" i="70" s="1"/>
  <c r="P276" i="70"/>
  <c r="K276" i="70"/>
  <c r="P275" i="70"/>
  <c r="K275" i="70"/>
  <c r="P270" i="70"/>
  <c r="K270" i="70"/>
  <c r="P269" i="70"/>
  <c r="K269" i="70"/>
  <c r="P268" i="70"/>
  <c r="AQ268" i="70" s="1"/>
  <c r="K268" i="70"/>
  <c r="P267" i="70"/>
  <c r="K267" i="70"/>
  <c r="P266" i="70"/>
  <c r="AQ266" i="70" s="1"/>
  <c r="K266" i="70"/>
  <c r="P262" i="70"/>
  <c r="K262" i="70"/>
  <c r="P259" i="70"/>
  <c r="AQ259" i="70" s="1"/>
  <c r="K259" i="70"/>
  <c r="P258" i="70"/>
  <c r="K258" i="70"/>
  <c r="P257" i="70"/>
  <c r="K257" i="70"/>
  <c r="P256" i="70"/>
  <c r="K256" i="70"/>
  <c r="P255" i="70"/>
  <c r="K255" i="70"/>
  <c r="P254" i="70"/>
  <c r="K254" i="70"/>
  <c r="P253" i="70"/>
  <c r="K253" i="70"/>
  <c r="P252" i="70"/>
  <c r="K252" i="70"/>
  <c r="P251" i="70"/>
  <c r="K251" i="70"/>
  <c r="P248" i="70"/>
  <c r="K248" i="70"/>
  <c r="BL248" i="70" s="1"/>
  <c r="P247" i="70"/>
  <c r="K247" i="70"/>
  <c r="P246" i="70"/>
  <c r="AQ246" i="70" s="1"/>
  <c r="K246" i="70"/>
  <c r="P245" i="70"/>
  <c r="K245" i="70"/>
  <c r="P244" i="70"/>
  <c r="AQ244" i="70" s="1"/>
  <c r="K244" i="70"/>
  <c r="P243" i="70"/>
  <c r="K243" i="70"/>
  <c r="P242" i="70"/>
  <c r="AQ242" i="70" s="1"/>
  <c r="K242" i="70"/>
  <c r="P241" i="70"/>
  <c r="K241" i="70"/>
  <c r="P240" i="70"/>
  <c r="AQ240" i="70" s="1"/>
  <c r="K240" i="70"/>
  <c r="P239" i="70"/>
  <c r="K239" i="70"/>
  <c r="P238" i="70"/>
  <c r="K238" i="70"/>
  <c r="P237" i="70"/>
  <c r="K237" i="70"/>
  <c r="P234" i="70"/>
  <c r="K234" i="70"/>
  <c r="P233" i="70"/>
  <c r="AQ233" i="70" s="1"/>
  <c r="K233" i="70"/>
  <c r="P232" i="70"/>
  <c r="K232" i="70"/>
  <c r="P231" i="70"/>
  <c r="AQ231" i="70" s="1"/>
  <c r="K231" i="70"/>
  <c r="P230" i="70"/>
  <c r="K230" i="70"/>
  <c r="P229" i="70"/>
  <c r="AQ229" i="70" s="1"/>
  <c r="K229" i="70"/>
  <c r="P228" i="70"/>
  <c r="K228" i="70"/>
  <c r="P220" i="70"/>
  <c r="K220" i="70"/>
  <c r="P219" i="70"/>
  <c r="K219" i="70"/>
  <c r="P218" i="70"/>
  <c r="K218" i="70"/>
  <c r="P217" i="70"/>
  <c r="K217" i="70"/>
  <c r="P216" i="70"/>
  <c r="K216" i="70"/>
  <c r="P215" i="70"/>
  <c r="K215" i="70"/>
  <c r="P214" i="70"/>
  <c r="K214" i="70"/>
  <c r="P213" i="70"/>
  <c r="K213" i="70"/>
  <c r="P212" i="70"/>
  <c r="K212" i="70"/>
  <c r="P206" i="70"/>
  <c r="K206" i="70"/>
  <c r="P205" i="70"/>
  <c r="K205" i="70"/>
  <c r="P204" i="70"/>
  <c r="K204" i="70"/>
  <c r="P203" i="70"/>
  <c r="AQ203" i="70" s="1"/>
  <c r="K203" i="70"/>
  <c r="P202" i="70"/>
  <c r="K202" i="70"/>
  <c r="P201" i="70"/>
  <c r="K201" i="70"/>
  <c r="P200" i="70"/>
  <c r="AQ200" i="70" s="1"/>
  <c r="K200" i="70"/>
  <c r="P199" i="70"/>
  <c r="K199" i="70"/>
  <c r="P198" i="70"/>
  <c r="AQ198" i="70" s="1"/>
  <c r="K198" i="70"/>
  <c r="P197" i="70"/>
  <c r="K197" i="70"/>
  <c r="P196" i="70"/>
  <c r="K196" i="70"/>
  <c r="P195" i="70"/>
  <c r="AQ195" i="70" s="1"/>
  <c r="K195" i="70"/>
  <c r="P194" i="70"/>
  <c r="K194" i="70"/>
  <c r="P193" i="70"/>
  <c r="K193" i="70"/>
  <c r="P192" i="70"/>
  <c r="AQ192" i="70" s="1"/>
  <c r="K192" i="70"/>
  <c r="P191" i="70"/>
  <c r="K191" i="70"/>
  <c r="P190" i="70"/>
  <c r="K190" i="70"/>
  <c r="P189" i="70"/>
  <c r="AQ189" i="70" s="1"/>
  <c r="K189" i="70"/>
  <c r="P188" i="70"/>
  <c r="K188" i="70"/>
  <c r="P187" i="70"/>
  <c r="AQ187" i="70" s="1"/>
  <c r="K187" i="70"/>
  <c r="P186" i="70"/>
  <c r="K186" i="70"/>
  <c r="P185" i="70"/>
  <c r="K185" i="70"/>
  <c r="P184" i="70"/>
  <c r="AQ184" i="70" s="1"/>
  <c r="K184" i="70"/>
  <c r="P183" i="70"/>
  <c r="K183" i="70"/>
  <c r="P182" i="70"/>
  <c r="K182" i="70"/>
  <c r="P181" i="70"/>
  <c r="AQ181" i="70" s="1"/>
  <c r="K181" i="70"/>
  <c r="P180" i="70"/>
  <c r="K180" i="70"/>
  <c r="P179" i="70"/>
  <c r="K179" i="70"/>
  <c r="P178" i="70"/>
  <c r="AQ178" i="70" s="1"/>
  <c r="K178" i="70"/>
  <c r="P177" i="70"/>
  <c r="K177" i="70"/>
  <c r="P176" i="70"/>
  <c r="K176" i="70"/>
  <c r="P174" i="70"/>
  <c r="K174" i="70"/>
  <c r="P172" i="70"/>
  <c r="K172" i="70"/>
  <c r="P170" i="70"/>
  <c r="AQ170" i="70" s="1"/>
  <c r="K170" i="70"/>
  <c r="P169" i="70"/>
  <c r="K169" i="70"/>
  <c r="P168" i="70"/>
  <c r="K168" i="70"/>
  <c r="P167" i="70"/>
  <c r="K167" i="70"/>
  <c r="P166" i="70"/>
  <c r="K166" i="70"/>
  <c r="P165" i="70"/>
  <c r="AQ165" i="70" s="1"/>
  <c r="K165" i="70"/>
  <c r="P164" i="70"/>
  <c r="K164" i="70"/>
  <c r="P163" i="70"/>
  <c r="K163" i="70"/>
  <c r="P162" i="70"/>
  <c r="K162" i="70"/>
  <c r="P161" i="70"/>
  <c r="AQ161" i="70" s="1"/>
  <c r="K161" i="70"/>
  <c r="P160" i="70"/>
  <c r="K160" i="70"/>
  <c r="P158" i="70"/>
  <c r="K158" i="70"/>
  <c r="P157" i="70"/>
  <c r="AQ157" i="70" s="1"/>
  <c r="K157" i="70"/>
  <c r="P156" i="70"/>
  <c r="K156" i="70"/>
  <c r="P155" i="70"/>
  <c r="K155" i="70"/>
  <c r="P154" i="70"/>
  <c r="K154" i="70"/>
  <c r="P153" i="70"/>
  <c r="AQ153" i="70" s="1"/>
  <c r="K153" i="70"/>
  <c r="P152" i="70"/>
  <c r="K152" i="70"/>
  <c r="P151" i="70"/>
  <c r="K151" i="70"/>
  <c r="P150" i="70"/>
  <c r="K150" i="70"/>
  <c r="P149" i="70"/>
  <c r="AQ149" i="70" s="1"/>
  <c r="K149" i="70"/>
  <c r="P148" i="70"/>
  <c r="K148" i="70"/>
  <c r="P147" i="70"/>
  <c r="K147" i="70"/>
  <c r="P146" i="70"/>
  <c r="AQ146" i="70" s="1"/>
  <c r="K146" i="70"/>
  <c r="P145" i="70"/>
  <c r="K145" i="70"/>
  <c r="P144" i="70"/>
  <c r="K144" i="70"/>
  <c r="P143" i="70"/>
  <c r="AQ143" i="70" s="1"/>
  <c r="K143" i="70"/>
  <c r="P142" i="70"/>
  <c r="K142" i="70"/>
  <c r="P141" i="70"/>
  <c r="K141" i="70"/>
  <c r="P140" i="70"/>
  <c r="AQ140" i="70" s="1"/>
  <c r="K140" i="70"/>
  <c r="P139" i="70"/>
  <c r="K139" i="70"/>
  <c r="P138" i="70"/>
  <c r="K138" i="70"/>
  <c r="P137" i="70"/>
  <c r="AQ137" i="70" s="1"/>
  <c r="K137" i="70"/>
  <c r="P136" i="70"/>
  <c r="K136" i="70"/>
  <c r="P135" i="70"/>
  <c r="K135" i="70"/>
  <c r="P134" i="70"/>
  <c r="AQ134" i="70" s="1"/>
  <c r="K134" i="70"/>
  <c r="P133" i="70"/>
  <c r="K133" i="70"/>
  <c r="P132" i="70"/>
  <c r="K132" i="70"/>
  <c r="P131" i="70"/>
  <c r="AQ131" i="70" s="1"/>
  <c r="K131" i="70"/>
  <c r="P130" i="70"/>
  <c r="K130" i="70"/>
  <c r="P129" i="70"/>
  <c r="AQ129" i="70" s="1"/>
  <c r="K129" i="70"/>
  <c r="P128" i="70"/>
  <c r="K128" i="70"/>
  <c r="P127" i="70"/>
  <c r="K127" i="70"/>
  <c r="P126" i="70"/>
  <c r="AQ126" i="70" s="1"/>
  <c r="K126" i="70"/>
  <c r="P125" i="70"/>
  <c r="K125" i="70"/>
  <c r="P124" i="70"/>
  <c r="K124" i="70"/>
  <c r="P123" i="70"/>
  <c r="AQ123" i="70" s="1"/>
  <c r="K123" i="70"/>
  <c r="P122" i="70"/>
  <c r="K122" i="70"/>
  <c r="P121" i="70"/>
  <c r="K121" i="70"/>
  <c r="P120" i="70"/>
  <c r="AQ120" i="70" s="1"/>
  <c r="K120" i="70"/>
  <c r="P119" i="70"/>
  <c r="K119" i="70"/>
  <c r="P118" i="70"/>
  <c r="K118" i="70"/>
  <c r="P117" i="70"/>
  <c r="AQ117" i="70" s="1"/>
  <c r="K117" i="70"/>
  <c r="P116" i="70"/>
  <c r="K116" i="70"/>
  <c r="P115" i="70"/>
  <c r="K115" i="70"/>
  <c r="P114" i="70"/>
  <c r="K114" i="70"/>
  <c r="P113" i="70"/>
  <c r="AQ113" i="70" s="1"/>
  <c r="K113" i="70"/>
  <c r="P112" i="70"/>
  <c r="K112" i="70"/>
  <c r="P111" i="70"/>
  <c r="K111" i="70"/>
  <c r="P110" i="70"/>
  <c r="AQ110" i="70" s="1"/>
  <c r="K110" i="70"/>
  <c r="P109" i="70"/>
  <c r="K109" i="70"/>
  <c r="P108" i="70"/>
  <c r="K108" i="70"/>
  <c r="P107" i="70"/>
  <c r="AQ107" i="70" s="1"/>
  <c r="K107" i="70"/>
  <c r="P106" i="70"/>
  <c r="K106" i="70"/>
  <c r="P105" i="70"/>
  <c r="K105" i="70"/>
  <c r="P104" i="70"/>
  <c r="AQ104" i="70" s="1"/>
  <c r="K104" i="70"/>
  <c r="P103" i="70"/>
  <c r="K103" i="70"/>
  <c r="P102" i="70"/>
  <c r="K102" i="70"/>
  <c r="P101" i="70"/>
  <c r="AQ101" i="70" s="1"/>
  <c r="K101" i="70"/>
  <c r="P100" i="70"/>
  <c r="K100" i="70"/>
  <c r="P99" i="70"/>
  <c r="K99" i="70"/>
  <c r="P98" i="70"/>
  <c r="AQ98" i="70" s="1"/>
  <c r="K98" i="70"/>
  <c r="P97" i="70"/>
  <c r="K97" i="70"/>
  <c r="P96" i="70"/>
  <c r="K96" i="70"/>
  <c r="P95" i="70"/>
  <c r="AQ95" i="70" s="1"/>
  <c r="K95" i="70"/>
  <c r="P94" i="70"/>
  <c r="K94" i="70"/>
  <c r="P93" i="70"/>
  <c r="K93" i="70"/>
  <c r="P92" i="70"/>
  <c r="AQ92" i="70" s="1"/>
  <c r="K92" i="70"/>
  <c r="P91" i="70"/>
  <c r="K91" i="70"/>
  <c r="P90" i="70"/>
  <c r="K90" i="70"/>
  <c r="P89" i="70"/>
  <c r="AQ89" i="70" s="1"/>
  <c r="K89" i="70"/>
  <c r="P88" i="70"/>
  <c r="K88" i="70"/>
  <c r="P87" i="70"/>
  <c r="K87" i="70"/>
  <c r="P86" i="70"/>
  <c r="AQ86" i="70" s="1"/>
  <c r="K86" i="70"/>
  <c r="P85" i="70"/>
  <c r="K85" i="70"/>
  <c r="P84" i="70"/>
  <c r="AQ84" i="70" s="1"/>
  <c r="K84" i="70"/>
  <c r="P81" i="70"/>
  <c r="K81" i="70"/>
  <c r="P80" i="70"/>
  <c r="K80" i="70"/>
  <c r="P79" i="70"/>
  <c r="K79" i="70"/>
  <c r="P78" i="70"/>
  <c r="AQ78" i="70" s="1"/>
  <c r="K78" i="70"/>
  <c r="P77" i="70"/>
  <c r="K77" i="70"/>
  <c r="P76" i="70"/>
  <c r="K76" i="70"/>
  <c r="P75" i="70"/>
  <c r="AQ75" i="70" s="1"/>
  <c r="K75" i="70"/>
  <c r="P74" i="70"/>
  <c r="K74" i="70"/>
  <c r="P73" i="70"/>
  <c r="K73" i="70"/>
  <c r="P72" i="70"/>
  <c r="AQ72" i="70" s="1"/>
  <c r="K72" i="70"/>
  <c r="P71" i="70"/>
  <c r="K71" i="70"/>
  <c r="P70" i="70"/>
  <c r="K70" i="70"/>
  <c r="P69" i="70"/>
  <c r="AQ69" i="70" s="1"/>
  <c r="K69" i="70"/>
  <c r="P68" i="70"/>
  <c r="K68" i="70"/>
  <c r="P67" i="70"/>
  <c r="K67" i="70"/>
  <c r="P66" i="70"/>
  <c r="AQ66" i="70" s="1"/>
  <c r="K66" i="70"/>
  <c r="P65" i="70"/>
  <c r="K65" i="70"/>
  <c r="P64" i="70"/>
  <c r="K64" i="70"/>
  <c r="P63" i="70"/>
  <c r="AQ63" i="70" s="1"/>
  <c r="K63" i="70"/>
  <c r="P62" i="70"/>
  <c r="K62" i="70"/>
  <c r="P61" i="70"/>
  <c r="K61" i="70"/>
  <c r="P59" i="70"/>
  <c r="AQ59" i="70" s="1"/>
  <c r="K59" i="70"/>
  <c r="P58" i="70"/>
  <c r="K58" i="70"/>
  <c r="P57" i="70"/>
  <c r="K57" i="70"/>
  <c r="P56" i="70"/>
  <c r="AQ56" i="70" s="1"/>
  <c r="K56" i="70"/>
  <c r="P55" i="70"/>
  <c r="K55" i="70"/>
  <c r="P54" i="70"/>
  <c r="K54" i="70"/>
  <c r="P53" i="70"/>
  <c r="AQ53" i="70" s="1"/>
  <c r="K53" i="70"/>
  <c r="P52" i="70"/>
  <c r="K52" i="70"/>
  <c r="P51" i="70"/>
  <c r="AQ51" i="70" s="1"/>
  <c r="K51" i="70"/>
  <c r="P50" i="70"/>
  <c r="K50" i="70"/>
  <c r="P49" i="70"/>
  <c r="AQ49" i="70" s="1"/>
  <c r="K49" i="70"/>
  <c r="P48" i="70"/>
  <c r="K48" i="70"/>
  <c r="P47" i="70"/>
  <c r="AQ47" i="70" s="1"/>
  <c r="K47" i="70"/>
  <c r="P44" i="70"/>
  <c r="K44" i="70"/>
  <c r="P43" i="70"/>
  <c r="AQ43" i="70" s="1"/>
  <c r="K43" i="70"/>
  <c r="P42" i="70"/>
  <c r="K42" i="70"/>
  <c r="P41" i="70"/>
  <c r="AQ41" i="70" s="1"/>
  <c r="K41" i="70"/>
  <c r="P40" i="70"/>
  <c r="K40" i="70"/>
  <c r="P39" i="70"/>
  <c r="AQ39" i="70" s="1"/>
  <c r="K39" i="70"/>
  <c r="P38" i="70"/>
  <c r="K38" i="70"/>
  <c r="P37" i="70"/>
  <c r="K37" i="70"/>
  <c r="P36" i="70"/>
  <c r="AQ36" i="70" s="1"/>
  <c r="K36" i="70"/>
  <c r="P35" i="70"/>
  <c r="K35" i="70"/>
  <c r="P34" i="70"/>
  <c r="AQ34" i="70" s="1"/>
  <c r="K34" i="70"/>
  <c r="P33" i="70"/>
  <c r="K33" i="70"/>
  <c r="P32" i="70"/>
  <c r="AQ32" i="70" s="1"/>
  <c r="K32" i="70"/>
  <c r="P31" i="70"/>
  <c r="K31" i="70"/>
  <c r="P30" i="70"/>
  <c r="AQ30" i="70" s="1"/>
  <c r="K30" i="70"/>
  <c r="P29" i="70"/>
  <c r="K29" i="70"/>
  <c r="P28" i="70"/>
  <c r="AQ28" i="70" s="1"/>
  <c r="K28" i="70"/>
  <c r="P27" i="70"/>
  <c r="K27" i="70"/>
  <c r="P25" i="70"/>
  <c r="AQ25" i="70" s="1"/>
  <c r="K25" i="70"/>
  <c r="P13" i="70"/>
  <c r="P12" i="70"/>
  <c r="P24" i="70"/>
  <c r="K24" i="70"/>
  <c r="P23" i="70"/>
  <c r="K23" i="70"/>
  <c r="P22" i="70"/>
  <c r="AQ22" i="70" s="1"/>
  <c r="K22" i="70"/>
  <c r="P21" i="70"/>
  <c r="K21" i="70"/>
  <c r="P20" i="70"/>
  <c r="K20" i="70"/>
  <c r="P19" i="70"/>
  <c r="AQ19" i="70" s="1"/>
  <c r="P18" i="70"/>
  <c r="P16" i="70"/>
  <c r="P15" i="70"/>
  <c r="P11" i="70"/>
  <c r="AQ11" i="70" s="1"/>
  <c r="K11" i="70"/>
  <c r="P10" i="70"/>
  <c r="K10" i="70"/>
  <c r="P7" i="70"/>
  <c r="K7" i="70"/>
  <c r="BK19" i="70" l="1"/>
  <c r="BR19" i="70"/>
  <c r="BL7" i="70"/>
  <c r="BD7" i="70"/>
  <c r="BL10" i="70"/>
  <c r="BD10" i="70"/>
  <c r="AP11" i="70"/>
  <c r="BG11" i="70"/>
  <c r="BT11" i="70" s="1"/>
  <c r="BS11" i="70" s="1"/>
  <c r="BL11" i="70"/>
  <c r="AO11" i="70"/>
  <c r="AX20" i="70"/>
  <c r="BL20" i="70"/>
  <c r="AX21" i="70"/>
  <c r="BL21" i="70"/>
  <c r="AN22" i="70"/>
  <c r="BL22" i="70"/>
  <c r="BG22" i="70"/>
  <c r="BT22" i="70" s="1"/>
  <c r="BS22" i="70" s="1"/>
  <c r="AX23" i="70"/>
  <c r="BL23" i="70"/>
  <c r="AX24" i="70"/>
  <c r="BL24" i="70"/>
  <c r="AO25" i="70"/>
  <c r="AS25" i="70"/>
  <c r="BV25" i="70" s="1"/>
  <c r="BS25" i="70" s="1"/>
  <c r="AP25" i="70"/>
  <c r="BL25" i="70"/>
  <c r="AV27" i="70"/>
  <c r="BL27" i="70"/>
  <c r="AS27" i="70"/>
  <c r="AU27" i="70"/>
  <c r="AN28" i="70"/>
  <c r="BL28" i="70"/>
  <c r="AS28" i="70"/>
  <c r="BV28" i="70" s="1"/>
  <c r="BS28" i="70" s="1"/>
  <c r="AT29" i="70"/>
  <c r="BT29" i="70" s="1"/>
  <c r="AV29" i="70"/>
  <c r="BL29" i="70"/>
  <c r="AS29" i="70"/>
  <c r="AU29" i="70"/>
  <c r="AP30" i="70"/>
  <c r="BL30" i="70"/>
  <c r="AO30" i="70"/>
  <c r="AS30" i="70"/>
  <c r="BV30" i="70" s="1"/>
  <c r="BS30" i="70" s="1"/>
  <c r="AV31" i="70"/>
  <c r="BL31" i="70"/>
  <c r="AS31" i="70"/>
  <c r="AU31" i="70"/>
  <c r="AP32" i="70"/>
  <c r="AO32" i="70"/>
  <c r="AS32" i="70"/>
  <c r="BV32" i="70" s="1"/>
  <c r="BS32" i="70" s="1"/>
  <c r="BL32" i="70"/>
  <c r="AV33" i="70"/>
  <c r="BL33" i="70"/>
  <c r="AS33" i="70"/>
  <c r="AU33" i="70"/>
  <c r="AO34" i="70"/>
  <c r="AS34" i="70"/>
  <c r="BV34" i="70" s="1"/>
  <c r="BS34" i="70" s="1"/>
  <c r="AP34" i="70"/>
  <c r="BL34" i="70"/>
  <c r="AV35" i="70"/>
  <c r="BL35" i="70"/>
  <c r="AS35" i="70"/>
  <c r="AU35" i="70"/>
  <c r="AS36" i="70"/>
  <c r="BV36" i="70" s="1"/>
  <c r="BS36" i="70" s="1"/>
  <c r="AN36" i="70"/>
  <c r="BL36" i="70"/>
  <c r="AV37" i="70"/>
  <c r="BL37" i="70"/>
  <c r="AS37" i="70"/>
  <c r="AU37" i="70"/>
  <c r="AS38" i="70"/>
  <c r="AU38" i="70"/>
  <c r="AW38" i="70"/>
  <c r="BR38" i="70" s="1"/>
  <c r="AV38" i="70"/>
  <c r="BL38" i="70"/>
  <c r="AN39" i="70"/>
  <c r="BL39" i="70"/>
  <c r="AS39" i="70"/>
  <c r="BV39" i="70" s="1"/>
  <c r="BS39" i="70" s="1"/>
  <c r="AS40" i="70"/>
  <c r="AU40" i="70"/>
  <c r="AV40" i="70"/>
  <c r="BL40" i="70"/>
  <c r="AN41" i="70"/>
  <c r="BL41" i="70"/>
  <c r="AS41" i="70"/>
  <c r="BV41" i="70" s="1"/>
  <c r="BS41" i="70" s="1"/>
  <c r="AS42" i="70"/>
  <c r="AU42" i="70"/>
  <c r="AV42" i="70"/>
  <c r="BL42" i="70"/>
  <c r="AN43" i="70"/>
  <c r="BL43" i="70"/>
  <c r="AS43" i="70"/>
  <c r="BV43" i="70" s="1"/>
  <c r="BS43" i="70" s="1"/>
  <c r="AS44" i="70"/>
  <c r="AU44" i="70"/>
  <c r="AV44" i="70"/>
  <c r="BL44" i="70"/>
  <c r="AN47" i="70"/>
  <c r="BL47" i="70"/>
  <c r="AS47" i="70"/>
  <c r="BV47" i="70" s="1"/>
  <c r="BS47" i="70" s="1"/>
  <c r="AV48" i="70"/>
  <c r="BL48" i="70"/>
  <c r="AS48" i="70"/>
  <c r="AU48" i="70"/>
  <c r="AN49" i="70"/>
  <c r="BL49" i="70"/>
  <c r="AS49" i="70"/>
  <c r="BV49" i="70" s="1"/>
  <c r="BS49" i="70" s="1"/>
  <c r="AS50" i="70"/>
  <c r="AU50" i="70"/>
  <c r="AV50" i="70"/>
  <c r="BL50" i="70"/>
  <c r="AP51" i="70"/>
  <c r="BL51" i="70"/>
  <c r="AO51" i="70"/>
  <c r="AS51" i="70"/>
  <c r="BV51" i="70" s="1"/>
  <c r="BS51" i="70" s="1"/>
  <c r="AS52" i="70"/>
  <c r="AU52" i="70"/>
  <c r="AV52" i="70"/>
  <c r="BL52" i="70"/>
  <c r="AP53" i="70"/>
  <c r="BL53" i="70"/>
  <c r="AO53" i="70"/>
  <c r="AS53" i="70"/>
  <c r="BV53" i="70" s="1"/>
  <c r="BS53" i="70" s="1"/>
  <c r="AS54" i="70"/>
  <c r="AU54" i="70"/>
  <c r="AT54" i="70"/>
  <c r="BT54" i="70" s="1"/>
  <c r="AV54" i="70"/>
  <c r="BL54" i="70"/>
  <c r="AS55" i="70"/>
  <c r="AU55" i="70"/>
  <c r="AW55" i="70"/>
  <c r="BR55" i="70" s="1"/>
  <c r="AV55" i="70"/>
  <c r="BL55" i="70"/>
  <c r="AN56" i="70"/>
  <c r="BG56" i="70"/>
  <c r="BT56" i="70" s="1"/>
  <c r="BS56" i="70" s="1"/>
  <c r="BL56" i="70"/>
  <c r="AX57" i="70"/>
  <c r="BL57" i="70"/>
  <c r="AX58" i="70"/>
  <c r="BL58" i="70"/>
  <c r="AO59" i="70"/>
  <c r="AP59" i="70"/>
  <c r="BG59" i="70"/>
  <c r="BT59" i="70" s="1"/>
  <c r="BS59" i="70" s="1"/>
  <c r="BL59" i="70"/>
  <c r="AX61" i="70"/>
  <c r="BL61" i="70"/>
  <c r="AX62" i="70"/>
  <c r="BL62" i="70"/>
  <c r="AP63" i="70"/>
  <c r="BG63" i="70"/>
  <c r="BT63" i="70" s="1"/>
  <c r="BS63" i="70" s="1"/>
  <c r="BL63" i="70"/>
  <c r="AO63" i="70"/>
  <c r="AX64" i="70"/>
  <c r="BL64" i="70"/>
  <c r="AX65" i="70"/>
  <c r="BL65" i="70"/>
  <c r="AO66" i="70"/>
  <c r="AP66" i="70"/>
  <c r="BG66" i="70"/>
  <c r="BT66" i="70" s="1"/>
  <c r="BS66" i="70" s="1"/>
  <c r="BL66" i="70"/>
  <c r="AX67" i="70"/>
  <c r="BL67" i="70"/>
  <c r="AX68" i="70"/>
  <c r="BL68" i="70"/>
  <c r="AN69" i="70"/>
  <c r="BG69" i="70"/>
  <c r="BT69" i="70" s="1"/>
  <c r="BS69" i="70" s="1"/>
  <c r="BL69" i="70"/>
  <c r="AX70" i="70"/>
  <c r="BL70" i="70"/>
  <c r="AX71" i="70"/>
  <c r="BL71" i="70"/>
  <c r="AN72" i="70"/>
  <c r="BG72" i="70"/>
  <c r="BT72" i="70" s="1"/>
  <c r="BS72" i="70" s="1"/>
  <c r="BL72" i="70"/>
  <c r="AX73" i="70"/>
  <c r="BL73" i="70"/>
  <c r="AX74" i="70"/>
  <c r="BL74" i="70"/>
  <c r="AN75" i="70"/>
  <c r="BG75" i="70"/>
  <c r="BT75" i="70" s="1"/>
  <c r="BS75" i="70" s="1"/>
  <c r="BL75" i="70"/>
  <c r="AX76" i="70"/>
  <c r="BL76" i="70"/>
  <c r="AX77" i="70"/>
  <c r="BL77" i="70"/>
  <c r="AN78" i="70"/>
  <c r="BG78" i="70"/>
  <c r="BT78" i="70" s="1"/>
  <c r="BS78" i="70" s="1"/>
  <c r="BL78" i="70"/>
  <c r="AX79" i="70"/>
  <c r="BL79" i="70"/>
  <c r="AX80" i="70"/>
  <c r="BL80" i="70"/>
  <c r="AW81" i="70"/>
  <c r="BL81" i="70"/>
  <c r="AS84" i="70"/>
  <c r="BV84" i="70" s="1"/>
  <c r="BS84" i="70" s="1"/>
  <c r="AN84" i="70"/>
  <c r="BL84" i="70"/>
  <c r="AV85" i="70"/>
  <c r="BL85" i="70"/>
  <c r="AS85" i="70"/>
  <c r="AU85" i="70"/>
  <c r="AO86" i="70"/>
  <c r="AP86" i="70"/>
  <c r="BG86" i="70"/>
  <c r="BT86" i="70" s="1"/>
  <c r="BS86" i="70" s="1"/>
  <c r="BL86" i="70"/>
  <c r="AX87" i="70"/>
  <c r="BL87" i="70"/>
  <c r="AX88" i="70"/>
  <c r="BL88" i="70"/>
  <c r="AP89" i="70"/>
  <c r="BG89" i="70"/>
  <c r="BT89" i="70" s="1"/>
  <c r="BS89" i="70" s="1"/>
  <c r="BL89" i="70"/>
  <c r="AO89" i="70"/>
  <c r="AX90" i="70"/>
  <c r="BL90" i="70"/>
  <c r="AX91" i="70"/>
  <c r="BL91" i="70"/>
  <c r="AN92" i="70"/>
  <c r="BG92" i="70"/>
  <c r="BT92" i="70" s="1"/>
  <c r="BS92" i="70" s="1"/>
  <c r="BL92" i="70"/>
  <c r="AX93" i="70"/>
  <c r="BL93" i="70"/>
  <c r="AX94" i="70"/>
  <c r="BL94" i="70"/>
  <c r="AP95" i="70"/>
  <c r="BG95" i="70"/>
  <c r="BT95" i="70" s="1"/>
  <c r="BS95" i="70" s="1"/>
  <c r="BL95" i="70"/>
  <c r="AO95" i="70"/>
  <c r="AX96" i="70"/>
  <c r="BL96" i="70"/>
  <c r="AX97" i="70"/>
  <c r="BL97" i="70"/>
  <c r="AN98" i="70"/>
  <c r="BG98" i="70"/>
  <c r="BT98" i="70" s="1"/>
  <c r="BS98" i="70" s="1"/>
  <c r="BL98" i="70"/>
  <c r="AX99" i="70"/>
  <c r="BL99" i="70"/>
  <c r="AX100" i="70"/>
  <c r="BL100" i="70"/>
  <c r="AP101" i="70"/>
  <c r="BG101" i="70"/>
  <c r="BT101" i="70" s="1"/>
  <c r="BS101" i="70" s="1"/>
  <c r="BL101" i="70"/>
  <c r="AO101" i="70"/>
  <c r="AX102" i="70"/>
  <c r="BL102" i="70"/>
  <c r="AX103" i="70"/>
  <c r="BL103" i="70"/>
  <c r="AN104" i="70"/>
  <c r="BG104" i="70"/>
  <c r="BT104" i="70" s="1"/>
  <c r="BS104" i="70" s="1"/>
  <c r="BL104" i="70"/>
  <c r="AX105" i="70"/>
  <c r="BL105" i="70"/>
  <c r="AX106" i="70"/>
  <c r="BL106" i="70"/>
  <c r="AP107" i="70"/>
  <c r="BG107" i="70"/>
  <c r="BT107" i="70" s="1"/>
  <c r="BS107" i="70" s="1"/>
  <c r="BL107" i="70"/>
  <c r="AO107" i="70"/>
  <c r="AX108" i="70"/>
  <c r="BL108" i="70"/>
  <c r="AX109" i="70"/>
  <c r="BL109" i="70"/>
  <c r="AN110" i="70"/>
  <c r="BG110" i="70"/>
  <c r="BT110" i="70" s="1"/>
  <c r="BS110" i="70" s="1"/>
  <c r="BL110" i="70"/>
  <c r="AX111" i="70"/>
  <c r="BL111" i="70"/>
  <c r="AX112" i="70"/>
  <c r="BL112" i="70"/>
  <c r="AN113" i="70"/>
  <c r="BG113" i="70"/>
  <c r="BT113" i="70" s="1"/>
  <c r="BS113" i="70" s="1"/>
  <c r="BL113" i="70"/>
  <c r="AX114" i="70"/>
  <c r="BL114" i="70"/>
  <c r="AX115" i="70"/>
  <c r="BL115" i="70"/>
  <c r="AW116" i="70"/>
  <c r="BL116" i="70"/>
  <c r="AP117" i="70"/>
  <c r="BG117" i="70"/>
  <c r="BT117" i="70" s="1"/>
  <c r="BS117" i="70" s="1"/>
  <c r="BL117" i="70"/>
  <c r="AO117" i="70"/>
  <c r="AX118" i="70"/>
  <c r="BL118" i="70"/>
  <c r="AX119" i="70"/>
  <c r="BL119" i="70"/>
  <c r="AN120" i="70"/>
  <c r="BG120" i="70"/>
  <c r="BT120" i="70" s="1"/>
  <c r="BS120" i="70" s="1"/>
  <c r="BL120" i="70"/>
  <c r="AX121" i="70"/>
  <c r="BL121" i="70"/>
  <c r="AX122" i="70"/>
  <c r="BL122" i="70"/>
  <c r="AP123" i="70"/>
  <c r="BG123" i="70"/>
  <c r="BT123" i="70" s="1"/>
  <c r="BS123" i="70" s="1"/>
  <c r="BL123" i="70"/>
  <c r="AO123" i="70"/>
  <c r="AX124" i="70"/>
  <c r="BL124" i="70"/>
  <c r="AX125" i="70"/>
  <c r="BL125" i="70"/>
  <c r="AN126" i="70"/>
  <c r="BG126" i="70"/>
  <c r="BT126" i="70" s="1"/>
  <c r="BS126" i="70" s="1"/>
  <c r="BL126" i="70"/>
  <c r="AX127" i="70"/>
  <c r="BL127" i="70"/>
  <c r="AX128" i="70"/>
  <c r="BL128" i="70"/>
  <c r="AN129" i="70"/>
  <c r="BG129" i="70"/>
  <c r="BT129" i="70" s="1"/>
  <c r="BS129" i="70" s="1"/>
  <c r="BL129" i="70"/>
  <c r="AX130" i="70"/>
  <c r="BL130" i="70"/>
  <c r="AP131" i="70"/>
  <c r="BG131" i="70"/>
  <c r="BT131" i="70" s="1"/>
  <c r="BS131" i="70" s="1"/>
  <c r="BL131" i="70"/>
  <c r="AO131" i="70"/>
  <c r="AX132" i="70"/>
  <c r="BL132" i="70"/>
  <c r="AX133" i="70"/>
  <c r="BL133" i="70"/>
  <c r="AO134" i="70"/>
  <c r="BG134" i="70"/>
  <c r="BT134" i="70" s="1"/>
  <c r="BS134" i="70" s="1"/>
  <c r="AP134" i="70"/>
  <c r="BL134" i="70"/>
  <c r="AX135" i="70"/>
  <c r="BL135" i="70"/>
  <c r="AX136" i="70"/>
  <c r="BL136" i="70"/>
  <c r="AP137" i="70"/>
  <c r="BL137" i="70"/>
  <c r="AO137" i="70"/>
  <c r="BG137" i="70"/>
  <c r="BT137" i="70" s="1"/>
  <c r="BS137" i="70" s="1"/>
  <c r="AX138" i="70"/>
  <c r="BL138" i="70"/>
  <c r="AX139" i="70"/>
  <c r="BL139" i="70"/>
  <c r="AP140" i="70"/>
  <c r="BL140" i="70"/>
  <c r="AO140" i="70"/>
  <c r="BG140" i="70"/>
  <c r="BT140" i="70" s="1"/>
  <c r="BS140" i="70" s="1"/>
  <c r="AX141" i="70"/>
  <c r="BL141" i="70"/>
  <c r="AX142" i="70"/>
  <c r="BL142" i="70"/>
  <c r="AN143" i="70"/>
  <c r="BG143" i="70"/>
  <c r="BT143" i="70" s="1"/>
  <c r="BS143" i="70" s="1"/>
  <c r="BL143" i="70"/>
  <c r="AX144" i="70"/>
  <c r="BL144" i="70"/>
  <c r="AX145" i="70"/>
  <c r="BL145" i="70"/>
  <c r="AN146" i="70"/>
  <c r="BG146" i="70"/>
  <c r="BT146" i="70" s="1"/>
  <c r="BS146" i="70" s="1"/>
  <c r="BL146" i="70"/>
  <c r="AX147" i="70"/>
  <c r="BL147" i="70"/>
  <c r="AX148" i="70"/>
  <c r="BL148" i="70"/>
  <c r="AP149" i="70"/>
  <c r="BG149" i="70"/>
  <c r="BT149" i="70" s="1"/>
  <c r="BS149" i="70" s="1"/>
  <c r="BL149" i="70"/>
  <c r="AO149" i="70"/>
  <c r="AX150" i="70"/>
  <c r="BL150" i="70"/>
  <c r="AX151" i="70"/>
  <c r="BL151" i="70"/>
  <c r="AW152" i="70"/>
  <c r="BL152" i="70"/>
  <c r="AN153" i="70"/>
  <c r="BG153" i="70"/>
  <c r="BT153" i="70" s="1"/>
  <c r="BL153" i="70"/>
  <c r="AS153" i="70"/>
  <c r="BV153" i="70" s="1"/>
  <c r="AS154" i="70"/>
  <c r="AU154" i="70"/>
  <c r="AV154" i="70"/>
  <c r="BL154" i="70"/>
  <c r="AV155" i="70"/>
  <c r="BL155" i="70"/>
  <c r="AS155" i="70"/>
  <c r="AU155" i="70"/>
  <c r="AS156" i="70"/>
  <c r="AU156" i="70"/>
  <c r="AV156" i="70"/>
  <c r="BL156" i="70"/>
  <c r="AN157" i="70"/>
  <c r="BG157" i="70"/>
  <c r="BT157" i="70" s="1"/>
  <c r="BL157" i="70"/>
  <c r="AS157" i="70"/>
  <c r="BV157" i="70" s="1"/>
  <c r="AS158" i="70"/>
  <c r="AU158" i="70"/>
  <c r="AV158" i="70"/>
  <c r="BL158" i="70"/>
  <c r="AS160" i="70"/>
  <c r="AU160" i="70"/>
  <c r="AV160" i="70"/>
  <c r="BL160" i="70"/>
  <c r="AN161" i="70"/>
  <c r="BG161" i="70"/>
  <c r="BT161" i="70" s="1"/>
  <c r="BS161" i="70" s="1"/>
  <c r="BL161" i="70"/>
  <c r="AX162" i="70"/>
  <c r="BL162" i="70"/>
  <c r="AX163" i="70"/>
  <c r="BL163" i="70"/>
  <c r="AX164" i="70"/>
  <c r="BL164" i="70"/>
  <c r="AN165" i="70"/>
  <c r="BG165" i="70"/>
  <c r="BT165" i="70" s="1"/>
  <c r="BS165" i="70" s="1"/>
  <c r="BL165" i="70"/>
  <c r="AX166" i="70"/>
  <c r="BL166" i="70"/>
  <c r="AX167" i="70"/>
  <c r="BL167" i="70"/>
  <c r="AX168" i="70"/>
  <c r="BL168" i="70"/>
  <c r="AX169" i="70"/>
  <c r="BL169" i="70"/>
  <c r="AN170" i="70"/>
  <c r="BG170" i="70"/>
  <c r="BT170" i="70" s="1"/>
  <c r="BS170" i="70" s="1"/>
  <c r="BL170" i="70"/>
  <c r="AX172" i="70"/>
  <c r="BL172" i="70"/>
  <c r="AX174" i="70"/>
  <c r="BL174" i="70"/>
  <c r="AX176" i="70"/>
  <c r="BL176" i="70"/>
  <c r="AX177" i="70"/>
  <c r="BL177" i="70"/>
  <c r="AN178" i="70"/>
  <c r="BG178" i="70"/>
  <c r="BT178" i="70" s="1"/>
  <c r="BS178" i="70" s="1"/>
  <c r="BL178" i="70"/>
  <c r="AX179" i="70"/>
  <c r="BL179" i="70"/>
  <c r="AX180" i="70"/>
  <c r="BL180" i="70"/>
  <c r="AP181" i="70"/>
  <c r="BG181" i="70"/>
  <c r="BT181" i="70" s="1"/>
  <c r="BS181" i="70" s="1"/>
  <c r="BL181" i="70"/>
  <c r="AO181" i="70"/>
  <c r="AX182" i="70"/>
  <c r="BL182" i="70"/>
  <c r="AX183" i="70"/>
  <c r="BL183" i="70"/>
  <c r="AO184" i="70"/>
  <c r="BG184" i="70"/>
  <c r="BT184" i="70" s="1"/>
  <c r="BS184" i="70" s="1"/>
  <c r="BL184" i="70"/>
  <c r="AP184" i="70"/>
  <c r="AX185" i="70"/>
  <c r="BL185" i="70"/>
  <c r="AX186" i="70"/>
  <c r="BL186" i="70"/>
  <c r="AN187" i="70"/>
  <c r="BG187" i="70"/>
  <c r="BT187" i="70" s="1"/>
  <c r="BS187" i="70" s="1"/>
  <c r="BL187" i="70"/>
  <c r="AX188" i="70"/>
  <c r="BL188" i="70"/>
  <c r="AN189" i="70"/>
  <c r="BG189" i="70"/>
  <c r="BT189" i="70" s="1"/>
  <c r="BS189" i="70" s="1"/>
  <c r="BL189" i="70"/>
  <c r="AX190" i="70"/>
  <c r="BL190" i="70"/>
  <c r="AX191" i="70"/>
  <c r="BL191" i="70"/>
  <c r="AN192" i="70"/>
  <c r="BG192" i="70"/>
  <c r="BT192" i="70" s="1"/>
  <c r="BS192" i="70" s="1"/>
  <c r="BL192" i="70"/>
  <c r="AX193" i="70"/>
  <c r="BL193" i="70"/>
  <c r="AX194" i="70"/>
  <c r="BL194" i="70"/>
  <c r="AN195" i="70"/>
  <c r="BG195" i="70"/>
  <c r="BT195" i="70" s="1"/>
  <c r="BS195" i="70" s="1"/>
  <c r="BL195" i="70"/>
  <c r="AX196" i="70"/>
  <c r="BL196" i="70"/>
  <c r="AX197" i="70"/>
  <c r="BL197" i="70"/>
  <c r="AN198" i="70"/>
  <c r="BG198" i="70"/>
  <c r="BT198" i="70" s="1"/>
  <c r="BS198" i="70" s="1"/>
  <c r="BL198" i="70"/>
  <c r="AX199" i="70"/>
  <c r="BL199" i="70"/>
  <c r="AO200" i="70"/>
  <c r="AP200" i="70"/>
  <c r="BG200" i="70"/>
  <c r="BT200" i="70" s="1"/>
  <c r="BS200" i="70" s="1"/>
  <c r="BL200" i="70"/>
  <c r="AX201" i="70"/>
  <c r="BL201" i="70"/>
  <c r="AX202" i="70"/>
  <c r="BL202" i="70"/>
  <c r="AP203" i="70"/>
  <c r="BG203" i="70"/>
  <c r="BT203" i="70" s="1"/>
  <c r="BS203" i="70" s="1"/>
  <c r="BL203" i="70"/>
  <c r="AO203" i="70"/>
  <c r="AX204" i="70"/>
  <c r="BL204" i="70"/>
  <c r="AX205" i="70"/>
  <c r="BL205" i="70"/>
  <c r="AW206" i="70"/>
  <c r="BL206" i="70"/>
  <c r="BL212" i="70"/>
  <c r="BL213" i="70"/>
  <c r="BA213" i="70"/>
  <c r="BA214" i="70"/>
  <c r="BL214" i="70"/>
  <c r="BL215" i="70"/>
  <c r="BA215" i="70"/>
  <c r="BB216" i="70"/>
  <c r="BL216" i="70"/>
  <c r="BB217" i="70"/>
  <c r="BL217" i="70"/>
  <c r="BB218" i="70"/>
  <c r="BL218" i="70"/>
  <c r="BB219" i="70"/>
  <c r="BL219" i="70"/>
  <c r="AW220" i="70"/>
  <c r="BL220" i="70"/>
  <c r="AW228" i="70"/>
  <c r="BL228" i="70"/>
  <c r="AN229" i="70"/>
  <c r="BG229" i="70"/>
  <c r="BT229" i="70" s="1"/>
  <c r="BS229" i="70" s="1"/>
  <c r="BL229" i="70"/>
  <c r="AX230" i="70"/>
  <c r="BL230" i="70"/>
  <c r="AN231" i="70"/>
  <c r="BG231" i="70"/>
  <c r="BT231" i="70" s="1"/>
  <c r="BS231" i="70" s="1"/>
  <c r="BL231" i="70"/>
  <c r="AX232" i="70"/>
  <c r="BL232" i="70"/>
  <c r="AP233" i="70"/>
  <c r="BG233" i="70"/>
  <c r="BT233" i="70" s="1"/>
  <c r="BS233" i="70" s="1"/>
  <c r="BL233" i="70"/>
  <c r="AO233" i="70"/>
  <c r="AX234" i="70"/>
  <c r="BL234" i="70"/>
  <c r="BL237" i="70"/>
  <c r="AY237" i="70"/>
  <c r="AW238" i="70"/>
  <c r="BL238" i="70"/>
  <c r="BL239" i="70"/>
  <c r="AW239" i="70"/>
  <c r="AO240" i="70"/>
  <c r="AP240" i="70"/>
  <c r="BG240" i="70"/>
  <c r="BT240" i="70" s="1"/>
  <c r="BS240" i="70" s="1"/>
  <c r="BL240" i="70"/>
  <c r="AX241" i="70"/>
  <c r="BL241" i="70"/>
  <c r="AO242" i="70"/>
  <c r="AP242" i="70"/>
  <c r="BG242" i="70"/>
  <c r="BT242" i="70" s="1"/>
  <c r="BS242" i="70" s="1"/>
  <c r="BL242" i="70"/>
  <c r="AX243" i="70"/>
  <c r="BL243" i="70"/>
  <c r="AN244" i="70"/>
  <c r="BG244" i="70"/>
  <c r="BT244" i="70" s="1"/>
  <c r="BS244" i="70" s="1"/>
  <c r="BL244" i="70"/>
  <c r="AX245" i="70"/>
  <c r="BL245" i="70"/>
  <c r="AN246" i="70"/>
  <c r="BG246" i="70"/>
  <c r="BT246" i="70" s="1"/>
  <c r="BS246" i="70" s="1"/>
  <c r="BL246" i="70"/>
  <c r="AX247" i="70"/>
  <c r="BL247" i="70"/>
  <c r="BI248" i="70"/>
  <c r="BJ248" i="70"/>
  <c r="BL251" i="70"/>
  <c r="BA252" i="70"/>
  <c r="BL252" i="70"/>
  <c r="BA253" i="70"/>
  <c r="BL253" i="70"/>
  <c r="BL254" i="70"/>
  <c r="BA254" i="70"/>
  <c r="BB255" i="70"/>
  <c r="BL255" i="70"/>
  <c r="BB256" i="70"/>
  <c r="BL256" i="70"/>
  <c r="BB257" i="70"/>
  <c r="BL257" i="70"/>
  <c r="BB258" i="70"/>
  <c r="BL258" i="70"/>
  <c r="BG259" i="70"/>
  <c r="BT259" i="70" s="1"/>
  <c r="BS259" i="70" s="1"/>
  <c r="AN259" i="70"/>
  <c r="BL259" i="70"/>
  <c r="AX262" i="70"/>
  <c r="BL262" i="70"/>
  <c r="AP266" i="70"/>
  <c r="BL266" i="70"/>
  <c r="AO266" i="70"/>
  <c r="BG266" i="70"/>
  <c r="BT266" i="70" s="1"/>
  <c r="BS266" i="70" s="1"/>
  <c r="AX267" i="70"/>
  <c r="BL267" i="70"/>
  <c r="AN268" i="70"/>
  <c r="BL268" i="70"/>
  <c r="BG268" i="70"/>
  <c r="BT268" i="70" s="1"/>
  <c r="BS268" i="70" s="1"/>
  <c r="AX269" i="70"/>
  <c r="BL269" i="70"/>
  <c r="AX270" i="70"/>
  <c r="BL270" i="70"/>
  <c r="AR275" i="70"/>
  <c r="BL275" i="70"/>
  <c r="BL276" i="70"/>
  <c r="BD276" i="70"/>
  <c r="BJ277" i="70"/>
  <c r="BZ277" i="70" s="1"/>
  <c r="BI277" i="70"/>
  <c r="BY277" i="70" s="1"/>
  <c r="AP278" i="70"/>
  <c r="BL278" i="70"/>
  <c r="AO278" i="70"/>
  <c r="AS278" i="70"/>
  <c r="BV278" i="70" s="1"/>
  <c r="BS278" i="70" s="1"/>
  <c r="AS279" i="70"/>
  <c r="AU279" i="70"/>
  <c r="AV279" i="70"/>
  <c r="BL279" i="70"/>
  <c r="AS280" i="70"/>
  <c r="BV280" i="70" s="1"/>
  <c r="BS280" i="70" s="1"/>
  <c r="AN280" i="70"/>
  <c r="BL280" i="70"/>
  <c r="AV281" i="70"/>
  <c r="BL281" i="70"/>
  <c r="AS281" i="70"/>
  <c r="AU281" i="70"/>
  <c r="AS282" i="70"/>
  <c r="BV282" i="70" s="1"/>
  <c r="BS282" i="70" s="1"/>
  <c r="AN282" i="70"/>
  <c r="BL282" i="70"/>
  <c r="AV283" i="70"/>
  <c r="BL283" i="70"/>
  <c r="AS283" i="70"/>
  <c r="AU283" i="70"/>
  <c r="AO284" i="70"/>
  <c r="AS284" i="70"/>
  <c r="BV284" i="70" s="1"/>
  <c r="BS284" i="70" s="1"/>
  <c r="AP284" i="70"/>
  <c r="BL284" i="70"/>
  <c r="AV285" i="70"/>
  <c r="BL285" i="70"/>
  <c r="AS285" i="70"/>
  <c r="AU285" i="70"/>
  <c r="AS286" i="70"/>
  <c r="AU286" i="70"/>
  <c r="AV286" i="70"/>
  <c r="BL286" i="70"/>
  <c r="AP287" i="70"/>
  <c r="BL287" i="70"/>
  <c r="AO287" i="70"/>
  <c r="AS287" i="70"/>
  <c r="BV287" i="70" s="1"/>
  <c r="BS287" i="70" s="1"/>
  <c r="AS288" i="70"/>
  <c r="AU288" i="70"/>
  <c r="AV288" i="70"/>
  <c r="BL288" i="70"/>
  <c r="AN289" i="70"/>
  <c r="BL289" i="70"/>
  <c r="AS289" i="70"/>
  <c r="BV289" i="70" s="1"/>
  <c r="BS289" i="70" s="1"/>
  <c r="AS290" i="70"/>
  <c r="AU290" i="70"/>
  <c r="AV290" i="70"/>
  <c r="BL290" i="70"/>
  <c r="AP291" i="70"/>
  <c r="BL291" i="70"/>
  <c r="AO291" i="70"/>
  <c r="AS291" i="70"/>
  <c r="BV291" i="70" s="1"/>
  <c r="BS291" i="70" s="1"/>
  <c r="AS292" i="70"/>
  <c r="AU292" i="70"/>
  <c r="AV292" i="70"/>
  <c r="BL292" i="70"/>
  <c r="AV293" i="70"/>
  <c r="BL293" i="70"/>
  <c r="AS293" i="70"/>
  <c r="AU293" i="70"/>
  <c r="AW293" i="70"/>
  <c r="BR293" i="70" s="1"/>
  <c r="AO294" i="70"/>
  <c r="AS294" i="70"/>
  <c r="BV294" i="70" s="1"/>
  <c r="BS294" i="70" s="1"/>
  <c r="AP294" i="70"/>
  <c r="BL294" i="70"/>
  <c r="AV295" i="70"/>
  <c r="BL295" i="70"/>
  <c r="AS295" i="70"/>
  <c r="AU295" i="70"/>
  <c r="AS296" i="70"/>
  <c r="BV296" i="70" s="1"/>
  <c r="BS296" i="70" s="1"/>
  <c r="AN296" i="70"/>
  <c r="BL296" i="70"/>
  <c r="AV297" i="70"/>
  <c r="BL297" i="70"/>
  <c r="AS297" i="70"/>
  <c r="AU297" i="70"/>
  <c r="AO298" i="70"/>
  <c r="AS298" i="70"/>
  <c r="BV298" i="70" s="1"/>
  <c r="BS298" i="70" s="1"/>
  <c r="AP298" i="70"/>
  <c r="BL298" i="70"/>
  <c r="AV299" i="70"/>
  <c r="BL299" i="70"/>
  <c r="AS299" i="70"/>
  <c r="AU299" i="70"/>
  <c r="AO300" i="70"/>
  <c r="AS300" i="70"/>
  <c r="BV300" i="70" s="1"/>
  <c r="BS300" i="70" s="1"/>
  <c r="AP300" i="70"/>
  <c r="BL300" i="70"/>
  <c r="AV301" i="70"/>
  <c r="BL301" i="70"/>
  <c r="AS301" i="70"/>
  <c r="AU301" i="70"/>
  <c r="AS302" i="70"/>
  <c r="BV302" i="70" s="1"/>
  <c r="BS302" i="70" s="1"/>
  <c r="AN302" i="70"/>
  <c r="BL302" i="70"/>
  <c r="AV303" i="70"/>
  <c r="BL303" i="70"/>
  <c r="AS303" i="70"/>
  <c r="AU303" i="70"/>
  <c r="AS304" i="70"/>
  <c r="BV304" i="70" s="1"/>
  <c r="BS304" i="70" s="1"/>
  <c r="AN304" i="70"/>
  <c r="BL304" i="70"/>
  <c r="AV305" i="70"/>
  <c r="BL305" i="70"/>
  <c r="AS305" i="70"/>
  <c r="AU305" i="70"/>
  <c r="AS306" i="70"/>
  <c r="BV306" i="70" s="1"/>
  <c r="BS306" i="70" s="1"/>
  <c r="AN306" i="70"/>
  <c r="BL306" i="70"/>
  <c r="AV307" i="70"/>
  <c r="BL307" i="70"/>
  <c r="AS307" i="70"/>
  <c r="AU307" i="70"/>
  <c r="AO308" i="70"/>
  <c r="AS308" i="70"/>
  <c r="BV308" i="70" s="1"/>
  <c r="BS308" i="70" s="1"/>
  <c r="AP308" i="70"/>
  <c r="BL308" i="70"/>
  <c r="AV309" i="70"/>
  <c r="BL309" i="70"/>
  <c r="AS309" i="70"/>
  <c r="AU309" i="70"/>
  <c r="AO312" i="70"/>
  <c r="AS312" i="70"/>
  <c r="BV312" i="70" s="1"/>
  <c r="BS312" i="70" s="1"/>
  <c r="AP312" i="70"/>
  <c r="BL312" i="70"/>
  <c r="AV313" i="70"/>
  <c r="BL313" i="70"/>
  <c r="AS313" i="70"/>
  <c r="AU313" i="70"/>
  <c r="AS314" i="70"/>
  <c r="BV314" i="70" s="1"/>
  <c r="BS314" i="70" s="1"/>
  <c r="AN314" i="70"/>
  <c r="BL314" i="70"/>
  <c r="AV315" i="70"/>
  <c r="BL315" i="70"/>
  <c r="AS315" i="70"/>
  <c r="AU315" i="70"/>
  <c r="AS316" i="70"/>
  <c r="BV316" i="70" s="1"/>
  <c r="BS316" i="70" s="1"/>
  <c r="AN316" i="70"/>
  <c r="BL316" i="70"/>
  <c r="AV317" i="70"/>
  <c r="BL317" i="70"/>
  <c r="AS317" i="70"/>
  <c r="AU317" i="70"/>
  <c r="AR318" i="70"/>
  <c r="BL318" i="70"/>
  <c r="AR319" i="70"/>
  <c r="BL319" i="70"/>
  <c r="AR320" i="70"/>
  <c r="BL320" i="70"/>
  <c r="BW5" i="70"/>
  <c r="BI5" i="70"/>
  <c r="CE5" i="70" s="1"/>
  <c r="CG5" i="70"/>
  <c r="CH5" i="70" s="1"/>
  <c r="BJ5" i="70"/>
  <c r="CF5" i="70" s="1"/>
  <c r="K370" i="70"/>
  <c r="BL370" i="70" s="1"/>
  <c r="BE370" i="70"/>
  <c r="BH370" i="70"/>
  <c r="P370" i="70"/>
  <c r="BF370" i="70"/>
  <c r="AQ370" i="70"/>
  <c r="AJ48" i="57"/>
  <c r="F48" i="57"/>
  <c r="AJ47" i="57"/>
  <c r="F47" i="57"/>
  <c r="AJ46" i="57"/>
  <c r="F46" i="57"/>
  <c r="AJ45" i="57"/>
  <c r="F45" i="57"/>
  <c r="AJ44" i="57"/>
  <c r="F44" i="57"/>
  <c r="AJ43" i="57"/>
  <c r="F43" i="57"/>
  <c r="AJ42" i="57"/>
  <c r="F42" i="57"/>
  <c r="AJ41" i="57"/>
  <c r="F41" i="57"/>
  <c r="AJ40" i="57"/>
  <c r="F40" i="57"/>
  <c r="AJ39" i="57"/>
  <c r="F39" i="57"/>
  <c r="AJ38" i="57"/>
  <c r="F38" i="57"/>
  <c r="AJ37" i="57"/>
  <c r="F37" i="57"/>
  <c r="AJ36" i="57"/>
  <c r="F36" i="57"/>
  <c r="AJ35" i="57"/>
  <c r="F35" i="57"/>
  <c r="AJ34" i="57"/>
  <c r="F34" i="57"/>
  <c r="AJ33" i="57"/>
  <c r="F33" i="57"/>
  <c r="AJ32" i="57"/>
  <c r="F32" i="57"/>
  <c r="AJ31" i="57"/>
  <c r="F31" i="57"/>
  <c r="AJ30" i="57"/>
  <c r="F30" i="57"/>
  <c r="AJ29" i="57"/>
  <c r="F29" i="57"/>
  <c r="AJ28" i="57"/>
  <c r="F28" i="57"/>
  <c r="AJ27" i="57"/>
  <c r="F27" i="57"/>
  <c r="AJ26" i="57"/>
  <c r="F26" i="57"/>
  <c r="AJ25" i="57"/>
  <c r="F25" i="57"/>
  <c r="AJ24" i="57"/>
  <c r="F24" i="57"/>
  <c r="AJ23" i="57"/>
  <c r="F23" i="57"/>
  <c r="AJ22" i="57"/>
  <c r="F22" i="57"/>
  <c r="AJ21" i="57"/>
  <c r="F21" i="57"/>
  <c r="AJ20" i="57"/>
  <c r="F20" i="57"/>
  <c r="AJ19" i="57"/>
  <c r="F19" i="57"/>
  <c r="AJ18" i="57"/>
  <c r="F18" i="57"/>
  <c r="AJ17" i="57"/>
  <c r="F17" i="57"/>
  <c r="AJ16" i="57"/>
  <c r="F16" i="57"/>
  <c r="AJ15" i="57"/>
  <c r="F15" i="57"/>
  <c r="AJ14" i="57"/>
  <c r="F14" i="57"/>
  <c r="AJ13" i="57"/>
  <c r="F13" i="57"/>
  <c r="AJ12" i="57"/>
  <c r="F12" i="57"/>
  <c r="AJ11" i="57"/>
  <c r="F11" i="57"/>
  <c r="AJ10" i="57"/>
  <c r="F10" i="57"/>
  <c r="AJ9" i="57"/>
  <c r="F9" i="57"/>
  <c r="AJ8" i="57"/>
  <c r="F8" i="57"/>
  <c r="AJ7" i="57"/>
  <c r="F7" i="57"/>
  <c r="AJ6" i="57"/>
  <c r="F6" i="57"/>
  <c r="AZ251" i="70" s="1"/>
  <c r="BZ248" i="70" l="1"/>
  <c r="BO248" i="70"/>
  <c r="BY248" i="70"/>
  <c r="BN248" i="70"/>
  <c r="AZ209" i="70"/>
  <c r="AZ355" i="70"/>
  <c r="AZ354" i="70"/>
  <c r="AZ250" i="70"/>
  <c r="AZ249" i="70"/>
  <c r="AZ207" i="70"/>
  <c r="AZ353" i="70"/>
  <c r="AZ208" i="70"/>
  <c r="AZ357" i="70"/>
  <c r="AZ356" i="70"/>
  <c r="AZ210" i="70"/>
  <c r="AZ212" i="70"/>
  <c r="BR212" i="70" s="1"/>
  <c r="BU54" i="70"/>
  <c r="BU55" i="70"/>
  <c r="BU38" i="70"/>
  <c r="BU315" i="70"/>
  <c r="BU305" i="70"/>
  <c r="BU301" i="70"/>
  <c r="BU299" i="70"/>
  <c r="BU297" i="70"/>
  <c r="BU293" i="70"/>
  <c r="BU292" i="70"/>
  <c r="BU290" i="70"/>
  <c r="BU281" i="70"/>
  <c r="BU160" i="70"/>
  <c r="BU158" i="70"/>
  <c r="BU156" i="70"/>
  <c r="BU155" i="70"/>
  <c r="BU85" i="70"/>
  <c r="BU52" i="70"/>
  <c r="BU50" i="70"/>
  <c r="BU44" i="70"/>
  <c r="BU40" i="70"/>
  <c r="BU37" i="70"/>
  <c r="BU31" i="70"/>
  <c r="BU29" i="70"/>
  <c r="BU27" i="70"/>
  <c r="BR320" i="70"/>
  <c r="BK320" i="70"/>
  <c r="BR319" i="70"/>
  <c r="BK319" i="70"/>
  <c r="BK318" i="70"/>
  <c r="BR318" i="70"/>
  <c r="BV317" i="70"/>
  <c r="BK317" i="70"/>
  <c r="BU317" i="70"/>
  <c r="BR316" i="70"/>
  <c r="BK316" i="70"/>
  <c r="BV313" i="70"/>
  <c r="BK313" i="70"/>
  <c r="BU313" i="70"/>
  <c r="BR312" i="70"/>
  <c r="BK312" i="70"/>
  <c r="BV309" i="70"/>
  <c r="BK309" i="70"/>
  <c r="BU309" i="70"/>
  <c r="BR308" i="70"/>
  <c r="BK308" i="70"/>
  <c r="BV307" i="70"/>
  <c r="BK307" i="70"/>
  <c r="BU307" i="70"/>
  <c r="BK306" i="70"/>
  <c r="BR306" i="70"/>
  <c r="BV303" i="70"/>
  <c r="BK303" i="70"/>
  <c r="BU303" i="70"/>
  <c r="BK302" i="70"/>
  <c r="BR302" i="70"/>
  <c r="BV295" i="70"/>
  <c r="BK295" i="70"/>
  <c r="BU295" i="70"/>
  <c r="BK294" i="70"/>
  <c r="BR294" i="70"/>
  <c r="BR289" i="70"/>
  <c r="BK289" i="70"/>
  <c r="BU288" i="70"/>
  <c r="BV288" i="70"/>
  <c r="BK288" i="70"/>
  <c r="BR287" i="70"/>
  <c r="BK287" i="70"/>
  <c r="BU286" i="70"/>
  <c r="BV286" i="70"/>
  <c r="BK286" i="70"/>
  <c r="BV285" i="70"/>
  <c r="BK285" i="70"/>
  <c r="BU285" i="70"/>
  <c r="BR284" i="70"/>
  <c r="BK284" i="70"/>
  <c r="BV283" i="70"/>
  <c r="BK283" i="70"/>
  <c r="BU283" i="70"/>
  <c r="BK282" i="70"/>
  <c r="BR282" i="70"/>
  <c r="BU279" i="70"/>
  <c r="BV279" i="70"/>
  <c r="BK279" i="70"/>
  <c r="BK278" i="70"/>
  <c r="BR278" i="70"/>
  <c r="BR275" i="70"/>
  <c r="BK275" i="70"/>
  <c r="BK270" i="70"/>
  <c r="BT270" i="70"/>
  <c r="BS270" i="70" s="1"/>
  <c r="BK269" i="70"/>
  <c r="BT269" i="70"/>
  <c r="BS269" i="70" s="1"/>
  <c r="BC258" i="70"/>
  <c r="BR258" i="70" s="1"/>
  <c r="BC257" i="70"/>
  <c r="BR257" i="70" s="1"/>
  <c r="BC256" i="70"/>
  <c r="BR256" i="70" s="1"/>
  <c r="BC255" i="70"/>
  <c r="BR255" i="70" s="1"/>
  <c r="BK253" i="70"/>
  <c r="BR253" i="70"/>
  <c r="BK252" i="70"/>
  <c r="BR252" i="70"/>
  <c r="BK251" i="70"/>
  <c r="BR251" i="70"/>
  <c r="BT247" i="70"/>
  <c r="BS247" i="70" s="1"/>
  <c r="BK247" i="70"/>
  <c r="BR244" i="70"/>
  <c r="BK244" i="70"/>
  <c r="BT243" i="70"/>
  <c r="BS243" i="70" s="1"/>
  <c r="BK243" i="70"/>
  <c r="BR242" i="70"/>
  <c r="BK242" i="70"/>
  <c r="BK241" i="70"/>
  <c r="BT241" i="70"/>
  <c r="BS241" i="70" s="1"/>
  <c r="BR240" i="70"/>
  <c r="BK240" i="70"/>
  <c r="BR238" i="70"/>
  <c r="BK238" i="70"/>
  <c r="BT234" i="70"/>
  <c r="BS234" i="70" s="1"/>
  <c r="BK234" i="70"/>
  <c r="BT232" i="70"/>
  <c r="BS232" i="70" s="1"/>
  <c r="BK232" i="70"/>
  <c r="BK229" i="70"/>
  <c r="BR229" i="70"/>
  <c r="BR228" i="70"/>
  <c r="BK228" i="70"/>
  <c r="BR220" i="70"/>
  <c r="BK220" i="70"/>
  <c r="BC219" i="70"/>
  <c r="BR219" i="70" s="1"/>
  <c r="BC218" i="70"/>
  <c r="BR218" i="70" s="1"/>
  <c r="BC217" i="70"/>
  <c r="BR217" i="70" s="1"/>
  <c r="BC216" i="70"/>
  <c r="BR216" i="70" s="1"/>
  <c r="BR214" i="70"/>
  <c r="BK214" i="70"/>
  <c r="BR206" i="70"/>
  <c r="BK206" i="70"/>
  <c r="BK205" i="70"/>
  <c r="BT205" i="70"/>
  <c r="BS205" i="70" s="1"/>
  <c r="BT204" i="70"/>
  <c r="BS204" i="70" s="1"/>
  <c r="BK204" i="70"/>
  <c r="BT202" i="70"/>
  <c r="BS202" i="70" s="1"/>
  <c r="BK202" i="70"/>
  <c r="BK201" i="70"/>
  <c r="BT201" i="70"/>
  <c r="BS201" i="70" s="1"/>
  <c r="BR200" i="70"/>
  <c r="BK200" i="70"/>
  <c r="BT199" i="70"/>
  <c r="BS199" i="70" s="1"/>
  <c r="BK199" i="70"/>
  <c r="BK195" i="70"/>
  <c r="BR195" i="70"/>
  <c r="BT194" i="70"/>
  <c r="BS194" i="70" s="1"/>
  <c r="BK194" i="70"/>
  <c r="BK193" i="70"/>
  <c r="BT193" i="70"/>
  <c r="BS193" i="70" s="1"/>
  <c r="BR189" i="70"/>
  <c r="BK189" i="70"/>
  <c r="BT188" i="70"/>
  <c r="BS188" i="70" s="1"/>
  <c r="BK188" i="70"/>
  <c r="BK181" i="70"/>
  <c r="BR181" i="70"/>
  <c r="BR178" i="70"/>
  <c r="BK178" i="70"/>
  <c r="BT177" i="70"/>
  <c r="BS177" i="70" s="1"/>
  <c r="BK177" i="70"/>
  <c r="BT176" i="70"/>
  <c r="BS176" i="70" s="1"/>
  <c r="BK176" i="70"/>
  <c r="BT174" i="70"/>
  <c r="BS174" i="70" s="1"/>
  <c r="BK174" i="70"/>
  <c r="BT172" i="70"/>
  <c r="BS172" i="70" s="1"/>
  <c r="BK172" i="70"/>
  <c r="BR165" i="70"/>
  <c r="BK165" i="70"/>
  <c r="BT164" i="70"/>
  <c r="BS164" i="70" s="1"/>
  <c r="BK164" i="70"/>
  <c r="BT163" i="70"/>
  <c r="BS163" i="70" s="1"/>
  <c r="BK163" i="70"/>
  <c r="BT162" i="70"/>
  <c r="BS162" i="70" s="1"/>
  <c r="BK162" i="70"/>
  <c r="BS157" i="70"/>
  <c r="BU154" i="70"/>
  <c r="BS153" i="70"/>
  <c r="BR149" i="70"/>
  <c r="BK149" i="70"/>
  <c r="BK146" i="70"/>
  <c r="BR146" i="70"/>
  <c r="BT145" i="70"/>
  <c r="BS145" i="70" s="1"/>
  <c r="BK145" i="70"/>
  <c r="BT144" i="70"/>
  <c r="BS144" i="70" s="1"/>
  <c r="BK144" i="70"/>
  <c r="BK131" i="70"/>
  <c r="BR131" i="70"/>
  <c r="BK129" i="70"/>
  <c r="BR129" i="70"/>
  <c r="BT128" i="70"/>
  <c r="BS128" i="70" s="1"/>
  <c r="BK128" i="70"/>
  <c r="BT127" i="70"/>
  <c r="BS127" i="70" s="1"/>
  <c r="BK127" i="70"/>
  <c r="BK123" i="70"/>
  <c r="BR123" i="70"/>
  <c r="BK120" i="70"/>
  <c r="BR120" i="70"/>
  <c r="BT119" i="70"/>
  <c r="BS119" i="70" s="1"/>
  <c r="BK119" i="70"/>
  <c r="BT118" i="70"/>
  <c r="BS118" i="70" s="1"/>
  <c r="BK118" i="70"/>
  <c r="BK116" i="70"/>
  <c r="BR116" i="70"/>
  <c r="BT115" i="70"/>
  <c r="BS115" i="70" s="1"/>
  <c r="BK115" i="70"/>
  <c r="BT114" i="70"/>
  <c r="BS114" i="70" s="1"/>
  <c r="BK114" i="70"/>
  <c r="BR110" i="70"/>
  <c r="BK110" i="70"/>
  <c r="BT109" i="70"/>
  <c r="BS109" i="70" s="1"/>
  <c r="BK109" i="70"/>
  <c r="BT108" i="70"/>
  <c r="BS108" i="70" s="1"/>
  <c r="BK108" i="70"/>
  <c r="BT106" i="70"/>
  <c r="BS106" i="70" s="1"/>
  <c r="BK106" i="70"/>
  <c r="BT105" i="70"/>
  <c r="BS105" i="70" s="1"/>
  <c r="BK105" i="70"/>
  <c r="BR101" i="70"/>
  <c r="BK101" i="70"/>
  <c r="BR98" i="70"/>
  <c r="BK98" i="70"/>
  <c r="BT97" i="70"/>
  <c r="BS97" i="70" s="1"/>
  <c r="BK97" i="70"/>
  <c r="BT96" i="70"/>
  <c r="BS96" i="70" s="1"/>
  <c r="BK96" i="70"/>
  <c r="BT94" i="70"/>
  <c r="BS94" i="70" s="1"/>
  <c r="BK94" i="70"/>
  <c r="BT93" i="70"/>
  <c r="BS93" i="70" s="1"/>
  <c r="BK93" i="70"/>
  <c r="BR89" i="70"/>
  <c r="BK89" i="70"/>
  <c r="BR81" i="70"/>
  <c r="BK81" i="70"/>
  <c r="BT80" i="70"/>
  <c r="BS80" i="70" s="1"/>
  <c r="BK80" i="70"/>
  <c r="BT79" i="70"/>
  <c r="BS79" i="70" s="1"/>
  <c r="BK79" i="70"/>
  <c r="BK75" i="70"/>
  <c r="BR75" i="70"/>
  <c r="BT74" i="70"/>
  <c r="BS74" i="70" s="1"/>
  <c r="BK74" i="70"/>
  <c r="BT73" i="70"/>
  <c r="BS73" i="70" s="1"/>
  <c r="BK73" i="70"/>
  <c r="BR69" i="70"/>
  <c r="BK69" i="70"/>
  <c r="BT68" i="70"/>
  <c r="BS68" i="70" s="1"/>
  <c r="BK68" i="70"/>
  <c r="BT67" i="70"/>
  <c r="BS67" i="70" s="1"/>
  <c r="BK67" i="70"/>
  <c r="BR66" i="70"/>
  <c r="BK66" i="70"/>
  <c r="BT65" i="70"/>
  <c r="BS65" i="70" s="1"/>
  <c r="BK65" i="70"/>
  <c r="BT64" i="70"/>
  <c r="BS64" i="70" s="1"/>
  <c r="BK64" i="70"/>
  <c r="BT62" i="70"/>
  <c r="BS62" i="70" s="1"/>
  <c r="BK62" i="70"/>
  <c r="BT61" i="70"/>
  <c r="BS61" i="70" s="1"/>
  <c r="BK61" i="70"/>
  <c r="BR59" i="70"/>
  <c r="BK59" i="70"/>
  <c r="BT58" i="70"/>
  <c r="BS58" i="70" s="1"/>
  <c r="BK58" i="70"/>
  <c r="BT57" i="70"/>
  <c r="BS57" i="70" s="1"/>
  <c r="BK57" i="70"/>
  <c r="BV55" i="70"/>
  <c r="BK55" i="70"/>
  <c r="BR49" i="70"/>
  <c r="BK49" i="70"/>
  <c r="BV48" i="70"/>
  <c r="BK48" i="70"/>
  <c r="BU48" i="70"/>
  <c r="BR43" i="70"/>
  <c r="BK43" i="70"/>
  <c r="BU42" i="70"/>
  <c r="BV42" i="70"/>
  <c r="BK42" i="70"/>
  <c r="BR39" i="70"/>
  <c r="BK39" i="70"/>
  <c r="BV35" i="70"/>
  <c r="BK35" i="70"/>
  <c r="BU35" i="70"/>
  <c r="BR34" i="70"/>
  <c r="BK34" i="70"/>
  <c r="BV33" i="70"/>
  <c r="BK33" i="70"/>
  <c r="BU33" i="70"/>
  <c r="BV31" i="70"/>
  <c r="BK31" i="70"/>
  <c r="BR30" i="70"/>
  <c r="BK30" i="70"/>
  <c r="BK29" i="70"/>
  <c r="BV29" i="70"/>
  <c r="BK28" i="70"/>
  <c r="BR28" i="70"/>
  <c r="BK27" i="70"/>
  <c r="BV27" i="70"/>
  <c r="BK25" i="70"/>
  <c r="BR25" i="70"/>
  <c r="BK24" i="70"/>
  <c r="BT24" i="70"/>
  <c r="BS24" i="70" s="1"/>
  <c r="BK23" i="70"/>
  <c r="BT23" i="70"/>
  <c r="BS23" i="70" s="1"/>
  <c r="BR11" i="70"/>
  <c r="BK11" i="70"/>
  <c r="BU10" i="70"/>
  <c r="BS10" i="70" s="1"/>
  <c r="BK10" i="70"/>
  <c r="BU7" i="70"/>
  <c r="BS7" i="70" s="1"/>
  <c r="BK7" i="70"/>
  <c r="BV315" i="70"/>
  <c r="BK315" i="70"/>
  <c r="BK314" i="70"/>
  <c r="BR314" i="70"/>
  <c r="BV305" i="70"/>
  <c r="BK305" i="70"/>
  <c r="BR304" i="70"/>
  <c r="BK304" i="70"/>
  <c r="BV301" i="70"/>
  <c r="BK301" i="70"/>
  <c r="BR300" i="70"/>
  <c r="BK300" i="70"/>
  <c r="BV299" i="70"/>
  <c r="BK299" i="70"/>
  <c r="BK298" i="70"/>
  <c r="BR298" i="70"/>
  <c r="BV297" i="70"/>
  <c r="BK297" i="70"/>
  <c r="BR296" i="70"/>
  <c r="BK296" i="70"/>
  <c r="BV293" i="70"/>
  <c r="BK293" i="70"/>
  <c r="CG293" i="70" s="1"/>
  <c r="BV292" i="70"/>
  <c r="BK292" i="70"/>
  <c r="BR291" i="70"/>
  <c r="BK291" i="70"/>
  <c r="BV290" i="70"/>
  <c r="BK290" i="70"/>
  <c r="BV281" i="70"/>
  <c r="BK281" i="70"/>
  <c r="BK280" i="70"/>
  <c r="BR280" i="70"/>
  <c r="BK276" i="70"/>
  <c r="BU276" i="70"/>
  <c r="BS276" i="70" s="1"/>
  <c r="BR268" i="70"/>
  <c r="BK268" i="70"/>
  <c r="BK267" i="70"/>
  <c r="BT267" i="70"/>
  <c r="BS267" i="70" s="1"/>
  <c r="BR266" i="70"/>
  <c r="BK266" i="70"/>
  <c r="BK262" i="70"/>
  <c r="BT262" i="70"/>
  <c r="BS262" i="70" s="1"/>
  <c r="BK259" i="70"/>
  <c r="BR259" i="70"/>
  <c r="BK254" i="70"/>
  <c r="BR254" i="70"/>
  <c r="BR246" i="70"/>
  <c r="BK246" i="70"/>
  <c r="BT245" i="70"/>
  <c r="BS245" i="70" s="1"/>
  <c r="BK245" i="70"/>
  <c r="BK239" i="70"/>
  <c r="BR239" i="70"/>
  <c r="BU237" i="70"/>
  <c r="BS237" i="70" s="1"/>
  <c r="BK237" i="70"/>
  <c r="BK233" i="70"/>
  <c r="BR233" i="70"/>
  <c r="BR231" i="70"/>
  <c r="BK231" i="70"/>
  <c r="BT230" i="70"/>
  <c r="BS230" i="70" s="1"/>
  <c r="BK230" i="70"/>
  <c r="BK215" i="70"/>
  <c r="BR215" i="70"/>
  <c r="BR213" i="70"/>
  <c r="BK213" i="70"/>
  <c r="BR203" i="70"/>
  <c r="BK203" i="70"/>
  <c r="BR198" i="70"/>
  <c r="BK198" i="70"/>
  <c r="BT197" i="70"/>
  <c r="BS197" i="70" s="1"/>
  <c r="BK197" i="70"/>
  <c r="BT196" i="70"/>
  <c r="BS196" i="70" s="1"/>
  <c r="BK196" i="70"/>
  <c r="BR192" i="70"/>
  <c r="BK192" i="70"/>
  <c r="BT191" i="70"/>
  <c r="BS191" i="70" s="1"/>
  <c r="BK191" i="70"/>
  <c r="BT190" i="70"/>
  <c r="BS190" i="70" s="1"/>
  <c r="BK190" i="70"/>
  <c r="BR187" i="70"/>
  <c r="BK187" i="70"/>
  <c r="BT186" i="70"/>
  <c r="BS186" i="70" s="1"/>
  <c r="BK186" i="70"/>
  <c r="BT185" i="70"/>
  <c r="BS185" i="70" s="1"/>
  <c r="BK185" i="70"/>
  <c r="BR184" i="70"/>
  <c r="BK184" i="70"/>
  <c r="BT183" i="70"/>
  <c r="BS183" i="70" s="1"/>
  <c r="BK183" i="70"/>
  <c r="BT182" i="70"/>
  <c r="BS182" i="70" s="1"/>
  <c r="BK182" i="70"/>
  <c r="BT180" i="70"/>
  <c r="BS180" i="70" s="1"/>
  <c r="BK180" i="70"/>
  <c r="BT179" i="70"/>
  <c r="BS179" i="70" s="1"/>
  <c r="BK179" i="70"/>
  <c r="BR170" i="70"/>
  <c r="BK170" i="70"/>
  <c r="BT169" i="70"/>
  <c r="BS169" i="70" s="1"/>
  <c r="BK169" i="70"/>
  <c r="BT168" i="70"/>
  <c r="BS168" i="70" s="1"/>
  <c r="BK168" i="70"/>
  <c r="BT167" i="70"/>
  <c r="BS167" i="70" s="1"/>
  <c r="BK167" i="70"/>
  <c r="BT166" i="70"/>
  <c r="BS166" i="70" s="1"/>
  <c r="BK166" i="70"/>
  <c r="BR161" i="70"/>
  <c r="BK161" i="70"/>
  <c r="BV160" i="70"/>
  <c r="BK160" i="70"/>
  <c r="BV158" i="70"/>
  <c r="BK158" i="70"/>
  <c r="BR157" i="70"/>
  <c r="BK157" i="70"/>
  <c r="BV156" i="70"/>
  <c r="BK156" i="70"/>
  <c r="BV155" i="70"/>
  <c r="BK155" i="70"/>
  <c r="BV154" i="70"/>
  <c r="BK154" i="70"/>
  <c r="BR153" i="70"/>
  <c r="BK153" i="70"/>
  <c r="BR152" i="70"/>
  <c r="BK152" i="70"/>
  <c r="BT151" i="70"/>
  <c r="BS151" i="70" s="1"/>
  <c r="BK151" i="70"/>
  <c r="BT150" i="70"/>
  <c r="BS150" i="70" s="1"/>
  <c r="BK150" i="70"/>
  <c r="BT148" i="70"/>
  <c r="BS148" i="70" s="1"/>
  <c r="BK148" i="70"/>
  <c r="BT147" i="70"/>
  <c r="BS147" i="70" s="1"/>
  <c r="BK147" i="70"/>
  <c r="BR143" i="70"/>
  <c r="BK143" i="70"/>
  <c r="BT142" i="70"/>
  <c r="BS142" i="70" s="1"/>
  <c r="BK142" i="70"/>
  <c r="BT141" i="70"/>
  <c r="BS141" i="70" s="1"/>
  <c r="BK141" i="70"/>
  <c r="BR140" i="70"/>
  <c r="BK140" i="70"/>
  <c r="BK139" i="70"/>
  <c r="BT139" i="70"/>
  <c r="BS139" i="70" s="1"/>
  <c r="BK138" i="70"/>
  <c r="BT138" i="70"/>
  <c r="BS138" i="70" s="1"/>
  <c r="BR137" i="70"/>
  <c r="BK137" i="70"/>
  <c r="BK136" i="70"/>
  <c r="BT136" i="70"/>
  <c r="BS136" i="70" s="1"/>
  <c r="BT135" i="70"/>
  <c r="BS135" i="70" s="1"/>
  <c r="BK135" i="70"/>
  <c r="BR134" i="70"/>
  <c r="BK134" i="70"/>
  <c r="BK133" i="70"/>
  <c r="BT133" i="70"/>
  <c r="BS133" i="70" s="1"/>
  <c r="BT132" i="70"/>
  <c r="BS132" i="70" s="1"/>
  <c r="BK132" i="70"/>
  <c r="BT130" i="70"/>
  <c r="BS130" i="70" s="1"/>
  <c r="BK130" i="70"/>
  <c r="BR126" i="70"/>
  <c r="BK126" i="70"/>
  <c r="BT125" i="70"/>
  <c r="BS125" i="70" s="1"/>
  <c r="BK125" i="70"/>
  <c r="BK124" i="70"/>
  <c r="BT124" i="70"/>
  <c r="BS124" i="70" s="1"/>
  <c r="BT122" i="70"/>
  <c r="BS122" i="70" s="1"/>
  <c r="BK122" i="70"/>
  <c r="BT121" i="70"/>
  <c r="BS121" i="70" s="1"/>
  <c r="BK121" i="70"/>
  <c r="BR117" i="70"/>
  <c r="BK117" i="70"/>
  <c r="BR113" i="70"/>
  <c r="BK113" i="70"/>
  <c r="BT112" i="70"/>
  <c r="BS112" i="70" s="1"/>
  <c r="BK112" i="70"/>
  <c r="BT111" i="70"/>
  <c r="BS111" i="70" s="1"/>
  <c r="BK111" i="70"/>
  <c r="BR107" i="70"/>
  <c r="BK107" i="70"/>
  <c r="BR104" i="70"/>
  <c r="BK104" i="70"/>
  <c r="BT103" i="70"/>
  <c r="BS103" i="70" s="1"/>
  <c r="BK103" i="70"/>
  <c r="BT102" i="70"/>
  <c r="BS102" i="70" s="1"/>
  <c r="BK102" i="70"/>
  <c r="BT100" i="70"/>
  <c r="BS100" i="70" s="1"/>
  <c r="BK100" i="70"/>
  <c r="BT99" i="70"/>
  <c r="BS99" i="70" s="1"/>
  <c r="BK99" i="70"/>
  <c r="BR95" i="70"/>
  <c r="BK95" i="70"/>
  <c r="BK92" i="70"/>
  <c r="BR92" i="70"/>
  <c r="BT91" i="70"/>
  <c r="BS91" i="70" s="1"/>
  <c r="BK91" i="70"/>
  <c r="BT90" i="70"/>
  <c r="BS90" i="70" s="1"/>
  <c r="BK90" i="70"/>
  <c r="BT88" i="70"/>
  <c r="BS88" i="70" s="1"/>
  <c r="BK88" i="70"/>
  <c r="BT87" i="70"/>
  <c r="BS87" i="70" s="1"/>
  <c r="BK87" i="70"/>
  <c r="BR86" i="70"/>
  <c r="BK86" i="70"/>
  <c r="BV85" i="70"/>
  <c r="BK85" i="70"/>
  <c r="BR84" i="70"/>
  <c r="BK84" i="70"/>
  <c r="BK78" i="70"/>
  <c r="BR78" i="70"/>
  <c r="BT77" i="70"/>
  <c r="BS77" i="70" s="1"/>
  <c r="BK77" i="70"/>
  <c r="BT76" i="70"/>
  <c r="BS76" i="70" s="1"/>
  <c r="BK76" i="70"/>
  <c r="BK72" i="70"/>
  <c r="BR72" i="70"/>
  <c r="BT71" i="70"/>
  <c r="BS71" i="70" s="1"/>
  <c r="BK71" i="70"/>
  <c r="BT70" i="70"/>
  <c r="BS70" i="70" s="1"/>
  <c r="BK70" i="70"/>
  <c r="BR63" i="70"/>
  <c r="BK63" i="70"/>
  <c r="BR56" i="70"/>
  <c r="BK56" i="70"/>
  <c r="BV54" i="70"/>
  <c r="BK54" i="70"/>
  <c r="BR53" i="70"/>
  <c r="BK53" i="70"/>
  <c r="BV52" i="70"/>
  <c r="BK52" i="70"/>
  <c r="BR51" i="70"/>
  <c r="BK51" i="70"/>
  <c r="BV50" i="70"/>
  <c r="BK50" i="70"/>
  <c r="BK47" i="70"/>
  <c r="BR47" i="70"/>
  <c r="BV44" i="70"/>
  <c r="BK44" i="70"/>
  <c r="BR41" i="70"/>
  <c r="BK41" i="70"/>
  <c r="BV40" i="70"/>
  <c r="BK40" i="70"/>
  <c r="BV38" i="70"/>
  <c r="BK38" i="70"/>
  <c r="BV37" i="70"/>
  <c r="BK37" i="70"/>
  <c r="BR36" i="70"/>
  <c r="BK36" i="70"/>
  <c r="BR32" i="70"/>
  <c r="BK32" i="70"/>
  <c r="BK22" i="70"/>
  <c r="BR22" i="70"/>
  <c r="BK21" i="70"/>
  <c r="BT21" i="70"/>
  <c r="BS21" i="70" s="1"/>
  <c r="BK20" i="70"/>
  <c r="BT20" i="70"/>
  <c r="BS20" i="70" s="1"/>
  <c r="BI19" i="70"/>
  <c r="BY19" i="70" s="1"/>
  <c r="CA19" i="70"/>
  <c r="CH19" i="70" s="1"/>
  <c r="BW19" i="70"/>
  <c r="BJ19" i="70"/>
  <c r="BZ19" i="70" s="1"/>
  <c r="CE370" i="70"/>
  <c r="CG370" i="70"/>
  <c r="CF370" i="70"/>
  <c r="AV370" i="70"/>
  <c r="AP370" i="70"/>
  <c r="BD370" i="70"/>
  <c r="BB370" i="70"/>
  <c r="BG370" i="70"/>
  <c r="BA370" i="70"/>
  <c r="AW370" i="70"/>
  <c r="AS370" i="70"/>
  <c r="AO370" i="70"/>
  <c r="AX370" i="70"/>
  <c r="AT370" i="70"/>
  <c r="AY370" i="70"/>
  <c r="AU370" i="70"/>
  <c r="AR370" i="70"/>
  <c r="AN370" i="70"/>
  <c r="BP248" i="70" l="1"/>
  <c r="BS54" i="70"/>
  <c r="BW54" i="70" s="1"/>
  <c r="BS299" i="70"/>
  <c r="BW299" i="70" s="1"/>
  <c r="BK212" i="70"/>
  <c r="BW212" i="70" s="1"/>
  <c r="BR207" i="70"/>
  <c r="BK207" i="70"/>
  <c r="BK249" i="70"/>
  <c r="BR249" i="70"/>
  <c r="BK210" i="70"/>
  <c r="BR210" i="70"/>
  <c r="BK250" i="70"/>
  <c r="BR250" i="70"/>
  <c r="BR356" i="70"/>
  <c r="BK356" i="70"/>
  <c r="BK354" i="70"/>
  <c r="BR354" i="70"/>
  <c r="BR357" i="70"/>
  <c r="BK357" i="70"/>
  <c r="BK355" i="70"/>
  <c r="BR355" i="70"/>
  <c r="BR208" i="70"/>
  <c r="BK208" i="70"/>
  <c r="BK353" i="70"/>
  <c r="BR353" i="70"/>
  <c r="BR209" i="70"/>
  <c r="BK209" i="70"/>
  <c r="BS38" i="70"/>
  <c r="BW38" i="70" s="1"/>
  <c r="BS31" i="70"/>
  <c r="BW31" i="70" s="1"/>
  <c r="BS44" i="70"/>
  <c r="BW44" i="70" s="1"/>
  <c r="BS315" i="70"/>
  <c r="BW315" i="70" s="1"/>
  <c r="BS37" i="70"/>
  <c r="BW37" i="70" s="1"/>
  <c r="BS40" i="70"/>
  <c r="BW40" i="70" s="1"/>
  <c r="BS85" i="70"/>
  <c r="BW85" i="70" s="1"/>
  <c r="BS27" i="70"/>
  <c r="BW27" i="70" s="1"/>
  <c r="BS160" i="70"/>
  <c r="BW160" i="70" s="1"/>
  <c r="BS305" i="70"/>
  <c r="BW305" i="70" s="1"/>
  <c r="BS281" i="70"/>
  <c r="BW281" i="70" s="1"/>
  <c r="BS293" i="70"/>
  <c r="BW293" i="70" s="1"/>
  <c r="BS313" i="70"/>
  <c r="BW313" i="70" s="1"/>
  <c r="BS303" i="70"/>
  <c r="BW303" i="70" s="1"/>
  <c r="BS301" i="70"/>
  <c r="BW301" i="70" s="1"/>
  <c r="BS292" i="70"/>
  <c r="BW292" i="70" s="1"/>
  <c r="BS297" i="70"/>
  <c r="BW297" i="70" s="1"/>
  <c r="BS55" i="70"/>
  <c r="BW55" i="70" s="1"/>
  <c r="BS158" i="70"/>
  <c r="BW158" i="70" s="1"/>
  <c r="BS283" i="70"/>
  <c r="BW283" i="70" s="1"/>
  <c r="BS35" i="70"/>
  <c r="BW35" i="70" s="1"/>
  <c r="BS155" i="70"/>
  <c r="BW155" i="70" s="1"/>
  <c r="BW30" i="70"/>
  <c r="BS29" i="70"/>
  <c r="BW29" i="70" s="1"/>
  <c r="BS156" i="70"/>
  <c r="BW156" i="70" s="1"/>
  <c r="BS307" i="70"/>
  <c r="BW307" i="70" s="1"/>
  <c r="BS52" i="70"/>
  <c r="BW52" i="70" s="1"/>
  <c r="BS33" i="70"/>
  <c r="BW33" i="70" s="1"/>
  <c r="BS295" i="70"/>
  <c r="BW295" i="70" s="1"/>
  <c r="BS285" i="70"/>
  <c r="BW285" i="70" s="1"/>
  <c r="BS317" i="70"/>
  <c r="BW317" i="70" s="1"/>
  <c r="BS290" i="70"/>
  <c r="BW290" i="70" s="1"/>
  <c r="BS50" i="70"/>
  <c r="BW50" i="70" s="1"/>
  <c r="BS48" i="70"/>
  <c r="BW48" i="70" s="1"/>
  <c r="BS309" i="70"/>
  <c r="BW309" i="70" s="1"/>
  <c r="BS42" i="70"/>
  <c r="BW42" i="70" s="1"/>
  <c r="BK257" i="70"/>
  <c r="BI257" i="70" s="1"/>
  <c r="BY257" i="70" s="1"/>
  <c r="BS286" i="70"/>
  <c r="BW286" i="70" s="1"/>
  <c r="BJ32" i="70"/>
  <c r="CC32" i="70" s="1"/>
  <c r="CD32" i="70"/>
  <c r="CH32" i="70" s="1"/>
  <c r="BI32" i="70"/>
  <c r="CB32" i="70" s="1"/>
  <c r="BI36" i="70"/>
  <c r="CB36" i="70" s="1"/>
  <c r="CD36" i="70"/>
  <c r="CH36" i="70" s="1"/>
  <c r="BJ36" i="70"/>
  <c r="CC36" i="70" s="1"/>
  <c r="BW36" i="70"/>
  <c r="BJ41" i="70"/>
  <c r="CC41" i="70" s="1"/>
  <c r="BW41" i="70"/>
  <c r="BI41" i="70"/>
  <c r="CB41" i="70" s="1"/>
  <c r="CD41" i="70"/>
  <c r="CH41" i="70" s="1"/>
  <c r="BI44" i="70"/>
  <c r="CB44" i="70" s="1"/>
  <c r="CD44" i="70"/>
  <c r="CH44" i="70" s="1"/>
  <c r="BJ44" i="70"/>
  <c r="CC44" i="70" s="1"/>
  <c r="BW47" i="70"/>
  <c r="BJ47" i="70"/>
  <c r="CC47" i="70" s="1"/>
  <c r="BI47" i="70"/>
  <c r="CB47" i="70" s="1"/>
  <c r="CD47" i="70"/>
  <c r="CH47" i="70" s="1"/>
  <c r="BI51" i="70"/>
  <c r="CB51" i="70" s="1"/>
  <c r="CD51" i="70"/>
  <c r="CH51" i="70" s="1"/>
  <c r="BJ51" i="70"/>
  <c r="CC51" i="70" s="1"/>
  <c r="BW51" i="70"/>
  <c r="BJ52" i="70"/>
  <c r="CC52" i="70" s="1"/>
  <c r="BI52" i="70"/>
  <c r="CB52" i="70" s="1"/>
  <c r="CD52" i="70"/>
  <c r="CH52" i="70" s="1"/>
  <c r="BI72" i="70"/>
  <c r="BY72" i="70" s="1"/>
  <c r="BJ72" i="70"/>
  <c r="BZ72" i="70" s="1"/>
  <c r="BW72" i="70"/>
  <c r="CA72" i="70"/>
  <c r="CH72" i="70" s="1"/>
  <c r="BW78" i="70"/>
  <c r="CA78" i="70"/>
  <c r="CH78" i="70" s="1"/>
  <c r="BI78" i="70"/>
  <c r="BY78" i="70" s="1"/>
  <c r="BJ78" i="70"/>
  <c r="BZ78" i="70" s="1"/>
  <c r="BI85" i="70"/>
  <c r="CD85" i="70"/>
  <c r="CH85" i="70" s="1"/>
  <c r="BJ85" i="70"/>
  <c r="CA86" i="70"/>
  <c r="CH86" i="70" s="1"/>
  <c r="BW86" i="70"/>
  <c r="BJ86" i="70"/>
  <c r="BZ86" i="70" s="1"/>
  <c r="BI86" i="70"/>
  <c r="BY86" i="70" s="1"/>
  <c r="BJ87" i="70"/>
  <c r="BI87" i="70"/>
  <c r="CA87" i="70"/>
  <c r="CH87" i="70" s="1"/>
  <c r="BW87" i="70"/>
  <c r="CA88" i="70"/>
  <c r="CH88" i="70" s="1"/>
  <c r="BW88" i="70"/>
  <c r="BJ88" i="70"/>
  <c r="BI88" i="70"/>
  <c r="BJ90" i="70"/>
  <c r="BI90" i="70"/>
  <c r="CA90" i="70"/>
  <c r="CH90" i="70" s="1"/>
  <c r="BW90" i="70"/>
  <c r="CA91" i="70"/>
  <c r="CH91" i="70" s="1"/>
  <c r="BW91" i="70"/>
  <c r="BJ91" i="70"/>
  <c r="BI91" i="70"/>
  <c r="BJ95" i="70"/>
  <c r="BZ95" i="70" s="1"/>
  <c r="BI95" i="70"/>
  <c r="BY95" i="70" s="1"/>
  <c r="CA95" i="70"/>
  <c r="CH95" i="70" s="1"/>
  <c r="BW95" i="70"/>
  <c r="CA99" i="70"/>
  <c r="CH99" i="70" s="1"/>
  <c r="BW99" i="70"/>
  <c r="BJ99" i="70"/>
  <c r="BZ99" i="70" s="1"/>
  <c r="BI99" i="70"/>
  <c r="BY99" i="70" s="1"/>
  <c r="BJ100" i="70"/>
  <c r="BZ100" i="70" s="1"/>
  <c r="BI100" i="70"/>
  <c r="BY100" i="70" s="1"/>
  <c r="CA100" i="70"/>
  <c r="CH100" i="70" s="1"/>
  <c r="BW100" i="70"/>
  <c r="CA102" i="70"/>
  <c r="CH102" i="70" s="1"/>
  <c r="BW102" i="70"/>
  <c r="BJ102" i="70"/>
  <c r="BI102" i="70"/>
  <c r="BJ103" i="70"/>
  <c r="BZ103" i="70" s="1"/>
  <c r="BI103" i="70"/>
  <c r="BY103" i="70" s="1"/>
  <c r="CA103" i="70"/>
  <c r="CH103" i="70" s="1"/>
  <c r="BW103" i="70"/>
  <c r="CA104" i="70"/>
  <c r="CH104" i="70" s="1"/>
  <c r="BW104" i="70"/>
  <c r="BJ104" i="70"/>
  <c r="BZ104" i="70" s="1"/>
  <c r="BI104" i="70"/>
  <c r="BY104" i="70" s="1"/>
  <c r="CA107" i="70"/>
  <c r="CH107" i="70" s="1"/>
  <c r="BW107" i="70"/>
  <c r="BJ107" i="70"/>
  <c r="BI107" i="70"/>
  <c r="BJ111" i="70"/>
  <c r="BI111" i="70"/>
  <c r="CA111" i="70"/>
  <c r="CH111" i="70" s="1"/>
  <c r="BW111" i="70"/>
  <c r="CA112" i="70"/>
  <c r="CH112" i="70" s="1"/>
  <c r="BW112" i="70"/>
  <c r="BJ112" i="70"/>
  <c r="BZ112" i="70" s="1"/>
  <c r="BI112" i="70"/>
  <c r="BY112" i="70" s="1"/>
  <c r="BJ113" i="70"/>
  <c r="BZ113" i="70" s="1"/>
  <c r="BI113" i="70"/>
  <c r="BY113" i="70" s="1"/>
  <c r="CA113" i="70"/>
  <c r="CH113" i="70" s="1"/>
  <c r="BW113" i="70"/>
  <c r="CA117" i="70"/>
  <c r="CH117" i="70" s="1"/>
  <c r="BW117" i="70"/>
  <c r="BJ117" i="70"/>
  <c r="BZ117" i="70" s="1"/>
  <c r="BI117" i="70"/>
  <c r="BY117" i="70" s="1"/>
  <c r="CA121" i="70"/>
  <c r="CH121" i="70" s="1"/>
  <c r="BI121" i="70"/>
  <c r="BJ121" i="70"/>
  <c r="BW121" i="70"/>
  <c r="BW122" i="70"/>
  <c r="CA122" i="70"/>
  <c r="CH122" i="70" s="1"/>
  <c r="BI122" i="70"/>
  <c r="BJ122" i="70"/>
  <c r="BI125" i="70"/>
  <c r="BJ125" i="70"/>
  <c r="BW125" i="70"/>
  <c r="CA125" i="70"/>
  <c r="CH125" i="70" s="1"/>
  <c r="CA126" i="70"/>
  <c r="CH126" i="70" s="1"/>
  <c r="BI126" i="70"/>
  <c r="BY126" i="70" s="1"/>
  <c r="BJ126" i="70"/>
  <c r="BZ126" i="70" s="1"/>
  <c r="BW126" i="70"/>
  <c r="BW130" i="70"/>
  <c r="BI130" i="70"/>
  <c r="BJ130" i="70"/>
  <c r="CA130" i="70"/>
  <c r="CH130" i="70" s="1"/>
  <c r="BI132" i="70"/>
  <c r="BW132" i="70"/>
  <c r="CA132" i="70"/>
  <c r="CH132" i="70" s="1"/>
  <c r="BJ132" i="70"/>
  <c r="BI134" i="70"/>
  <c r="BY134" i="70" s="1"/>
  <c r="BW134" i="70"/>
  <c r="CA134" i="70"/>
  <c r="CH134" i="70" s="1"/>
  <c r="BJ134" i="70"/>
  <c r="BZ134" i="70" s="1"/>
  <c r="BI135" i="70"/>
  <c r="BY135" i="70" s="1"/>
  <c r="BW135" i="70"/>
  <c r="CA135" i="70"/>
  <c r="CH135" i="70" s="1"/>
  <c r="BJ135" i="70"/>
  <c r="BZ135" i="70" s="1"/>
  <c r="BI137" i="70"/>
  <c r="BY137" i="70" s="1"/>
  <c r="CA137" i="70"/>
  <c r="CH137" i="70" s="1"/>
  <c r="BW137" i="70"/>
  <c r="BJ137" i="70"/>
  <c r="BZ137" i="70" s="1"/>
  <c r="BI140" i="70"/>
  <c r="CA140" i="70"/>
  <c r="CH140" i="70" s="1"/>
  <c r="BJ140" i="70"/>
  <c r="BI141" i="70"/>
  <c r="BJ141" i="70"/>
  <c r="BW141" i="70"/>
  <c r="CA141" i="70"/>
  <c r="CH141" i="70" s="1"/>
  <c r="BI142" i="70"/>
  <c r="BJ142" i="70"/>
  <c r="BW142" i="70"/>
  <c r="CA142" i="70"/>
  <c r="CH142" i="70" s="1"/>
  <c r="BI143" i="70"/>
  <c r="BY143" i="70" s="1"/>
  <c r="BJ143" i="70"/>
  <c r="BZ143" i="70" s="1"/>
  <c r="BW143" i="70"/>
  <c r="CA143" i="70"/>
  <c r="CH143" i="70" s="1"/>
  <c r="BI147" i="70"/>
  <c r="BJ147" i="70"/>
  <c r="BW147" i="70"/>
  <c r="CA147" i="70"/>
  <c r="CH147" i="70" s="1"/>
  <c r="BW148" i="70"/>
  <c r="CA148" i="70"/>
  <c r="CH148" i="70" s="1"/>
  <c r="BI148" i="70"/>
  <c r="BJ148" i="70"/>
  <c r="BW150" i="70"/>
  <c r="CA150" i="70"/>
  <c r="CH150" i="70" s="1"/>
  <c r="BI150" i="70"/>
  <c r="BJ150" i="70"/>
  <c r="BI151" i="70"/>
  <c r="BY151" i="70" s="1"/>
  <c r="BJ151" i="70"/>
  <c r="BZ151" i="70" s="1"/>
  <c r="BW151" i="70"/>
  <c r="CA151" i="70"/>
  <c r="CH151" i="70" s="1"/>
  <c r="BW152" i="70"/>
  <c r="CA152" i="70"/>
  <c r="CH152" i="70" s="1"/>
  <c r="BI152" i="70"/>
  <c r="BY152" i="70" s="1"/>
  <c r="BJ152" i="70"/>
  <c r="BZ152" i="70" s="1"/>
  <c r="BI153" i="70"/>
  <c r="CE153" i="70" s="1"/>
  <c r="BJ153" i="70"/>
  <c r="CF153" i="70" s="1"/>
  <c r="BW153" i="70"/>
  <c r="CG153" i="70"/>
  <c r="CH153" i="70" s="1"/>
  <c r="CG154" i="70"/>
  <c r="CH154" i="70" s="1"/>
  <c r="BI154" i="70"/>
  <c r="BJ154" i="70"/>
  <c r="BI157" i="70"/>
  <c r="CE157" i="70" s="1"/>
  <c r="BJ157" i="70"/>
  <c r="CF157" i="70" s="1"/>
  <c r="BW157" i="70"/>
  <c r="CG157" i="70"/>
  <c r="CH157" i="70" s="1"/>
  <c r="CG158" i="70"/>
  <c r="CH158" i="70" s="1"/>
  <c r="BI158" i="70"/>
  <c r="CE158" i="70" s="1"/>
  <c r="BJ158" i="70"/>
  <c r="CF158" i="70" s="1"/>
  <c r="BI161" i="70"/>
  <c r="BY161" i="70" s="1"/>
  <c r="BJ161" i="70"/>
  <c r="BZ161" i="70" s="1"/>
  <c r="BW161" i="70"/>
  <c r="CA161" i="70"/>
  <c r="CH161" i="70" s="1"/>
  <c r="BW166" i="70"/>
  <c r="CA166" i="70"/>
  <c r="CH166" i="70" s="1"/>
  <c r="BI166" i="70"/>
  <c r="BJ166" i="70"/>
  <c r="BI167" i="70"/>
  <c r="BY167" i="70" s="1"/>
  <c r="BJ167" i="70"/>
  <c r="BZ167" i="70" s="1"/>
  <c r="BW167" i="70"/>
  <c r="CA167" i="70"/>
  <c r="CH167" i="70" s="1"/>
  <c r="BI168" i="70"/>
  <c r="BY168" i="70" s="1"/>
  <c r="BJ168" i="70"/>
  <c r="BZ168" i="70" s="1"/>
  <c r="BW168" i="70"/>
  <c r="CA168" i="70"/>
  <c r="CH168" i="70" s="1"/>
  <c r="BI169" i="70"/>
  <c r="BY169" i="70" s="1"/>
  <c r="BJ169" i="70"/>
  <c r="BZ169" i="70" s="1"/>
  <c r="BW169" i="70"/>
  <c r="CA169" i="70"/>
  <c r="CH169" i="70" s="1"/>
  <c r="CA170" i="70"/>
  <c r="CH170" i="70" s="1"/>
  <c r="BJ170" i="70"/>
  <c r="BZ170" i="70" s="1"/>
  <c r="BI170" i="70"/>
  <c r="BY170" i="70" s="1"/>
  <c r="BJ179" i="70"/>
  <c r="BZ179" i="70" s="1"/>
  <c r="BI179" i="70"/>
  <c r="BY179" i="70" s="1"/>
  <c r="CA179" i="70"/>
  <c r="CH179" i="70" s="1"/>
  <c r="BW179" i="70"/>
  <c r="BJ180" i="70"/>
  <c r="BI180" i="70"/>
  <c r="CA180" i="70"/>
  <c r="CH180" i="70" s="1"/>
  <c r="BW180" i="70"/>
  <c r="CA182" i="70"/>
  <c r="CH182" i="70" s="1"/>
  <c r="BW182" i="70"/>
  <c r="BJ182" i="70"/>
  <c r="BI182" i="70"/>
  <c r="CA183" i="70"/>
  <c r="CH183" i="70" s="1"/>
  <c r="BW183" i="70"/>
  <c r="BJ183" i="70"/>
  <c r="BZ183" i="70" s="1"/>
  <c r="BI183" i="70"/>
  <c r="BY183" i="70" s="1"/>
  <c r="CA184" i="70"/>
  <c r="CH184" i="70" s="1"/>
  <c r="BW184" i="70"/>
  <c r="BJ184" i="70"/>
  <c r="BZ184" i="70" s="1"/>
  <c r="BI184" i="70"/>
  <c r="BY184" i="70" s="1"/>
  <c r="CA185" i="70"/>
  <c r="CH185" i="70" s="1"/>
  <c r="BW185" i="70"/>
  <c r="BJ185" i="70"/>
  <c r="BZ185" i="70" s="1"/>
  <c r="BI185" i="70"/>
  <c r="BY185" i="70" s="1"/>
  <c r="BJ186" i="70"/>
  <c r="BZ186" i="70" s="1"/>
  <c r="BI186" i="70"/>
  <c r="BY186" i="70" s="1"/>
  <c r="CA186" i="70"/>
  <c r="CH186" i="70" s="1"/>
  <c r="BW186" i="70"/>
  <c r="BJ187" i="70"/>
  <c r="BZ187" i="70" s="1"/>
  <c r="BI187" i="70"/>
  <c r="BY187" i="70" s="1"/>
  <c r="CA187" i="70"/>
  <c r="CH187" i="70" s="1"/>
  <c r="BW187" i="70"/>
  <c r="CA190" i="70"/>
  <c r="CH190" i="70" s="1"/>
  <c r="BW190" i="70"/>
  <c r="BJ190" i="70"/>
  <c r="BZ190" i="70" s="1"/>
  <c r="BI190" i="70"/>
  <c r="BY190" i="70" s="1"/>
  <c r="CA191" i="70"/>
  <c r="CH191" i="70" s="1"/>
  <c r="BW191" i="70"/>
  <c r="BJ191" i="70"/>
  <c r="BI191" i="70"/>
  <c r="CA192" i="70"/>
  <c r="CH192" i="70" s="1"/>
  <c r="BW192" i="70"/>
  <c r="BJ192" i="70"/>
  <c r="BZ192" i="70" s="1"/>
  <c r="BI192" i="70"/>
  <c r="BY192" i="70" s="1"/>
  <c r="BJ196" i="70"/>
  <c r="BI196" i="70"/>
  <c r="CA196" i="70"/>
  <c r="CH196" i="70" s="1"/>
  <c r="BW196" i="70"/>
  <c r="BJ197" i="70"/>
  <c r="BI197" i="70"/>
  <c r="CA197" i="70"/>
  <c r="CH197" i="70" s="1"/>
  <c r="BW197" i="70"/>
  <c r="CA198" i="70"/>
  <c r="CH198" i="70" s="1"/>
  <c r="BW198" i="70"/>
  <c r="BJ198" i="70"/>
  <c r="BZ198" i="70" s="1"/>
  <c r="BI198" i="70"/>
  <c r="BY198" i="70" s="1"/>
  <c r="BJ203" i="70"/>
  <c r="BZ203" i="70" s="1"/>
  <c r="BI203" i="70"/>
  <c r="BY203" i="70" s="1"/>
  <c r="CA203" i="70"/>
  <c r="CH203" i="70" s="1"/>
  <c r="BW203" i="70"/>
  <c r="CA213" i="70"/>
  <c r="CH213" i="70" s="1"/>
  <c r="BW213" i="70"/>
  <c r="BJ213" i="70"/>
  <c r="BZ213" i="70" s="1"/>
  <c r="BI213" i="70"/>
  <c r="BY213" i="70" s="1"/>
  <c r="BJ230" i="70"/>
  <c r="BI230" i="70"/>
  <c r="CA230" i="70"/>
  <c r="CH230" i="70" s="1"/>
  <c r="BW230" i="70"/>
  <c r="BJ231" i="70"/>
  <c r="BZ231" i="70" s="1"/>
  <c r="BI231" i="70"/>
  <c r="BY231" i="70" s="1"/>
  <c r="CA231" i="70"/>
  <c r="CH231" i="70" s="1"/>
  <c r="BW231" i="70"/>
  <c r="CA237" i="70"/>
  <c r="CH237" i="70" s="1"/>
  <c r="BW237" i="70"/>
  <c r="BJ237" i="70"/>
  <c r="BZ237" i="70" s="1"/>
  <c r="BI237" i="70"/>
  <c r="BY237" i="70" s="1"/>
  <c r="CA245" i="70"/>
  <c r="CH245" i="70" s="1"/>
  <c r="BW245" i="70"/>
  <c r="BJ245" i="70"/>
  <c r="BI245" i="70"/>
  <c r="BI246" i="70"/>
  <c r="BY246" i="70" s="1"/>
  <c r="BJ246" i="70"/>
  <c r="BZ246" i="70" s="1"/>
  <c r="BW246" i="70"/>
  <c r="CA246" i="70"/>
  <c r="CH246" i="70" s="1"/>
  <c r="BJ266" i="70"/>
  <c r="BZ266" i="70" s="1"/>
  <c r="BW266" i="70"/>
  <c r="BI266" i="70"/>
  <c r="BY266" i="70" s="1"/>
  <c r="CA266" i="70"/>
  <c r="CH266" i="70" s="1"/>
  <c r="BJ268" i="70"/>
  <c r="BZ268" i="70" s="1"/>
  <c r="BI268" i="70"/>
  <c r="BY268" i="70" s="1"/>
  <c r="CA268" i="70"/>
  <c r="CH268" i="70" s="1"/>
  <c r="BW268" i="70"/>
  <c r="BI291" i="70"/>
  <c r="CB291" i="70" s="1"/>
  <c r="CD291" i="70"/>
  <c r="CH291" i="70" s="1"/>
  <c r="BJ291" i="70"/>
  <c r="CC291" i="70" s="1"/>
  <c r="BW291" i="70"/>
  <c r="BJ292" i="70"/>
  <c r="CC292" i="70" s="1"/>
  <c r="BI292" i="70"/>
  <c r="CB292" i="70" s="1"/>
  <c r="CD292" i="70"/>
  <c r="CH292" i="70" s="1"/>
  <c r="BI293" i="70"/>
  <c r="BN293" i="70" s="1"/>
  <c r="CD293" i="70"/>
  <c r="CH293" i="70" s="1"/>
  <c r="BJ293" i="70"/>
  <c r="BO293" i="70" s="1"/>
  <c r="BI296" i="70"/>
  <c r="CB296" i="70" s="1"/>
  <c r="CD296" i="70"/>
  <c r="CH296" i="70" s="1"/>
  <c r="BW296" i="70"/>
  <c r="BJ296" i="70"/>
  <c r="CC296" i="70" s="1"/>
  <c r="BJ298" i="70"/>
  <c r="CC298" i="70" s="1"/>
  <c r="BW298" i="70"/>
  <c r="BI298" i="70"/>
  <c r="CB298" i="70" s="1"/>
  <c r="CD298" i="70"/>
  <c r="CH298" i="70" s="1"/>
  <c r="BI299" i="70"/>
  <c r="CB299" i="70" s="1"/>
  <c r="CD299" i="70"/>
  <c r="CH299" i="70" s="1"/>
  <c r="BJ299" i="70"/>
  <c r="CC299" i="70" s="1"/>
  <c r="BJ300" i="70"/>
  <c r="CC300" i="70" s="1"/>
  <c r="BW300" i="70"/>
  <c r="BI300" i="70"/>
  <c r="CB300" i="70" s="1"/>
  <c r="CD300" i="70"/>
  <c r="CH300" i="70" s="1"/>
  <c r="BJ305" i="70"/>
  <c r="CC305" i="70" s="1"/>
  <c r="BI305" i="70"/>
  <c r="CB305" i="70" s="1"/>
  <c r="CD305" i="70"/>
  <c r="CH305" i="70" s="1"/>
  <c r="BJ11" i="70"/>
  <c r="BZ11" i="70" s="1"/>
  <c r="BI11" i="70"/>
  <c r="BY11" i="70" s="1"/>
  <c r="CA11" i="70"/>
  <c r="CH11" i="70" s="1"/>
  <c r="BW11" i="70"/>
  <c r="BI30" i="70"/>
  <c r="CB30" i="70" s="1"/>
  <c r="CD30" i="70"/>
  <c r="CH30" i="70" s="1"/>
  <c r="BJ30" i="70"/>
  <c r="CC30" i="70" s="1"/>
  <c r="BI31" i="70"/>
  <c r="CB31" i="70" s="1"/>
  <c r="CD31" i="70"/>
  <c r="CH31" i="70" s="1"/>
  <c r="BJ31" i="70"/>
  <c r="CC31" i="70" s="1"/>
  <c r="BW32" i="70"/>
  <c r="BJ33" i="70"/>
  <c r="CC33" i="70" s="1"/>
  <c r="BI33" i="70"/>
  <c r="CB33" i="70" s="1"/>
  <c r="CD33" i="70"/>
  <c r="CH33" i="70" s="1"/>
  <c r="BI34" i="70"/>
  <c r="CB34" i="70" s="1"/>
  <c r="CD34" i="70"/>
  <c r="CH34" i="70" s="1"/>
  <c r="BJ34" i="70"/>
  <c r="CC34" i="70" s="1"/>
  <c r="BW34" i="70"/>
  <c r="BI39" i="70"/>
  <c r="CB39" i="70" s="1"/>
  <c r="CD39" i="70"/>
  <c r="CH39" i="70" s="1"/>
  <c r="BJ39" i="70"/>
  <c r="CC39" i="70" s="1"/>
  <c r="BW39" i="70"/>
  <c r="BI42" i="70"/>
  <c r="CB42" i="70" s="1"/>
  <c r="CD42" i="70"/>
  <c r="CH42" i="70" s="1"/>
  <c r="BJ42" i="70"/>
  <c r="CC42" i="70" s="1"/>
  <c r="BJ48" i="70"/>
  <c r="CC48" i="70" s="1"/>
  <c r="CD48" i="70"/>
  <c r="CH48" i="70" s="1"/>
  <c r="BI48" i="70"/>
  <c r="CB48" i="70" s="1"/>
  <c r="BJ49" i="70"/>
  <c r="CC49" i="70" s="1"/>
  <c r="BW49" i="70"/>
  <c r="BI49" i="70"/>
  <c r="CB49" i="70" s="1"/>
  <c r="CD49" i="70"/>
  <c r="CH49" i="70" s="1"/>
  <c r="BJ55" i="70"/>
  <c r="BI55" i="70"/>
  <c r="CD55" i="70"/>
  <c r="CH55" i="70" s="1"/>
  <c r="BJ57" i="70"/>
  <c r="BZ57" i="70" s="1"/>
  <c r="BI57" i="70"/>
  <c r="BY57" i="70" s="1"/>
  <c r="CA57" i="70"/>
  <c r="CH57" i="70" s="1"/>
  <c r="BW57" i="70"/>
  <c r="CA58" i="70"/>
  <c r="CH58" i="70" s="1"/>
  <c r="BW58" i="70"/>
  <c r="BJ58" i="70"/>
  <c r="BI58" i="70"/>
  <c r="CA59" i="70"/>
  <c r="CH59" i="70" s="1"/>
  <c r="BW59" i="70"/>
  <c r="BJ59" i="70"/>
  <c r="BZ59" i="70" s="1"/>
  <c r="BI59" i="70"/>
  <c r="BY59" i="70" s="1"/>
  <c r="BJ61" i="70"/>
  <c r="BI61" i="70"/>
  <c r="CA61" i="70"/>
  <c r="CH61" i="70" s="1"/>
  <c r="BW61" i="70"/>
  <c r="BJ62" i="70"/>
  <c r="BI62" i="70"/>
  <c r="CA62" i="70"/>
  <c r="CH62" i="70" s="1"/>
  <c r="BW62" i="70"/>
  <c r="BJ64" i="70"/>
  <c r="BI64" i="70"/>
  <c r="CA64" i="70"/>
  <c r="CH64" i="70" s="1"/>
  <c r="BW64" i="70"/>
  <c r="CA65" i="70"/>
  <c r="CH65" i="70" s="1"/>
  <c r="BW65" i="70"/>
  <c r="BJ65" i="70"/>
  <c r="BI65" i="70"/>
  <c r="CA66" i="70"/>
  <c r="CH66" i="70" s="1"/>
  <c r="BW66" i="70"/>
  <c r="BJ66" i="70"/>
  <c r="BZ66" i="70" s="1"/>
  <c r="BI66" i="70"/>
  <c r="BY66" i="70" s="1"/>
  <c r="BJ67" i="70"/>
  <c r="BI67" i="70"/>
  <c r="CA67" i="70"/>
  <c r="CH67" i="70" s="1"/>
  <c r="BW67" i="70"/>
  <c r="CA68" i="70"/>
  <c r="CH68" i="70" s="1"/>
  <c r="BW68" i="70"/>
  <c r="BJ68" i="70"/>
  <c r="BI68" i="70"/>
  <c r="BJ69" i="70"/>
  <c r="BZ69" i="70" s="1"/>
  <c r="BI69" i="70"/>
  <c r="BY69" i="70" s="1"/>
  <c r="CA69" i="70"/>
  <c r="CH69" i="70" s="1"/>
  <c r="BW69" i="70"/>
  <c r="BI73" i="70"/>
  <c r="BJ73" i="70"/>
  <c r="BW73" i="70"/>
  <c r="CA73" i="70"/>
  <c r="CH73" i="70" s="1"/>
  <c r="BW74" i="70"/>
  <c r="CA74" i="70"/>
  <c r="CH74" i="70" s="1"/>
  <c r="BI74" i="70"/>
  <c r="BJ74" i="70"/>
  <c r="BW79" i="70"/>
  <c r="CA79" i="70"/>
  <c r="CH79" i="70" s="1"/>
  <c r="BI79" i="70"/>
  <c r="BJ79" i="70"/>
  <c r="CA80" i="70"/>
  <c r="CH80" i="70" s="1"/>
  <c r="BI80" i="70"/>
  <c r="BY80" i="70" s="1"/>
  <c r="BJ80" i="70"/>
  <c r="BZ80" i="70" s="1"/>
  <c r="BW80" i="70"/>
  <c r="CA81" i="70"/>
  <c r="CH81" i="70" s="1"/>
  <c r="BI81" i="70"/>
  <c r="BJ81" i="70"/>
  <c r="BW81" i="70"/>
  <c r="BJ89" i="70"/>
  <c r="BZ89" i="70" s="1"/>
  <c r="BI89" i="70"/>
  <c r="BY89" i="70" s="1"/>
  <c r="CA89" i="70"/>
  <c r="CH89" i="70" s="1"/>
  <c r="BW89" i="70"/>
  <c r="CA93" i="70"/>
  <c r="CH93" i="70" s="1"/>
  <c r="BW93" i="70"/>
  <c r="BJ93" i="70"/>
  <c r="BI93" i="70"/>
  <c r="CA94" i="70"/>
  <c r="CH94" i="70" s="1"/>
  <c r="BW94" i="70"/>
  <c r="BJ94" i="70"/>
  <c r="BI94" i="70"/>
  <c r="CA96" i="70"/>
  <c r="CH96" i="70" s="1"/>
  <c r="BW96" i="70"/>
  <c r="BJ96" i="70"/>
  <c r="BZ96" i="70" s="1"/>
  <c r="BI96" i="70"/>
  <c r="BY96" i="70" s="1"/>
  <c r="BJ97" i="70"/>
  <c r="BZ97" i="70" s="1"/>
  <c r="BI97" i="70"/>
  <c r="BY97" i="70" s="1"/>
  <c r="CA97" i="70"/>
  <c r="CH97" i="70" s="1"/>
  <c r="BW97" i="70"/>
  <c r="BJ98" i="70"/>
  <c r="BZ98" i="70" s="1"/>
  <c r="BI98" i="70"/>
  <c r="BY98" i="70" s="1"/>
  <c r="CA98" i="70"/>
  <c r="CH98" i="70" s="1"/>
  <c r="BW98" i="70"/>
  <c r="CA101" i="70"/>
  <c r="CH101" i="70" s="1"/>
  <c r="BW101" i="70"/>
  <c r="BJ101" i="70"/>
  <c r="BI101" i="70"/>
  <c r="BJ105" i="70"/>
  <c r="BZ105" i="70" s="1"/>
  <c r="BI105" i="70"/>
  <c r="BY105" i="70" s="1"/>
  <c r="CA105" i="70"/>
  <c r="CH105" i="70" s="1"/>
  <c r="BW105" i="70"/>
  <c r="BJ106" i="70"/>
  <c r="BZ106" i="70" s="1"/>
  <c r="BI106" i="70"/>
  <c r="BY106" i="70" s="1"/>
  <c r="CA106" i="70"/>
  <c r="CH106" i="70" s="1"/>
  <c r="BW106" i="70"/>
  <c r="BJ108" i="70"/>
  <c r="BI108" i="70"/>
  <c r="CA108" i="70"/>
  <c r="CH108" i="70" s="1"/>
  <c r="BW108" i="70"/>
  <c r="CA109" i="70"/>
  <c r="CH109" i="70" s="1"/>
  <c r="BW109" i="70"/>
  <c r="BJ109" i="70"/>
  <c r="BI109" i="70"/>
  <c r="CA110" i="70"/>
  <c r="CH110" i="70" s="1"/>
  <c r="BW110" i="70"/>
  <c r="BJ110" i="70"/>
  <c r="BZ110" i="70" s="1"/>
  <c r="BI110" i="70"/>
  <c r="BY110" i="70" s="1"/>
  <c r="BJ114" i="70"/>
  <c r="BZ114" i="70" s="1"/>
  <c r="BI114" i="70"/>
  <c r="BY114" i="70" s="1"/>
  <c r="CA114" i="70"/>
  <c r="CH114" i="70" s="1"/>
  <c r="BW114" i="70"/>
  <c r="CA115" i="70"/>
  <c r="CH115" i="70" s="1"/>
  <c r="BW115" i="70"/>
  <c r="BJ115" i="70"/>
  <c r="BI115" i="70"/>
  <c r="BI118" i="70"/>
  <c r="BJ118" i="70"/>
  <c r="BW118" i="70"/>
  <c r="CA118" i="70"/>
  <c r="CH118" i="70" s="1"/>
  <c r="BI119" i="70"/>
  <c r="BY119" i="70" s="1"/>
  <c r="BJ119" i="70"/>
  <c r="BZ119" i="70" s="1"/>
  <c r="BW119" i="70"/>
  <c r="CA119" i="70"/>
  <c r="CH119" i="70" s="1"/>
  <c r="BI127" i="70"/>
  <c r="BJ127" i="70"/>
  <c r="BW127" i="70"/>
  <c r="CA127" i="70"/>
  <c r="CH127" i="70" s="1"/>
  <c r="BI128" i="70"/>
  <c r="BJ128" i="70"/>
  <c r="BW128" i="70"/>
  <c r="CA128" i="70"/>
  <c r="CH128" i="70" s="1"/>
  <c r="BW140" i="70"/>
  <c r="BW146" i="70"/>
  <c r="CA146" i="70"/>
  <c r="CH146" i="70" s="1"/>
  <c r="BI146" i="70"/>
  <c r="BY146" i="70" s="1"/>
  <c r="BJ146" i="70"/>
  <c r="BZ146" i="70" s="1"/>
  <c r="BS154" i="70"/>
  <c r="BW154" i="70" s="1"/>
  <c r="BW162" i="70"/>
  <c r="CA162" i="70"/>
  <c r="CH162" i="70" s="1"/>
  <c r="BI162" i="70"/>
  <c r="BJ162" i="70"/>
  <c r="BI163" i="70"/>
  <c r="BJ163" i="70"/>
  <c r="BW163" i="70"/>
  <c r="CA163" i="70"/>
  <c r="CH163" i="70" s="1"/>
  <c r="BW164" i="70"/>
  <c r="CA164" i="70"/>
  <c r="CH164" i="70" s="1"/>
  <c r="BI164" i="70"/>
  <c r="BJ164" i="70"/>
  <c r="BI165" i="70"/>
  <c r="BY165" i="70" s="1"/>
  <c r="BJ165" i="70"/>
  <c r="BZ165" i="70" s="1"/>
  <c r="BW165" i="70"/>
  <c r="CA165" i="70"/>
  <c r="CH165" i="70" s="1"/>
  <c r="BW170" i="70"/>
  <c r="BJ181" i="70"/>
  <c r="BZ181" i="70" s="1"/>
  <c r="BI181" i="70"/>
  <c r="BY181" i="70" s="1"/>
  <c r="CA181" i="70"/>
  <c r="CH181" i="70" s="1"/>
  <c r="BW181" i="70"/>
  <c r="CA193" i="70"/>
  <c r="CH193" i="70" s="1"/>
  <c r="BW193" i="70"/>
  <c r="BJ193" i="70"/>
  <c r="BI193" i="70"/>
  <c r="BJ195" i="70"/>
  <c r="BZ195" i="70" s="1"/>
  <c r="BI195" i="70"/>
  <c r="BY195" i="70" s="1"/>
  <c r="CA195" i="70"/>
  <c r="CH195" i="70" s="1"/>
  <c r="BW195" i="70"/>
  <c r="CA201" i="70"/>
  <c r="CH201" i="70" s="1"/>
  <c r="BW201" i="70"/>
  <c r="BJ201" i="70"/>
  <c r="BZ201" i="70" s="1"/>
  <c r="BI201" i="70"/>
  <c r="BY201" i="70" s="1"/>
  <c r="BJ205" i="70"/>
  <c r="BI205" i="70"/>
  <c r="CA205" i="70"/>
  <c r="CH205" i="70" s="1"/>
  <c r="BW205" i="70"/>
  <c r="BJ229" i="70"/>
  <c r="BZ229" i="70" s="1"/>
  <c r="BI229" i="70"/>
  <c r="BY229" i="70" s="1"/>
  <c r="CA229" i="70"/>
  <c r="CH229" i="70" s="1"/>
  <c r="BW229" i="70"/>
  <c r="BJ241" i="70"/>
  <c r="BI241" i="70"/>
  <c r="CA241" i="70"/>
  <c r="CH241" i="70" s="1"/>
  <c r="BW241" i="70"/>
  <c r="BW251" i="70"/>
  <c r="CA251" i="70"/>
  <c r="CH251" i="70" s="1"/>
  <c r="BI251" i="70"/>
  <c r="BY251" i="70" s="1"/>
  <c r="BJ251" i="70"/>
  <c r="BZ251" i="70" s="1"/>
  <c r="BW252" i="70"/>
  <c r="BI252" i="70"/>
  <c r="BY252" i="70" s="1"/>
  <c r="BJ252" i="70"/>
  <c r="BZ252" i="70" s="1"/>
  <c r="CA252" i="70"/>
  <c r="CH252" i="70" s="1"/>
  <c r="BI253" i="70"/>
  <c r="BY253" i="70" s="1"/>
  <c r="BJ253" i="70"/>
  <c r="BZ253" i="70" s="1"/>
  <c r="BW253" i="70"/>
  <c r="CA253" i="70"/>
  <c r="CH253" i="70" s="1"/>
  <c r="BJ269" i="70"/>
  <c r="BZ269" i="70" s="1"/>
  <c r="BW269" i="70"/>
  <c r="BI269" i="70"/>
  <c r="BY269" i="70" s="1"/>
  <c r="CA269" i="70"/>
  <c r="CH269" i="70" s="1"/>
  <c r="BJ270" i="70"/>
  <c r="BZ270" i="70" s="1"/>
  <c r="BW270" i="70"/>
  <c r="BI270" i="70"/>
  <c r="BY270" i="70" s="1"/>
  <c r="CA270" i="70"/>
  <c r="CH270" i="70" s="1"/>
  <c r="BI278" i="70"/>
  <c r="CB278" i="70" s="1"/>
  <c r="CD278" i="70"/>
  <c r="CH278" i="70" s="1"/>
  <c r="BJ278" i="70"/>
  <c r="CC278" i="70" s="1"/>
  <c r="BW278" i="70"/>
  <c r="BI285" i="70"/>
  <c r="CB285" i="70" s="1"/>
  <c r="CD285" i="70"/>
  <c r="CH285" i="70" s="1"/>
  <c r="BJ285" i="70"/>
  <c r="CC285" i="70" s="1"/>
  <c r="BI286" i="70"/>
  <c r="CB286" i="70" s="1"/>
  <c r="CD286" i="70"/>
  <c r="CH286" i="70" s="1"/>
  <c r="BJ286" i="70"/>
  <c r="CC286" i="70" s="1"/>
  <c r="BJ289" i="70"/>
  <c r="CC289" i="70" s="1"/>
  <c r="BW289" i="70"/>
  <c r="BI289" i="70"/>
  <c r="CB289" i="70" s="1"/>
  <c r="CD289" i="70"/>
  <c r="CH289" i="70" s="1"/>
  <c r="BI302" i="70"/>
  <c r="CB302" i="70" s="1"/>
  <c r="CD302" i="70"/>
  <c r="CH302" i="70" s="1"/>
  <c r="BJ302" i="70"/>
  <c r="CC302" i="70" s="1"/>
  <c r="BW302" i="70"/>
  <c r="BJ303" i="70"/>
  <c r="CC303" i="70" s="1"/>
  <c r="BI303" i="70"/>
  <c r="CB303" i="70" s="1"/>
  <c r="CD303" i="70"/>
  <c r="CH303" i="70" s="1"/>
  <c r="BI309" i="70"/>
  <c r="CB309" i="70" s="1"/>
  <c r="CD309" i="70"/>
  <c r="CH309" i="70" s="1"/>
  <c r="BJ309" i="70"/>
  <c r="CC309" i="70" s="1"/>
  <c r="BI312" i="70"/>
  <c r="CB312" i="70" s="1"/>
  <c r="CD312" i="70"/>
  <c r="CH312" i="70" s="1"/>
  <c r="BJ312" i="70"/>
  <c r="CC312" i="70" s="1"/>
  <c r="BW312" i="70"/>
  <c r="BI317" i="70"/>
  <c r="CB317" i="70" s="1"/>
  <c r="CD317" i="70"/>
  <c r="CH317" i="70" s="1"/>
  <c r="BJ317" i="70"/>
  <c r="CC317" i="70" s="1"/>
  <c r="BJ319" i="70"/>
  <c r="BZ319" i="70" s="1"/>
  <c r="BI319" i="70"/>
  <c r="BY319" i="70" s="1"/>
  <c r="CA319" i="70"/>
  <c r="CH319" i="70" s="1"/>
  <c r="BW319" i="70"/>
  <c r="CA320" i="70"/>
  <c r="CH320" i="70" s="1"/>
  <c r="BW320" i="70"/>
  <c r="BI320" i="70"/>
  <c r="BY320" i="70" s="1"/>
  <c r="BJ320" i="70"/>
  <c r="BZ320" i="70" s="1"/>
  <c r="BI20" i="70"/>
  <c r="BY20" i="70" s="1"/>
  <c r="CA20" i="70"/>
  <c r="CH20" i="70" s="1"/>
  <c r="BW20" i="70"/>
  <c r="BJ20" i="70"/>
  <c r="BZ20" i="70" s="1"/>
  <c r="BI21" i="70"/>
  <c r="BY21" i="70" s="1"/>
  <c r="BW21" i="70"/>
  <c r="CA21" i="70"/>
  <c r="CH21" i="70" s="1"/>
  <c r="BJ21" i="70"/>
  <c r="BZ21" i="70" s="1"/>
  <c r="BI22" i="70"/>
  <c r="BY22" i="70" s="1"/>
  <c r="BW22" i="70"/>
  <c r="CA22" i="70"/>
  <c r="CH22" i="70" s="1"/>
  <c r="BJ22" i="70"/>
  <c r="BZ22" i="70" s="1"/>
  <c r="BI37" i="70"/>
  <c r="CB37" i="70" s="1"/>
  <c r="CD37" i="70"/>
  <c r="CH37" i="70" s="1"/>
  <c r="BJ37" i="70"/>
  <c r="CC37" i="70" s="1"/>
  <c r="BJ38" i="70"/>
  <c r="BI38" i="70"/>
  <c r="CD38" i="70"/>
  <c r="CH38" i="70" s="1"/>
  <c r="BJ40" i="70"/>
  <c r="CC40" i="70" s="1"/>
  <c r="BI40" i="70"/>
  <c r="CB40" i="70" s="1"/>
  <c r="CD40" i="70"/>
  <c r="CH40" i="70" s="1"/>
  <c r="BI50" i="70"/>
  <c r="CB50" i="70" s="1"/>
  <c r="CD50" i="70"/>
  <c r="CH50" i="70" s="1"/>
  <c r="BJ50" i="70"/>
  <c r="CC50" i="70" s="1"/>
  <c r="BI53" i="70"/>
  <c r="CB53" i="70" s="1"/>
  <c r="CD53" i="70"/>
  <c r="CH53" i="70" s="1"/>
  <c r="BJ53" i="70"/>
  <c r="CC53" i="70" s="1"/>
  <c r="BW53" i="70"/>
  <c r="BJ54" i="70"/>
  <c r="CC54" i="70" s="1"/>
  <c r="BI54" i="70"/>
  <c r="CB54" i="70" s="1"/>
  <c r="CD54" i="70"/>
  <c r="CH54" i="70" s="1"/>
  <c r="CA56" i="70"/>
  <c r="CH56" i="70" s="1"/>
  <c r="BW56" i="70"/>
  <c r="BJ56" i="70"/>
  <c r="BZ56" i="70" s="1"/>
  <c r="BI56" i="70"/>
  <c r="BY56" i="70" s="1"/>
  <c r="CA63" i="70"/>
  <c r="CH63" i="70" s="1"/>
  <c r="BW63" i="70"/>
  <c r="BJ63" i="70"/>
  <c r="BZ63" i="70" s="1"/>
  <c r="BI63" i="70"/>
  <c r="BY63" i="70" s="1"/>
  <c r="BJ70" i="70"/>
  <c r="BI70" i="70"/>
  <c r="CA70" i="70"/>
  <c r="CH70" i="70" s="1"/>
  <c r="BW70" i="70"/>
  <c r="CA71" i="70"/>
  <c r="CH71" i="70" s="1"/>
  <c r="BW71" i="70"/>
  <c r="BJ71" i="70"/>
  <c r="BI71" i="70"/>
  <c r="BW76" i="70"/>
  <c r="BI76" i="70"/>
  <c r="BJ76" i="70"/>
  <c r="CA76" i="70"/>
  <c r="CH76" i="70" s="1"/>
  <c r="BI77" i="70"/>
  <c r="BY77" i="70" s="1"/>
  <c r="BJ77" i="70"/>
  <c r="BZ77" i="70" s="1"/>
  <c r="BW77" i="70"/>
  <c r="CA77" i="70"/>
  <c r="CH77" i="70" s="1"/>
  <c r="BJ84" i="70"/>
  <c r="CC84" i="70" s="1"/>
  <c r="BW84" i="70"/>
  <c r="BI84" i="70"/>
  <c r="CB84" i="70" s="1"/>
  <c r="CD84" i="70"/>
  <c r="CH84" i="70" s="1"/>
  <c r="BJ92" i="70"/>
  <c r="BZ92" i="70" s="1"/>
  <c r="BI92" i="70"/>
  <c r="BY92" i="70" s="1"/>
  <c r="CA92" i="70"/>
  <c r="CH92" i="70" s="1"/>
  <c r="BW92" i="70"/>
  <c r="BI124" i="70"/>
  <c r="BJ124" i="70"/>
  <c r="BW124" i="70"/>
  <c r="CA124" i="70"/>
  <c r="CH124" i="70" s="1"/>
  <c r="BI133" i="70"/>
  <c r="CA133" i="70"/>
  <c r="CH133" i="70" s="1"/>
  <c r="BW133" i="70"/>
  <c r="BJ133" i="70"/>
  <c r="BI136" i="70"/>
  <c r="BY136" i="70" s="1"/>
  <c r="CA136" i="70"/>
  <c r="CH136" i="70" s="1"/>
  <c r="BW136" i="70"/>
  <c r="BJ136" i="70"/>
  <c r="BZ136" i="70" s="1"/>
  <c r="BI138" i="70"/>
  <c r="BW138" i="70"/>
  <c r="CA138" i="70"/>
  <c r="CH138" i="70" s="1"/>
  <c r="BJ138" i="70"/>
  <c r="BI139" i="70"/>
  <c r="BY139" i="70" s="1"/>
  <c r="CA139" i="70"/>
  <c r="CH139" i="70" s="1"/>
  <c r="BW139" i="70"/>
  <c r="BJ139" i="70"/>
  <c r="BZ139" i="70" s="1"/>
  <c r="BI155" i="70"/>
  <c r="BJ155" i="70"/>
  <c r="CG155" i="70"/>
  <c r="CH155" i="70" s="1"/>
  <c r="CG156" i="70"/>
  <c r="CH156" i="70" s="1"/>
  <c r="BI156" i="70"/>
  <c r="BJ156" i="70"/>
  <c r="CG160" i="70"/>
  <c r="CH160" i="70" s="1"/>
  <c r="BI160" i="70"/>
  <c r="CE160" i="70" s="1"/>
  <c r="BJ160" i="70"/>
  <c r="CF160" i="70" s="1"/>
  <c r="BJ215" i="70"/>
  <c r="BZ215" i="70" s="1"/>
  <c r="BI215" i="70"/>
  <c r="BY215" i="70" s="1"/>
  <c r="CA215" i="70"/>
  <c r="CH215" i="70" s="1"/>
  <c r="BW215" i="70"/>
  <c r="CA233" i="70"/>
  <c r="CH233" i="70" s="1"/>
  <c r="BW233" i="70"/>
  <c r="BJ233" i="70"/>
  <c r="BZ233" i="70" s="1"/>
  <c r="BI233" i="70"/>
  <c r="BY233" i="70" s="1"/>
  <c r="BJ239" i="70"/>
  <c r="BZ239" i="70" s="1"/>
  <c r="BI239" i="70"/>
  <c r="BY239" i="70" s="1"/>
  <c r="CA239" i="70"/>
  <c r="CH239" i="70" s="1"/>
  <c r="BW239" i="70"/>
  <c r="BW254" i="70"/>
  <c r="CA254" i="70"/>
  <c r="CH254" i="70" s="1"/>
  <c r="BI254" i="70"/>
  <c r="BY254" i="70" s="1"/>
  <c r="BJ254" i="70"/>
  <c r="BZ254" i="70" s="1"/>
  <c r="BJ259" i="70"/>
  <c r="BZ259" i="70" s="1"/>
  <c r="BW259" i="70"/>
  <c r="BI259" i="70"/>
  <c r="BY259" i="70" s="1"/>
  <c r="CA259" i="70"/>
  <c r="CH259" i="70" s="1"/>
  <c r="BJ262" i="70"/>
  <c r="BI262" i="70"/>
  <c r="CA262" i="70"/>
  <c r="CH262" i="70" s="1"/>
  <c r="BW262" i="70"/>
  <c r="BJ267" i="70"/>
  <c r="BZ267" i="70" s="1"/>
  <c r="BW267" i="70"/>
  <c r="BI267" i="70"/>
  <c r="BY267" i="70" s="1"/>
  <c r="CA267" i="70"/>
  <c r="CH267" i="70" s="1"/>
  <c r="BJ276" i="70"/>
  <c r="CF276" i="70" s="1"/>
  <c r="BI276" i="70"/>
  <c r="CE276" i="70" s="1"/>
  <c r="CG276" i="70"/>
  <c r="CH276" i="70" s="1"/>
  <c r="BW276" i="70"/>
  <c r="BI280" i="70"/>
  <c r="CB280" i="70" s="1"/>
  <c r="CD280" i="70"/>
  <c r="CH280" i="70" s="1"/>
  <c r="BJ280" i="70"/>
  <c r="CC280" i="70" s="1"/>
  <c r="BW280" i="70"/>
  <c r="BJ281" i="70"/>
  <c r="CC281" i="70" s="1"/>
  <c r="BI281" i="70"/>
  <c r="CB281" i="70" s="1"/>
  <c r="CD281" i="70"/>
  <c r="CH281" i="70" s="1"/>
  <c r="BJ290" i="70"/>
  <c r="CC290" i="70" s="1"/>
  <c r="BI290" i="70"/>
  <c r="CB290" i="70" s="1"/>
  <c r="CD290" i="70"/>
  <c r="CH290" i="70" s="1"/>
  <c r="BJ297" i="70"/>
  <c r="CC297" i="70" s="1"/>
  <c r="BI297" i="70"/>
  <c r="CB297" i="70" s="1"/>
  <c r="CD297" i="70"/>
  <c r="CH297" i="70" s="1"/>
  <c r="BI301" i="70"/>
  <c r="CB301" i="70" s="1"/>
  <c r="CD301" i="70"/>
  <c r="CH301" i="70" s="1"/>
  <c r="BJ301" i="70"/>
  <c r="CC301" i="70" s="1"/>
  <c r="BI304" i="70"/>
  <c r="CB304" i="70" s="1"/>
  <c r="CD304" i="70"/>
  <c r="CH304" i="70" s="1"/>
  <c r="BJ304" i="70"/>
  <c r="CC304" i="70" s="1"/>
  <c r="BW304" i="70"/>
  <c r="BJ314" i="70"/>
  <c r="CC314" i="70" s="1"/>
  <c r="BW314" i="70"/>
  <c r="BI314" i="70"/>
  <c r="CB314" i="70" s="1"/>
  <c r="CD314" i="70"/>
  <c r="CH314" i="70" s="1"/>
  <c r="BI315" i="70"/>
  <c r="CB315" i="70" s="1"/>
  <c r="CD315" i="70"/>
  <c r="CH315" i="70" s="1"/>
  <c r="BJ315" i="70"/>
  <c r="CC315" i="70" s="1"/>
  <c r="BJ7" i="70"/>
  <c r="BI7" i="70"/>
  <c r="CG7" i="70"/>
  <c r="CH7" i="70" s="1"/>
  <c r="BW7" i="70"/>
  <c r="BJ10" i="70"/>
  <c r="CF10" i="70" s="1"/>
  <c r="BI10" i="70"/>
  <c r="CE10" i="70" s="1"/>
  <c r="CG10" i="70"/>
  <c r="CH10" i="70" s="1"/>
  <c r="BW10" i="70"/>
  <c r="BI23" i="70"/>
  <c r="BY23" i="70" s="1"/>
  <c r="CA23" i="70"/>
  <c r="CH23" i="70" s="1"/>
  <c r="BW23" i="70"/>
  <c r="BJ23" i="70"/>
  <c r="BZ23" i="70" s="1"/>
  <c r="BI24" i="70"/>
  <c r="BY24" i="70" s="1"/>
  <c r="CA24" i="70"/>
  <c r="CH24" i="70" s="1"/>
  <c r="BJ24" i="70"/>
  <c r="BZ24" i="70" s="1"/>
  <c r="BW24" i="70"/>
  <c r="BI25" i="70"/>
  <c r="CB25" i="70" s="1"/>
  <c r="CD25" i="70"/>
  <c r="CH25" i="70" s="1"/>
  <c r="BW25" i="70"/>
  <c r="BJ25" i="70"/>
  <c r="CC25" i="70" s="1"/>
  <c r="BI27" i="70"/>
  <c r="CD27" i="70"/>
  <c r="CH27" i="70" s="1"/>
  <c r="BJ27" i="70"/>
  <c r="BI28" i="70"/>
  <c r="CB28" i="70" s="1"/>
  <c r="CD28" i="70"/>
  <c r="CH28" i="70" s="1"/>
  <c r="BW28" i="70"/>
  <c r="BJ28" i="70"/>
  <c r="CC28" i="70" s="1"/>
  <c r="BI29" i="70"/>
  <c r="CB29" i="70" s="1"/>
  <c r="CD29" i="70"/>
  <c r="CH29" i="70" s="1"/>
  <c r="BJ29" i="70"/>
  <c r="CC29" i="70" s="1"/>
  <c r="BJ35" i="70"/>
  <c r="BI35" i="70"/>
  <c r="CD35" i="70"/>
  <c r="CH35" i="70" s="1"/>
  <c r="BJ43" i="70"/>
  <c r="CC43" i="70" s="1"/>
  <c r="BW43" i="70"/>
  <c r="BI43" i="70"/>
  <c r="CB43" i="70" s="1"/>
  <c r="CD43" i="70"/>
  <c r="CH43" i="70" s="1"/>
  <c r="BW75" i="70"/>
  <c r="CA75" i="70"/>
  <c r="CH75" i="70" s="1"/>
  <c r="BI75" i="70"/>
  <c r="BY75" i="70" s="1"/>
  <c r="BJ75" i="70"/>
  <c r="BZ75" i="70" s="1"/>
  <c r="BJ116" i="70"/>
  <c r="BI116" i="70"/>
  <c r="CA116" i="70"/>
  <c r="CH116" i="70" s="1"/>
  <c r="BW116" i="70"/>
  <c r="BI120" i="70"/>
  <c r="BY120" i="70" s="1"/>
  <c r="BJ120" i="70"/>
  <c r="BZ120" i="70" s="1"/>
  <c r="BW120" i="70"/>
  <c r="CA120" i="70"/>
  <c r="CH120" i="70" s="1"/>
  <c r="BI123" i="70"/>
  <c r="BY123" i="70" s="1"/>
  <c r="BJ123" i="70"/>
  <c r="BZ123" i="70" s="1"/>
  <c r="BW123" i="70"/>
  <c r="CA123" i="70"/>
  <c r="CH123" i="70" s="1"/>
  <c r="BI129" i="70"/>
  <c r="BY129" i="70" s="1"/>
  <c r="BJ129" i="70"/>
  <c r="BZ129" i="70" s="1"/>
  <c r="BW129" i="70"/>
  <c r="CA129" i="70"/>
  <c r="CH129" i="70" s="1"/>
  <c r="BI131" i="70"/>
  <c r="BY131" i="70" s="1"/>
  <c r="BJ131" i="70"/>
  <c r="BZ131" i="70" s="1"/>
  <c r="BW131" i="70"/>
  <c r="CA131" i="70"/>
  <c r="CH131" i="70" s="1"/>
  <c r="BW144" i="70"/>
  <c r="CA144" i="70"/>
  <c r="CH144" i="70" s="1"/>
  <c r="BI144" i="70"/>
  <c r="BJ144" i="70"/>
  <c r="BI145" i="70"/>
  <c r="BJ145" i="70"/>
  <c r="BW145" i="70"/>
  <c r="CA145" i="70"/>
  <c r="CH145" i="70" s="1"/>
  <c r="BI149" i="70"/>
  <c r="BJ149" i="70"/>
  <c r="BW149" i="70"/>
  <c r="CA149" i="70"/>
  <c r="CH149" i="70" s="1"/>
  <c r="BJ172" i="70"/>
  <c r="BZ172" i="70" s="1"/>
  <c r="BI172" i="70"/>
  <c r="BY172" i="70" s="1"/>
  <c r="CA172" i="70"/>
  <c r="CH172" i="70" s="1"/>
  <c r="BW172" i="70"/>
  <c r="CA174" i="70"/>
  <c r="CH174" i="70" s="1"/>
  <c r="BW174" i="70"/>
  <c r="BJ174" i="70"/>
  <c r="BZ174" i="70" s="1"/>
  <c r="BI174" i="70"/>
  <c r="BY174" i="70" s="1"/>
  <c r="CA176" i="70"/>
  <c r="CH176" i="70" s="1"/>
  <c r="BW176" i="70"/>
  <c r="BJ176" i="70"/>
  <c r="BZ176" i="70" s="1"/>
  <c r="BI176" i="70"/>
  <c r="BY176" i="70" s="1"/>
  <c r="CA177" i="70"/>
  <c r="CH177" i="70" s="1"/>
  <c r="BW177" i="70"/>
  <c r="BJ177" i="70"/>
  <c r="BZ177" i="70" s="1"/>
  <c r="BI177" i="70"/>
  <c r="BY177" i="70" s="1"/>
  <c r="BJ178" i="70"/>
  <c r="BZ178" i="70" s="1"/>
  <c r="BI178" i="70"/>
  <c r="BY178" i="70" s="1"/>
  <c r="CA178" i="70"/>
  <c r="CH178" i="70" s="1"/>
  <c r="BW178" i="70"/>
  <c r="BJ188" i="70"/>
  <c r="BI188" i="70"/>
  <c r="CA188" i="70"/>
  <c r="CH188" i="70" s="1"/>
  <c r="BW188" i="70"/>
  <c r="BJ189" i="70"/>
  <c r="BZ189" i="70" s="1"/>
  <c r="BI189" i="70"/>
  <c r="BY189" i="70" s="1"/>
  <c r="CA189" i="70"/>
  <c r="CH189" i="70" s="1"/>
  <c r="BW189" i="70"/>
  <c r="BJ194" i="70"/>
  <c r="BZ194" i="70" s="1"/>
  <c r="BI194" i="70"/>
  <c r="BY194" i="70" s="1"/>
  <c r="CA194" i="70"/>
  <c r="CH194" i="70" s="1"/>
  <c r="BW194" i="70"/>
  <c r="CA199" i="70"/>
  <c r="CH199" i="70" s="1"/>
  <c r="BW199" i="70"/>
  <c r="BJ199" i="70"/>
  <c r="BI199" i="70"/>
  <c r="CA200" i="70"/>
  <c r="CH200" i="70" s="1"/>
  <c r="BW200" i="70"/>
  <c r="BJ200" i="70"/>
  <c r="BZ200" i="70" s="1"/>
  <c r="BI200" i="70"/>
  <c r="BY200" i="70" s="1"/>
  <c r="BJ202" i="70"/>
  <c r="BZ202" i="70" s="1"/>
  <c r="BI202" i="70"/>
  <c r="BY202" i="70" s="1"/>
  <c r="CA202" i="70"/>
  <c r="CH202" i="70" s="1"/>
  <c r="BW202" i="70"/>
  <c r="BJ204" i="70"/>
  <c r="BI204" i="70"/>
  <c r="CA204" i="70"/>
  <c r="CH204" i="70" s="1"/>
  <c r="BW204" i="70"/>
  <c r="CA206" i="70"/>
  <c r="CH206" i="70" s="1"/>
  <c r="BW206" i="70"/>
  <c r="BJ206" i="70"/>
  <c r="BZ206" i="70" s="1"/>
  <c r="BI206" i="70"/>
  <c r="BY206" i="70" s="1"/>
  <c r="BJ214" i="70"/>
  <c r="BZ214" i="70" s="1"/>
  <c r="BI214" i="70"/>
  <c r="BY214" i="70" s="1"/>
  <c r="CA214" i="70"/>
  <c r="CH214" i="70" s="1"/>
  <c r="BW214" i="70"/>
  <c r="BK216" i="70"/>
  <c r="BK217" i="70"/>
  <c r="BK218" i="70"/>
  <c r="BK219" i="70"/>
  <c r="CA220" i="70"/>
  <c r="CH220" i="70" s="1"/>
  <c r="BW220" i="70"/>
  <c r="BJ220" i="70"/>
  <c r="BZ220" i="70" s="1"/>
  <c r="BI220" i="70"/>
  <c r="BY220" i="70" s="1"/>
  <c r="BJ228" i="70"/>
  <c r="BZ228" i="70" s="1"/>
  <c r="BI228" i="70"/>
  <c r="BY228" i="70" s="1"/>
  <c r="CA228" i="70"/>
  <c r="CH228" i="70" s="1"/>
  <c r="BW228" i="70"/>
  <c r="CA232" i="70"/>
  <c r="CH232" i="70" s="1"/>
  <c r="BW232" i="70"/>
  <c r="BJ232" i="70"/>
  <c r="BI232" i="70"/>
  <c r="CA234" i="70"/>
  <c r="CH234" i="70" s="1"/>
  <c r="BW234" i="70"/>
  <c r="BJ234" i="70"/>
  <c r="BI234" i="70"/>
  <c r="BJ238" i="70"/>
  <c r="BZ238" i="70" s="1"/>
  <c r="BI238" i="70"/>
  <c r="BY238" i="70" s="1"/>
  <c r="CA238" i="70"/>
  <c r="CH238" i="70" s="1"/>
  <c r="BW238" i="70"/>
  <c r="BJ240" i="70"/>
  <c r="BZ240" i="70" s="1"/>
  <c r="BI240" i="70"/>
  <c r="BY240" i="70" s="1"/>
  <c r="CA240" i="70"/>
  <c r="CH240" i="70" s="1"/>
  <c r="BW240" i="70"/>
  <c r="CA242" i="70"/>
  <c r="CH242" i="70" s="1"/>
  <c r="BW242" i="70"/>
  <c r="BJ242" i="70"/>
  <c r="BZ242" i="70" s="1"/>
  <c r="BI242" i="70"/>
  <c r="BY242" i="70" s="1"/>
  <c r="CA243" i="70"/>
  <c r="CH243" i="70" s="1"/>
  <c r="BW243" i="70"/>
  <c r="BJ243" i="70"/>
  <c r="BI243" i="70"/>
  <c r="CA244" i="70"/>
  <c r="CH244" i="70" s="1"/>
  <c r="BW244" i="70"/>
  <c r="BJ244" i="70"/>
  <c r="BZ244" i="70" s="1"/>
  <c r="BI244" i="70"/>
  <c r="BY244" i="70" s="1"/>
  <c r="BI247" i="70"/>
  <c r="BJ247" i="70"/>
  <c r="BW247" i="70"/>
  <c r="CA247" i="70"/>
  <c r="CH247" i="70" s="1"/>
  <c r="BK255" i="70"/>
  <c r="BK256" i="70"/>
  <c r="BK258" i="70"/>
  <c r="CG275" i="70"/>
  <c r="CH275" i="70" s="1"/>
  <c r="BW275" i="70"/>
  <c r="BJ275" i="70"/>
  <c r="CF275" i="70" s="1"/>
  <c r="BI275" i="70"/>
  <c r="CE275" i="70" s="1"/>
  <c r="BJ279" i="70"/>
  <c r="CC279" i="70" s="1"/>
  <c r="BI279" i="70"/>
  <c r="CB279" i="70" s="1"/>
  <c r="CD279" i="70"/>
  <c r="CH279" i="70" s="1"/>
  <c r="BS279" i="70"/>
  <c r="BW279" i="70" s="1"/>
  <c r="BJ282" i="70"/>
  <c r="CC282" i="70" s="1"/>
  <c r="BW282" i="70"/>
  <c r="BI282" i="70"/>
  <c r="CB282" i="70" s="1"/>
  <c r="CD282" i="70"/>
  <c r="CH282" i="70" s="1"/>
  <c r="BI283" i="70"/>
  <c r="CB283" i="70" s="1"/>
  <c r="CD283" i="70"/>
  <c r="CH283" i="70" s="1"/>
  <c r="BJ283" i="70"/>
  <c r="CC283" i="70" s="1"/>
  <c r="BJ284" i="70"/>
  <c r="CC284" i="70" s="1"/>
  <c r="BW284" i="70"/>
  <c r="BI284" i="70"/>
  <c r="CB284" i="70" s="1"/>
  <c r="CD284" i="70"/>
  <c r="CH284" i="70" s="1"/>
  <c r="BJ287" i="70"/>
  <c r="CC287" i="70" s="1"/>
  <c r="BW287" i="70"/>
  <c r="BI287" i="70"/>
  <c r="CB287" i="70" s="1"/>
  <c r="CD287" i="70"/>
  <c r="CH287" i="70" s="1"/>
  <c r="BI288" i="70"/>
  <c r="CD288" i="70"/>
  <c r="CH288" i="70" s="1"/>
  <c r="BJ288" i="70"/>
  <c r="BS288" i="70"/>
  <c r="BW288" i="70" s="1"/>
  <c r="BI294" i="70"/>
  <c r="CB294" i="70" s="1"/>
  <c r="CD294" i="70"/>
  <c r="CH294" i="70" s="1"/>
  <c r="BJ294" i="70"/>
  <c r="CC294" i="70" s="1"/>
  <c r="BW294" i="70"/>
  <c r="BJ295" i="70"/>
  <c r="BI295" i="70"/>
  <c r="CD295" i="70"/>
  <c r="CH295" i="70" s="1"/>
  <c r="BJ306" i="70"/>
  <c r="CC306" i="70" s="1"/>
  <c r="BW306" i="70"/>
  <c r="BI306" i="70"/>
  <c r="CB306" i="70" s="1"/>
  <c r="CD306" i="70"/>
  <c r="CH306" i="70" s="1"/>
  <c r="BI307" i="70"/>
  <c r="CD307" i="70"/>
  <c r="CH307" i="70" s="1"/>
  <c r="BJ307" i="70"/>
  <c r="BJ308" i="70"/>
  <c r="CC308" i="70" s="1"/>
  <c r="BW308" i="70"/>
  <c r="BI308" i="70"/>
  <c r="CB308" i="70" s="1"/>
  <c r="CD308" i="70"/>
  <c r="CH308" i="70" s="1"/>
  <c r="BJ313" i="70"/>
  <c r="CC313" i="70" s="1"/>
  <c r="BI313" i="70"/>
  <c r="CB313" i="70" s="1"/>
  <c r="CD313" i="70"/>
  <c r="CH313" i="70" s="1"/>
  <c r="BJ316" i="70"/>
  <c r="CC316" i="70" s="1"/>
  <c r="BW316" i="70"/>
  <c r="CD316" i="70"/>
  <c r="CH316" i="70" s="1"/>
  <c r="BI316" i="70"/>
  <c r="CB316" i="70" s="1"/>
  <c r="CA318" i="70"/>
  <c r="CH318" i="70" s="1"/>
  <c r="BW318" i="70"/>
  <c r="BJ318" i="70"/>
  <c r="BZ318" i="70" s="1"/>
  <c r="BI318" i="70"/>
  <c r="BY318" i="70" s="1"/>
  <c r="CH370" i="70"/>
  <c r="AZ370" i="70"/>
  <c r="BC370" i="70"/>
  <c r="CE7" i="70" l="1"/>
  <c r="BN7" i="70"/>
  <c r="CF7" i="70"/>
  <c r="BO7" i="70"/>
  <c r="BP293" i="70"/>
  <c r="BY116" i="70"/>
  <c r="BN116" i="70"/>
  <c r="BZ116" i="70"/>
  <c r="BO116" i="70"/>
  <c r="CB38" i="70"/>
  <c r="BN38" i="70"/>
  <c r="CC38" i="70"/>
  <c r="BO38" i="70"/>
  <c r="BZ81" i="70"/>
  <c r="BO81" i="70"/>
  <c r="CB55" i="70"/>
  <c r="BN55" i="70"/>
  <c r="BY81" i="70"/>
  <c r="BN81" i="70"/>
  <c r="CC55" i="70"/>
  <c r="BO55" i="70"/>
  <c r="BZ108" i="70"/>
  <c r="BO108" i="70"/>
  <c r="BY108" i="70"/>
  <c r="BN108" i="70"/>
  <c r="CC35" i="70"/>
  <c r="BO35" i="70"/>
  <c r="BZ71" i="70"/>
  <c r="BO71" i="70"/>
  <c r="BY109" i="70"/>
  <c r="BN109" i="70"/>
  <c r="BY94" i="70"/>
  <c r="BN94" i="70"/>
  <c r="CB307" i="70"/>
  <c r="BN307" i="70"/>
  <c r="BZ109" i="70"/>
  <c r="BO109" i="70"/>
  <c r="BZ94" i="70"/>
  <c r="BO94" i="70"/>
  <c r="BY71" i="70"/>
  <c r="BN71" i="70"/>
  <c r="CB35" i="70"/>
  <c r="BN35" i="70"/>
  <c r="CC307" i="70"/>
  <c r="BO307" i="70"/>
  <c r="BZ125" i="70"/>
  <c r="BO125" i="70"/>
  <c r="BY125" i="70"/>
  <c r="BN125" i="70"/>
  <c r="BZ132" i="70"/>
  <c r="BO132" i="70"/>
  <c r="BY132" i="70"/>
  <c r="BN132" i="70"/>
  <c r="CA212" i="70"/>
  <c r="CH212" i="70" s="1"/>
  <c r="CC293" i="70"/>
  <c r="CF293" i="70"/>
  <c r="CB293" i="70"/>
  <c r="CE293" i="70"/>
  <c r="BZ90" i="70"/>
  <c r="BO90" i="70"/>
  <c r="BY90" i="70"/>
  <c r="BN90" i="70"/>
  <c r="BY91" i="70"/>
  <c r="BN91" i="70"/>
  <c r="BY88" i="70"/>
  <c r="BN88" i="70"/>
  <c r="BZ91" i="70"/>
  <c r="BO91" i="70"/>
  <c r="BZ88" i="70"/>
  <c r="BO88" i="70"/>
  <c r="BY62" i="70"/>
  <c r="BN62" i="70"/>
  <c r="BZ62" i="70"/>
  <c r="BO62" i="70"/>
  <c r="BY73" i="70"/>
  <c r="BN73" i="70"/>
  <c r="BZ61" i="70"/>
  <c r="BO61" i="70"/>
  <c r="BY65" i="70"/>
  <c r="BN65" i="70"/>
  <c r="BZ73" i="70"/>
  <c r="BO73" i="70"/>
  <c r="BY61" i="70"/>
  <c r="BN61" i="70"/>
  <c r="BZ65" i="70"/>
  <c r="BO65" i="70"/>
  <c r="BZ68" i="70"/>
  <c r="BO68" i="70"/>
  <c r="BY68" i="70"/>
  <c r="BN68" i="70"/>
  <c r="BZ193" i="70"/>
  <c r="BO193" i="70"/>
  <c r="BY196" i="70"/>
  <c r="BN196" i="70"/>
  <c r="BY180" i="70"/>
  <c r="BN180" i="70"/>
  <c r="BZ196" i="70"/>
  <c r="BO196" i="70"/>
  <c r="BZ180" i="70"/>
  <c r="BO180" i="70"/>
  <c r="BY193" i="70"/>
  <c r="BN193" i="70"/>
  <c r="CB85" i="70"/>
  <c r="BN85" i="70"/>
  <c r="CC85" i="70"/>
  <c r="BO85" i="70"/>
  <c r="BZ74" i="70"/>
  <c r="BO74" i="70"/>
  <c r="BY74" i="70"/>
  <c r="BN74" i="70"/>
  <c r="BZ118" i="70"/>
  <c r="BO118" i="70"/>
  <c r="BY118" i="70"/>
  <c r="BN118" i="70"/>
  <c r="BY182" i="70"/>
  <c r="BN182" i="70"/>
  <c r="BZ182" i="70"/>
  <c r="BO182" i="70"/>
  <c r="BI212" i="70"/>
  <c r="BY212" i="70" s="1"/>
  <c r="BJ212" i="70"/>
  <c r="BZ212" i="70" s="1"/>
  <c r="BZ115" i="70"/>
  <c r="BO115" i="70"/>
  <c r="BY115" i="70"/>
  <c r="BN115" i="70"/>
  <c r="CB27" i="70"/>
  <c r="BN27" i="70"/>
  <c r="CC27" i="70"/>
  <c r="BO27" i="70"/>
  <c r="BZ145" i="70"/>
  <c r="BO145" i="70"/>
  <c r="BY145" i="70"/>
  <c r="BN145" i="70"/>
  <c r="BY148" i="70"/>
  <c r="BN148" i="70"/>
  <c r="BZ148" i="70"/>
  <c r="BO148" i="70"/>
  <c r="BY205" i="70"/>
  <c r="BN205" i="70"/>
  <c r="BZ205" i="70"/>
  <c r="BO205" i="70"/>
  <c r="BY124" i="70"/>
  <c r="BN124" i="70"/>
  <c r="BY64" i="70"/>
  <c r="BN64" i="70"/>
  <c r="BZ64" i="70"/>
  <c r="BO64" i="70"/>
  <c r="BZ124" i="70"/>
  <c r="BO124" i="70"/>
  <c r="BZ70" i="70"/>
  <c r="BO70" i="70"/>
  <c r="BY70" i="70"/>
  <c r="BN70" i="70"/>
  <c r="BZ144" i="70"/>
  <c r="BO144" i="70"/>
  <c r="BY67" i="70"/>
  <c r="BN67" i="70"/>
  <c r="BY144" i="70"/>
  <c r="BN144" i="70"/>
  <c r="BZ67" i="70"/>
  <c r="BO67" i="70"/>
  <c r="CB295" i="70"/>
  <c r="BN295" i="70"/>
  <c r="CC295" i="70"/>
  <c r="BO295" i="70"/>
  <c r="BY241" i="70"/>
  <c r="BN241" i="70"/>
  <c r="BZ241" i="70"/>
  <c r="BO241" i="70"/>
  <c r="BY199" i="70"/>
  <c r="BN199" i="70"/>
  <c r="BZ199" i="70"/>
  <c r="BO199" i="70"/>
  <c r="BZ138" i="70"/>
  <c r="BO138" i="70"/>
  <c r="BZ204" i="70"/>
  <c r="BO204" i="70"/>
  <c r="BZ188" i="70"/>
  <c r="BO188" i="70"/>
  <c r="BY138" i="70"/>
  <c r="BN138" i="70"/>
  <c r="BZ93" i="70"/>
  <c r="BO93" i="70"/>
  <c r="BY204" i="70"/>
  <c r="BN204" i="70"/>
  <c r="BY188" i="70"/>
  <c r="BN188" i="70"/>
  <c r="BY93" i="70"/>
  <c r="BN93" i="70"/>
  <c r="BZ197" i="70"/>
  <c r="BO197" i="70"/>
  <c r="BY197" i="70"/>
  <c r="BN197" i="70"/>
  <c r="BZ166" i="70"/>
  <c r="BO166" i="70"/>
  <c r="BY166" i="70"/>
  <c r="BN166" i="70"/>
  <c r="BZ163" i="70"/>
  <c r="BO163" i="70"/>
  <c r="BY163" i="70"/>
  <c r="BN163" i="70"/>
  <c r="BZ164" i="70"/>
  <c r="BO164" i="70"/>
  <c r="BZ162" i="70"/>
  <c r="BO162" i="70"/>
  <c r="BY164" i="70"/>
  <c r="BN164" i="70"/>
  <c r="BY162" i="70"/>
  <c r="BN162" i="70"/>
  <c r="CE156" i="70"/>
  <c r="BN156" i="70"/>
  <c r="CE154" i="70"/>
  <c r="BN154" i="70"/>
  <c r="BZ121" i="70"/>
  <c r="BO121" i="70"/>
  <c r="CF156" i="70"/>
  <c r="BO156" i="70"/>
  <c r="CF155" i="70"/>
  <c r="BO155" i="70"/>
  <c r="BY121" i="70"/>
  <c r="BN121" i="70"/>
  <c r="CE155" i="70"/>
  <c r="BN155" i="70"/>
  <c r="CF154" i="70"/>
  <c r="BO154" i="70"/>
  <c r="BZ122" i="70"/>
  <c r="BO122" i="70"/>
  <c r="BY122" i="70"/>
  <c r="BN122" i="70"/>
  <c r="BY107" i="70"/>
  <c r="BN107" i="70"/>
  <c r="BZ107" i="70"/>
  <c r="BO107" i="70"/>
  <c r="BZ130" i="70"/>
  <c r="BO130" i="70"/>
  <c r="BY130" i="70"/>
  <c r="BN130" i="70"/>
  <c r="BY234" i="70"/>
  <c r="BN234" i="70"/>
  <c r="BZ234" i="70"/>
  <c r="BO234" i="70"/>
  <c r="BY76" i="70"/>
  <c r="BN76" i="70"/>
  <c r="BZ133" i="70"/>
  <c r="BO133" i="70"/>
  <c r="BY191" i="70"/>
  <c r="BN191" i="70"/>
  <c r="BZ191" i="70"/>
  <c r="BO191" i="70"/>
  <c r="BY111" i="70"/>
  <c r="BN111" i="70"/>
  <c r="BY133" i="70"/>
  <c r="BN133" i="70"/>
  <c r="BZ111" i="70"/>
  <c r="BO111" i="70"/>
  <c r="BZ76" i="70"/>
  <c r="BO76" i="70"/>
  <c r="BZ58" i="70"/>
  <c r="BO58" i="70"/>
  <c r="BY58" i="70"/>
  <c r="BN58" i="70"/>
  <c r="BZ247" i="70"/>
  <c r="BO247" i="70"/>
  <c r="BY247" i="70"/>
  <c r="BN247" i="70"/>
  <c r="BY243" i="70"/>
  <c r="BN243" i="70"/>
  <c r="BZ243" i="70"/>
  <c r="BO243" i="70"/>
  <c r="BY230" i="70"/>
  <c r="BN230" i="70"/>
  <c r="BZ230" i="70"/>
  <c r="BO230" i="70"/>
  <c r="BY232" i="70"/>
  <c r="BN232" i="70"/>
  <c r="BZ232" i="70"/>
  <c r="BO232" i="70"/>
  <c r="BY245" i="70"/>
  <c r="BN245" i="70"/>
  <c r="BZ245" i="70"/>
  <c r="BO245" i="70"/>
  <c r="BZ262" i="70"/>
  <c r="BO262" i="70"/>
  <c r="BY262" i="70"/>
  <c r="BN262" i="70"/>
  <c r="BZ147" i="70"/>
  <c r="BO147" i="70"/>
  <c r="BY147" i="70"/>
  <c r="BN147" i="70"/>
  <c r="BZ79" i="70"/>
  <c r="BO79" i="70"/>
  <c r="BY79" i="70"/>
  <c r="BN79" i="70"/>
  <c r="BZ128" i="70"/>
  <c r="BO128" i="70"/>
  <c r="BY128" i="70"/>
  <c r="BN128" i="70"/>
  <c r="BZ127" i="70"/>
  <c r="BO127" i="70"/>
  <c r="BY127" i="70"/>
  <c r="BN127" i="70"/>
  <c r="BY140" i="70"/>
  <c r="BN140" i="70"/>
  <c r="BZ140" i="70"/>
  <c r="BO140" i="70"/>
  <c r="BZ142" i="70"/>
  <c r="BO142" i="70"/>
  <c r="BY142" i="70"/>
  <c r="BN142" i="70"/>
  <c r="BZ141" i="70"/>
  <c r="BO141" i="70"/>
  <c r="BY141" i="70"/>
  <c r="BN141" i="70"/>
  <c r="BZ149" i="70"/>
  <c r="BO149" i="70"/>
  <c r="BY149" i="70"/>
  <c r="BN149" i="70"/>
  <c r="CC288" i="70"/>
  <c r="BO288" i="70"/>
  <c r="CB288" i="70"/>
  <c r="BN288" i="70"/>
  <c r="BY101" i="70"/>
  <c r="BN101" i="70"/>
  <c r="BZ101" i="70"/>
  <c r="BO101" i="70"/>
  <c r="BY150" i="70"/>
  <c r="BN150" i="70"/>
  <c r="BY87" i="70"/>
  <c r="BN87" i="70"/>
  <c r="BZ87" i="70"/>
  <c r="BO87" i="70"/>
  <c r="BY102" i="70"/>
  <c r="BN102" i="70"/>
  <c r="BZ102" i="70"/>
  <c r="BO102" i="70"/>
  <c r="BZ150" i="70"/>
  <c r="BO150" i="70"/>
  <c r="CD357" i="70"/>
  <c r="CH357" i="70" s="1"/>
  <c r="BJ357" i="70"/>
  <c r="CC357" i="70" s="1"/>
  <c r="BW357" i="70"/>
  <c r="BI357" i="70"/>
  <c r="CB357" i="70" s="1"/>
  <c r="BW353" i="70"/>
  <c r="CD353" i="70"/>
  <c r="CH353" i="70" s="1"/>
  <c r="BJ353" i="70"/>
  <c r="CC353" i="70" s="1"/>
  <c r="BI353" i="70"/>
  <c r="CB353" i="70" s="1"/>
  <c r="CA210" i="70"/>
  <c r="CH210" i="70" s="1"/>
  <c r="BW210" i="70"/>
  <c r="BJ210" i="70"/>
  <c r="BZ210" i="70" s="1"/>
  <c r="BI210" i="70"/>
  <c r="BY210" i="70" s="1"/>
  <c r="CD354" i="70"/>
  <c r="CH354" i="70" s="1"/>
  <c r="BI354" i="70"/>
  <c r="CB354" i="70" s="1"/>
  <c r="BW354" i="70"/>
  <c r="BJ354" i="70"/>
  <c r="CC354" i="70" s="1"/>
  <c r="CA208" i="70"/>
  <c r="CH208" i="70" s="1"/>
  <c r="BI208" i="70"/>
  <c r="BY208" i="70" s="1"/>
  <c r="BW208" i="70"/>
  <c r="BJ208" i="70"/>
  <c r="BZ208" i="70" s="1"/>
  <c r="BJ356" i="70"/>
  <c r="CC356" i="70" s="1"/>
  <c r="CD356" i="70"/>
  <c r="CH356" i="70" s="1"/>
  <c r="BW356" i="70"/>
  <c r="BI356" i="70"/>
  <c r="CB356" i="70" s="1"/>
  <c r="BJ249" i="70"/>
  <c r="BZ249" i="70" s="1"/>
  <c r="BW249" i="70"/>
  <c r="BI249" i="70"/>
  <c r="BY249" i="70" s="1"/>
  <c r="CA249" i="70"/>
  <c r="CH249" i="70" s="1"/>
  <c r="BJ209" i="70"/>
  <c r="CA209" i="70"/>
  <c r="CH209" i="70" s="1"/>
  <c r="BI209" i="70"/>
  <c r="BW209" i="70"/>
  <c r="BJ207" i="70"/>
  <c r="BZ207" i="70" s="1"/>
  <c r="BW207" i="70"/>
  <c r="CA207" i="70"/>
  <c r="CH207" i="70" s="1"/>
  <c r="BI207" i="70"/>
  <c r="BY207" i="70" s="1"/>
  <c r="BJ355" i="70"/>
  <c r="CC355" i="70" s="1"/>
  <c r="BI355" i="70"/>
  <c r="CB355" i="70" s="1"/>
  <c r="BW355" i="70"/>
  <c r="CD355" i="70"/>
  <c r="CH355" i="70" s="1"/>
  <c r="BW250" i="70"/>
  <c r="CA250" i="70"/>
  <c r="CH250" i="70" s="1"/>
  <c r="BJ250" i="70"/>
  <c r="BZ250" i="70" s="1"/>
  <c r="BI250" i="70"/>
  <c r="BY250" i="70" s="1"/>
  <c r="BW257" i="70"/>
  <c r="CA257" i="70"/>
  <c r="CH257" i="70" s="1"/>
  <c r="BJ257" i="70"/>
  <c r="BZ257" i="70" s="1"/>
  <c r="BI256" i="70"/>
  <c r="BY256" i="70" s="1"/>
  <c r="BJ256" i="70"/>
  <c r="BZ256" i="70" s="1"/>
  <c r="BW256" i="70"/>
  <c r="CA256" i="70"/>
  <c r="CH256" i="70" s="1"/>
  <c r="CA219" i="70"/>
  <c r="CH219" i="70" s="1"/>
  <c r="BW219" i="70"/>
  <c r="BJ219" i="70"/>
  <c r="BZ219" i="70" s="1"/>
  <c r="BI219" i="70"/>
  <c r="BY219" i="70" s="1"/>
  <c r="BJ258" i="70"/>
  <c r="BZ258" i="70" s="1"/>
  <c r="BI258" i="70"/>
  <c r="BY258" i="70" s="1"/>
  <c r="CA258" i="70"/>
  <c r="CH258" i="70" s="1"/>
  <c r="BW258" i="70"/>
  <c r="BW255" i="70"/>
  <c r="BI255" i="70"/>
  <c r="BY255" i="70" s="1"/>
  <c r="BJ255" i="70"/>
  <c r="BZ255" i="70" s="1"/>
  <c r="CA255" i="70"/>
  <c r="CH255" i="70" s="1"/>
  <c r="CA218" i="70"/>
  <c r="CH218" i="70" s="1"/>
  <c r="BW218" i="70"/>
  <c r="BJ218" i="70"/>
  <c r="BZ218" i="70" s="1"/>
  <c r="BI218" i="70"/>
  <c r="BY218" i="70" s="1"/>
  <c r="BJ216" i="70"/>
  <c r="BZ216" i="70" s="1"/>
  <c r="BI216" i="70"/>
  <c r="BY216" i="70" s="1"/>
  <c r="CA216" i="70"/>
  <c r="CH216" i="70" s="1"/>
  <c r="BW216" i="70"/>
  <c r="BJ217" i="70"/>
  <c r="BZ217" i="70" s="1"/>
  <c r="BI217" i="70"/>
  <c r="BY217" i="70" s="1"/>
  <c r="CA217" i="70"/>
  <c r="CH217" i="70" s="1"/>
  <c r="BW217" i="70"/>
  <c r="BK370" i="70"/>
  <c r="BP7" i="70" l="1"/>
  <c r="BP116" i="70"/>
  <c r="BP81" i="70"/>
  <c r="BP38" i="70"/>
  <c r="BP55" i="70"/>
  <c r="BP108" i="70"/>
  <c r="BP35" i="70"/>
  <c r="BP71" i="70"/>
  <c r="BP109" i="70"/>
  <c r="BP94" i="70"/>
  <c r="BP307" i="70"/>
  <c r="BP132" i="70"/>
  <c r="BP125" i="70"/>
  <c r="BP68" i="70"/>
  <c r="BP193" i="70"/>
  <c r="BP90" i="70"/>
  <c r="BP180" i="70"/>
  <c r="BP88" i="70"/>
  <c r="BP91" i="70"/>
  <c r="BP62" i="70"/>
  <c r="BP65" i="70"/>
  <c r="BP61" i="70"/>
  <c r="BP73" i="70"/>
  <c r="BP196" i="70"/>
  <c r="BP85" i="70"/>
  <c r="BP188" i="70"/>
  <c r="BP74" i="70"/>
  <c r="BP118" i="70"/>
  <c r="BP182" i="70"/>
  <c r="BP115" i="70"/>
  <c r="BP133" i="70"/>
  <c r="BP27" i="70"/>
  <c r="BP148" i="70"/>
  <c r="BP145" i="70"/>
  <c r="BY209" i="70"/>
  <c r="BN209" i="70"/>
  <c r="BZ209" i="70"/>
  <c r="BO209" i="70"/>
  <c r="BP70" i="70"/>
  <c r="BP204" i="70"/>
  <c r="BP67" i="70"/>
  <c r="BP205" i="70"/>
  <c r="BP64" i="70"/>
  <c r="BP124" i="70"/>
  <c r="BP144" i="70"/>
  <c r="BP199" i="70"/>
  <c r="BP241" i="70"/>
  <c r="BP197" i="70"/>
  <c r="BP93" i="70"/>
  <c r="BP295" i="70"/>
  <c r="BP138" i="70"/>
  <c r="BP162" i="70"/>
  <c r="BP163" i="70"/>
  <c r="BP155" i="70"/>
  <c r="BP122" i="70"/>
  <c r="BP166" i="70"/>
  <c r="BP164" i="70"/>
  <c r="BP121" i="70"/>
  <c r="BP107" i="70"/>
  <c r="BP154" i="70"/>
  <c r="BP156" i="70"/>
  <c r="BP58" i="70"/>
  <c r="BP130" i="70"/>
  <c r="BP234" i="70"/>
  <c r="BP191" i="70"/>
  <c r="BP111" i="70"/>
  <c r="BP76" i="70"/>
  <c r="BP262" i="70"/>
  <c r="BP247" i="70"/>
  <c r="BP243" i="70"/>
  <c r="BP79" i="70"/>
  <c r="BP232" i="70"/>
  <c r="BP245" i="70"/>
  <c r="BP230" i="70"/>
  <c r="BP147" i="70"/>
  <c r="BP127" i="70"/>
  <c r="BP128" i="70"/>
  <c r="BP141" i="70"/>
  <c r="BP142" i="70"/>
  <c r="BP140" i="70"/>
  <c r="BP288" i="70"/>
  <c r="BP149" i="70"/>
  <c r="BP102" i="70"/>
  <c r="BP101" i="70"/>
  <c r="BP87" i="70"/>
  <c r="BP150" i="70"/>
  <c r="BI370" i="70"/>
  <c r="BJ370" i="70"/>
  <c r="BW370" i="70"/>
  <c r="BP382" i="70"/>
  <c r="BK372" i="70"/>
  <c r="Z370" i="70" s="1"/>
  <c r="BP209" i="70" l="1"/>
  <c r="BO379" i="70"/>
  <c r="BP377" i="70"/>
  <c r="BP372" i="70"/>
  <c r="BO374" i="70"/>
  <c r="BK377" i="70" s="1"/>
  <c r="BK378" i="70" s="1"/>
  <c r="BO382" i="70"/>
  <c r="BO384" i="70" s="1"/>
</calcChain>
</file>

<file path=xl/comments1.xml><?xml version="1.0" encoding="utf-8"?>
<comments xmlns="http://schemas.openxmlformats.org/spreadsheetml/2006/main">
  <authors>
    <author>starkova</author>
    <author>ignat</author>
    <author>Reanimator 99 CD</author>
    <author>Home PC</author>
    <author>111</author>
  </authors>
  <commentList>
    <comment ref="AA1" authorId="0">
      <text>
        <r>
          <rPr>
            <b/>
            <sz val="8"/>
            <color indexed="81"/>
            <rFont val="Tahoma"/>
            <family val="2"/>
            <charset val="204"/>
          </rPr>
          <t>starkova: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>Всего часов на дисциплину (модуль) по учебному плану в семестр, заполняется для расчета рейтинга очной и очно-заочной форм обучения, только в строках с заполненной гр.13 "Экзамен/Зачет".</t>
        </r>
      </text>
    </comment>
    <comment ref="AB1" authorId="1">
      <text>
        <r>
          <rPr>
            <b/>
            <sz val="11"/>
            <color indexed="81"/>
            <rFont val="Tahoma"/>
            <family val="2"/>
            <charset val="204"/>
          </rPr>
          <t>Кол-во часов в семестр, согласно поручению деканата или по учебному плану</t>
        </r>
      </text>
    </comment>
    <comment ref="AE1" authorId="1">
      <text>
        <r>
          <rPr>
            <b/>
            <sz val="11"/>
            <color indexed="81"/>
            <rFont val="Tahoma"/>
            <family val="2"/>
            <charset val="204"/>
          </rPr>
          <t>Кол-во часов на самостоятельную работу в семестр по очной форме обучения, согласно поручению деканата или по учебному плану (с вычетом промежуточной аттестации), но не более 110 часов. 
Если срс в семестре более 110 час., то вносим 110 часов. Заполняется только при не пустом столбце 41.</t>
        </r>
      </text>
    </comment>
    <comment ref="AL1" authorId="2">
      <text>
        <r>
          <rPr>
            <b/>
            <sz val="10"/>
            <color indexed="81"/>
            <rFont val="Tahoma"/>
            <family val="2"/>
            <charset val="204"/>
          </rPr>
          <t>Кол-во рабочих недель по учебному плану</t>
        </r>
      </text>
    </comment>
    <comment ref="AM1" authorId="2">
      <text>
        <r>
          <rPr>
            <b/>
            <sz val="10"/>
            <color indexed="81"/>
            <rFont val="Tahoma"/>
            <family val="2"/>
            <charset val="204"/>
          </rPr>
          <t>Кол-во рабочих дней по учебному плану или по приказу</t>
        </r>
      </text>
    </comment>
    <comment ref="AN1" authorId="1">
      <text>
        <r>
          <rPr>
            <b/>
            <sz val="11"/>
            <color indexed="10"/>
            <rFont val="Tahoma"/>
            <family val="2"/>
            <charset val="204"/>
          </rPr>
          <t>Вычисляемая по формулам нагрузка!</t>
        </r>
      </text>
    </comment>
    <comment ref="A2" authorId="1">
      <text>
        <r>
          <rPr>
            <b/>
            <sz val="11"/>
            <color indexed="81"/>
            <rFont val="Tahoma"/>
            <family val="2"/>
            <charset val="204"/>
          </rPr>
          <t>Указывается:
Дн - дневное
З - заочное
А - аспирантура
В - очно-заочная</t>
        </r>
      </text>
    </comment>
    <comment ref="B2" authorId="3">
      <text>
        <r>
          <rPr>
            <b/>
            <sz val="11"/>
            <color indexed="81"/>
            <rFont val="Tahoma"/>
            <family val="2"/>
            <charset val="204"/>
          </rPr>
          <t>Заполняется в соответствии с поручением деканата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D2" authorId="3">
      <text>
        <r>
          <rPr>
            <b/>
            <sz val="10"/>
            <color indexed="81"/>
            <rFont val="Tahoma"/>
            <family val="2"/>
            <charset val="204"/>
          </rPr>
          <t>Указывается аббревиатура названия факультета к которому относится данный поток/группа
см. лист "Специальности" в зависимости от курса (семестров)
 гр.6  - для нагрузки 1-3 курса (1-6 семестры);
 гр.12  - для нагрузки 4-6 курсов (7-12 семестры).
Если объединение групп/потоков по нескольким факультетам указывать - сбор.</t>
        </r>
      </text>
    </comment>
    <comment ref="E2" authorId="1">
      <text>
        <r>
          <rPr>
            <b/>
            <sz val="11"/>
            <color indexed="81"/>
            <rFont val="Tahoma"/>
            <family val="2"/>
            <charset val="204"/>
          </rPr>
          <t xml:space="preserve">Шифр указывается см. лист "Специальности" в зависимости от курса (семестров)
 гр.1  - для нагрузки 1-3 курса (1-6 семестры);
 гр.7  - для нагрузки 4-6 курсов (7-12 семестры).
</t>
        </r>
      </text>
    </comment>
    <comment ref="F2" authorId="1">
      <text>
        <r>
          <rPr>
            <b/>
            <sz val="11"/>
            <color indexed="81"/>
            <rFont val="Tahoma"/>
            <family val="2"/>
            <charset val="204"/>
          </rPr>
          <t xml:space="preserve">Шифр указывается см. лист "Специальности" в зависимости от курса (семестров)
 гр.2  - для нагрузки 1-3 курса (1-6 семестры);
 гр.8  - для нагрузки 4-6 курсов (7-12 семестры).
</t>
        </r>
      </text>
    </comment>
    <comment ref="G2" authorId="0">
      <text>
        <r>
          <rPr>
            <b/>
            <sz val="8"/>
            <color indexed="81"/>
            <rFont val="Tahoma"/>
            <family val="2"/>
            <charset val="204"/>
          </rPr>
          <t>starkova: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>Заполняется для  расчета нагрузки на выполнение ВКР, согласно листу "Нормы 
ВКР", гр 5</t>
        </r>
      </text>
    </comment>
    <comment ref="H2" authorId="1">
      <text>
        <r>
          <rPr>
            <b/>
            <sz val="11"/>
            <color indexed="81"/>
            <rFont val="Tahoma"/>
            <family val="2"/>
            <charset val="204"/>
          </rPr>
          <t>Номер семестра обозначается арабской цифрой, для аспирантов указывать курс.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2" authorId="1">
      <text>
        <r>
          <rPr>
            <b/>
            <sz val="10"/>
            <color indexed="81"/>
            <rFont val="Tahoma"/>
            <family val="2"/>
            <charset val="204"/>
          </rPr>
          <t>Форма итогового контроля согласно учебному плану:
Э - экзамен (ставится с нагрузкой - лекция, кроме дисциплин (модулей) у которых отсутствует лекционный курс, а экзамен проводится);
З - зачет (ставится с нагрузкой - практические занятия или лабораторные работы, если нет практических занятий. Если зачет принимает только лектор, то зачет ставится с нагрузкой -лекция.), а также  в случае, если по учебному плану ОЦ.</t>
        </r>
        <r>
          <rPr>
            <b/>
            <sz val="11"/>
            <color indexed="81"/>
            <rFont val="Tahoma"/>
            <family val="2"/>
            <charset val="204"/>
          </rPr>
          <t xml:space="preserve">
</t>
        </r>
      </text>
    </comment>
    <comment ref="J2" authorId="1">
      <text>
        <r>
          <rPr>
            <b/>
            <sz val="11"/>
            <color indexed="81"/>
            <rFont val="Tahoma"/>
            <family val="2"/>
            <charset val="204"/>
          </rPr>
          <t>Обозначается аббревиатурой в соответствии см. лист "Группы_О", возможно произвольное обозначение групп.
Для расчета нагрузки руководства и консультирования ВКР - аббревиатурой выпускающей кафедры.</t>
        </r>
      </text>
    </comment>
    <comment ref="K2" authorId="4">
      <text>
        <r>
          <rPr>
            <b/>
            <sz val="11"/>
            <color indexed="81"/>
            <rFont val="Tahoma"/>
            <family val="2"/>
            <charset val="204"/>
          </rPr>
          <t>По справке УО листы "Контингент_О",
"Контингент ЗО",
"Аспиранты", "Группы_О"</t>
        </r>
      </text>
    </comment>
    <comment ref="N2" authorId="3">
      <text>
        <r>
          <rPr>
            <b/>
            <sz val="11"/>
            <color indexed="81"/>
            <rFont val="Tahoma"/>
            <family val="2"/>
            <charset val="204"/>
          </rPr>
          <t xml:space="preserve">Указывается см.лист "Примечание Гр 18"
</t>
        </r>
      </text>
    </comment>
    <comment ref="O2" authorId="3">
      <text>
        <r>
          <rPr>
            <b/>
            <sz val="11"/>
            <color indexed="81"/>
            <rFont val="Tahoma"/>
            <family val="2"/>
            <charset val="204"/>
          </rPr>
          <t>Для вида нагрузки лдк (лаб. работы в дисплейных классах) указывается программное обеспечение, используемое по  дисциплине (модулю).</t>
        </r>
      </text>
    </comment>
    <comment ref="P2" authorId="4">
      <text>
        <r>
          <rPr>
            <b/>
            <sz val="11"/>
            <color indexed="81"/>
            <rFont val="Tahoma"/>
            <family val="2"/>
            <charset val="204"/>
          </rPr>
          <t>По справке У0 листы "Контингент_О",
"Контингент ЗО",
"Аспиранты", "Группы_О"</t>
        </r>
      </text>
    </comment>
    <comment ref="S2" authorId="3">
      <text>
        <r>
          <rPr>
            <b/>
            <sz val="11"/>
            <color indexed="81"/>
            <rFont val="Tahoma"/>
            <family val="2"/>
            <charset val="204"/>
          </rPr>
          <t>Указывается аббревиатура названия факультета к которому относится кафедра (см. лист "Кафедра")</t>
        </r>
      </text>
    </comment>
    <comment ref="T2" authorId="3">
      <text>
        <r>
          <rPr>
            <b/>
            <sz val="11"/>
            <color indexed="81"/>
            <rFont val="Tahoma"/>
            <family val="2"/>
            <charset val="204"/>
          </rPr>
          <t xml:space="preserve">Указывается аббрев консультирующей кафедры. Согласно листу "Нормы ВКР"
</t>
        </r>
      </text>
    </comment>
    <comment ref="U2" authorId="3">
      <text>
        <r>
          <rPr>
            <b/>
            <sz val="11"/>
            <color indexed="81"/>
            <rFont val="Tahoma"/>
            <family val="2"/>
            <charset val="204"/>
          </rPr>
          <t>Указывается аббревиатура названия кафедры (см. лист "Кафедры").
Для стороннего члена ГЭК – указывать «*».</t>
        </r>
      </text>
    </comment>
    <comment ref="Z2" authorId="1">
      <text>
        <r>
          <rPr>
            <b/>
            <sz val="11"/>
            <color indexed="81"/>
            <rFont val="Tahoma"/>
            <family val="2"/>
            <charset val="204"/>
          </rPr>
          <t>Фамилия и инициалы преподавателя</t>
        </r>
      </text>
    </comment>
    <comment ref="AB2" authorId="3">
      <text>
        <r>
          <rPr>
            <b/>
            <sz val="11"/>
            <color indexed="81"/>
            <rFont val="Tahoma"/>
            <family val="2"/>
            <charset val="204"/>
          </rPr>
          <t>Лекции - 1 час по УП на 1 поток обучающихся.</t>
        </r>
        <r>
          <rPr>
            <sz val="8"/>
            <color indexed="81"/>
            <rFont val="Tahoma"/>
            <family val="2"/>
            <charset val="204"/>
          </rPr>
          <t xml:space="preserve"> 
</t>
        </r>
      </text>
    </comment>
    <comment ref="AC2" authorId="3">
      <text>
        <r>
          <rPr>
            <b/>
            <sz val="11"/>
            <color indexed="81"/>
            <rFont val="Tahoma"/>
            <family val="2"/>
            <charset val="204"/>
          </rPr>
          <t>Практические занятия - 1 час по УП на 1 ак. группу обучающихся. 
Практические занятия по физ-ре, н/геометрии, инж. и компъютерной графике, информ-ке, ин.яз - 1 час на 1/2 ак.группы.
- практические занятия для АРХ, ДАС согласно листу "Прим. Гр18 - на 1/3 ак. группы.</t>
        </r>
      </text>
    </comment>
    <comment ref="AD2" authorId="3">
      <text>
        <r>
          <rPr>
            <b/>
            <sz val="11"/>
            <color indexed="81"/>
            <rFont val="Tahoma"/>
            <family val="2"/>
            <charset val="204"/>
          </rPr>
          <t>Лаб. работы - 
1 час по УП на 1 ак. группу или 1/2 ак. группы.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F2" authorId="3">
      <text>
        <r>
          <rPr>
            <b/>
            <sz val="11"/>
            <color indexed="81"/>
            <rFont val="Tahoma"/>
            <family val="2"/>
            <charset val="204"/>
          </rPr>
          <t xml:space="preserve">Количество контр. работ по рабочей программе. </t>
        </r>
      </text>
    </comment>
    <comment ref="AG2" authorId="3">
      <text>
        <r>
          <rPr>
            <b/>
            <sz val="11"/>
            <color indexed="81"/>
            <rFont val="Tahoma"/>
            <family val="2"/>
            <charset val="204"/>
          </rPr>
          <t xml:space="preserve">Тип работы:
Указывать "Г" - для работ по геодезии,  у остальных пустая ячейка
</t>
        </r>
      </text>
    </comment>
    <comment ref="AH2" authorId="0">
      <text>
        <r>
          <rPr>
            <b/>
            <sz val="8"/>
            <color indexed="81"/>
            <rFont val="Tahoma"/>
            <family val="2"/>
            <charset val="204"/>
          </rPr>
          <t>starkova: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>Заполняется по поручению ФДО (в соответствии с рабочей программой, учебным планом) в случае наличия расчетно-графических работ, расчетных заданий, типовых расчетов, домашних заданий и рефератов.
МГ– для дисциплин "Математика" и "Высшая математика", "Геодезия";
А - для остальных.</t>
        </r>
      </text>
    </comment>
    <comment ref="AI2" authorId="3">
      <text>
        <r>
          <rPr>
            <b/>
            <sz val="11"/>
            <color indexed="81"/>
            <rFont val="Tahoma"/>
            <family val="2"/>
            <charset val="204"/>
          </rPr>
          <t>Тип работы:
Указывается в строке с видом занятий - практика (пр)!
Указывать количество работ в семестре.
Заполнять при пустых Гр 36-38.</t>
        </r>
      </text>
    </comment>
    <comment ref="AJ2" authorId="3">
      <text>
        <r>
          <rPr>
            <b/>
            <sz val="11"/>
            <color indexed="81"/>
            <rFont val="Tahoma"/>
            <family val="2"/>
            <charset val="204"/>
          </rPr>
          <t>Тип работы:
Указывается в строке с видом занятий - практика (пр)!
Указывать количество работ в семестре.
Заполнять при пустых Гр 36-38.</t>
        </r>
      </text>
    </comment>
    <comment ref="AK2" authorId="0">
      <text>
        <r>
          <rPr>
            <b/>
            <sz val="8"/>
            <color indexed="81"/>
            <rFont val="Tahoma"/>
            <family val="2"/>
            <charset val="204"/>
          </rPr>
          <t>starkova: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 xml:space="preserve">КИ – для ОргСРС в виде семестровых заданий для иностранных языков;
рф – для ОргСРС в виде рефератов;
КТ – для ОргСРС в виде контрольных семестровых работ для всех дисциплин (модулей), кроме иностранного языка;
КР – для ОргСРС в виде курсовых работ и в виде семестровых заданий по начертательной геометрии и инженерной графике;
КП – для ОргСРС в виде курсовых проектов;
КА - для ОргСРС в виде курсовых работ МДИ и курсовых проектов ДАС, АРХ.
</t>
        </r>
      </text>
    </comment>
    <comment ref="B3" authorId="1">
      <text>
        <r>
          <rPr>
            <b/>
            <sz val="11"/>
            <color indexed="81"/>
            <rFont val="Tahoma"/>
            <family val="2"/>
            <charset val="204"/>
          </rPr>
          <t>Блок дисциплины (модуля) указывается в соответствии учебным планом</t>
        </r>
      </text>
    </comment>
    <comment ref="C3" authorId="1">
      <text>
        <r>
          <rPr>
            <b/>
            <sz val="9"/>
            <color indexed="81"/>
            <rFont val="Tahoma"/>
            <family val="2"/>
            <charset val="204"/>
          </rPr>
          <t>Наименование дисциплины (модуля) указывается в соответствии с учебным планом.
Для нагрузки - комиссия ГЭК указывать - ГЭК;
Для выполнения ВКР (руководство и консультирование) - ДП;
Для рецензирования (в т.ч. реферата по истории и философии науки в аспирантуре) и допуска к ВКР - ДПР;
Для руководителей аспирантов указывать - Руководство;
Для кадидатскоко экзамена указывать - Кандидатский экзамен;
Для вступительного экзамена  указывать - Вступительный экзамен;
Для переаттестации у обучающихся по индивидуальным планам - указывать наименование дисциплины (модуля), по которой идет переаттестация;
Для руководства кафедрой - указывать кафедра.</t>
        </r>
      </text>
    </comment>
    <comment ref="V3" authorId="0">
      <text>
        <r>
          <rPr>
            <b/>
            <sz val="10"/>
            <color indexed="81"/>
            <rFont val="Tahoma"/>
            <family val="2"/>
            <charset val="204"/>
          </rPr>
          <t>starkova:
указывается ученое звание присвоеное ВАК, например:
профессор - прф; 
доцент - доц;
заслуженный архитектор - засАрх и т.п.;
в остальных случаях- пустая ячейка.</t>
        </r>
      </text>
    </comment>
    <comment ref="W3" authorId="0">
      <text>
        <r>
          <rPr>
            <b/>
            <sz val="11"/>
            <color indexed="81"/>
            <rFont val="Tahoma"/>
            <family val="2"/>
            <charset val="204"/>
          </rPr>
          <t>starkova:
Указывается ученая степень, например:
кн - кандидат наук;
дн - доктор наук;
в остальных случаях - пустая ячейка.</t>
        </r>
      </text>
    </comment>
    <comment ref="X3" authorId="0">
      <text>
        <r>
          <rPr>
            <b/>
            <sz val="11"/>
            <color indexed="81"/>
            <rFont val="Tahoma"/>
            <family val="2"/>
            <charset val="204"/>
          </rPr>
          <t>s</t>
        </r>
        <r>
          <rPr>
            <b/>
            <sz val="9"/>
            <color indexed="81"/>
            <rFont val="Tahoma"/>
            <family val="2"/>
            <charset val="204"/>
          </rPr>
          <t>tarkova:
указывается  должность, занимаемая ППС на кафедре  согласно штатному расписанию:
асс - ассистент
преп - преподаватель
стпр - старший преподаватель
доц - доцент
прф - профессор
зкаф - заведующий кафедрой
дек - декан</t>
        </r>
      </text>
    </comment>
    <comment ref="Y3" authorId="0">
      <text>
        <r>
          <rPr>
            <b/>
            <sz val="11"/>
            <color indexed="81"/>
            <rFont val="Tahoma"/>
            <family val="2"/>
            <charset val="204"/>
          </rPr>
          <t>starkova:
указывается  условие привлечения к работе:
шт - штатный работник
внс - внутренний совместитель
внеш - внешний совместитель
пч - почасовая оплата труда</t>
        </r>
      </text>
    </comment>
    <comment ref="BP374" authorId="4">
      <text>
        <r>
          <rPr>
            <b/>
            <sz val="10"/>
            <color indexed="81"/>
            <rFont val="Tahoma"/>
            <family val="2"/>
            <charset val="204"/>
          </rPr>
          <t>Средняя нагрузка по университету</t>
        </r>
      </text>
    </comment>
    <comment ref="BP379" authorId="4">
      <text>
        <r>
          <rPr>
            <b/>
            <sz val="10"/>
            <color indexed="81"/>
            <rFont val="Tahoma"/>
            <family val="2"/>
            <charset val="204"/>
          </rPr>
          <t>Средняя нагрузка по университету</t>
        </r>
      </text>
    </comment>
    <comment ref="BP384" authorId="4">
      <text>
        <r>
          <rPr>
            <b/>
            <sz val="10"/>
            <color indexed="81"/>
            <rFont val="Tahoma"/>
            <family val="2"/>
            <charset val="204"/>
          </rPr>
          <t>Средняя нагрузка по университету</t>
        </r>
      </text>
    </comment>
  </commentList>
</comments>
</file>

<file path=xl/comments2.xml><?xml version="1.0" encoding="utf-8"?>
<comments xmlns="http://schemas.openxmlformats.org/spreadsheetml/2006/main">
  <authors>
    <author>starkova</author>
  </authors>
  <commentList>
    <comment ref="C6" authorId="0">
      <text>
        <r>
          <rPr>
            <b/>
            <sz val="10"/>
            <color indexed="81"/>
            <rFont val="Tahoma"/>
            <family val="2"/>
            <charset val="204"/>
          </rPr>
          <t>starkova:
указывается ученое звание присвоеное ВАК, например:
профессор - прф; 
доцент - доц;
заслуженный архитектор - засАрх и т.п.;
в остальных случаях- пустая ячейка.</t>
        </r>
      </text>
    </comment>
    <comment ref="D6" authorId="0">
      <text>
        <r>
          <rPr>
            <b/>
            <sz val="11"/>
            <color indexed="81"/>
            <rFont val="Tahoma"/>
            <family val="2"/>
            <charset val="204"/>
          </rPr>
          <t>starkova:
Указывается ученая степень, например:
кн - кандидат наук;
дн - доктор наук;
в остальных случаях - пустая ячейка.</t>
        </r>
      </text>
    </comment>
    <comment ref="E6" authorId="0">
      <text>
        <r>
          <rPr>
            <b/>
            <sz val="11"/>
            <color indexed="81"/>
            <rFont val="Tahoma"/>
            <family val="2"/>
            <charset val="204"/>
          </rPr>
          <t>s</t>
        </r>
        <r>
          <rPr>
            <b/>
            <sz val="9"/>
            <color indexed="81"/>
            <rFont val="Tahoma"/>
            <family val="2"/>
            <charset val="204"/>
          </rPr>
          <t>tarkova:
указывается  должность, занимаемая ППС на кафедре  согласно штатному расписанию:
асс - ассистент
преп - преподаватель
стпр - старший преподаватель
доц - доцент
прф - профессор
зкаф - заведующий кафедрой
дек - декан</t>
        </r>
      </text>
    </comment>
    <comment ref="F6" authorId="0">
      <text>
        <r>
          <rPr>
            <b/>
            <sz val="11"/>
            <color indexed="81"/>
            <rFont val="Tahoma"/>
            <family val="2"/>
            <charset val="204"/>
          </rPr>
          <t>starkova:
указывается  условие привлечения к работе:
шт - штатный работник
внс - внутренний совместитель
внеш - внешний совместитель
пч - почасовая оплата труда</t>
        </r>
      </text>
    </comment>
  </commentList>
</comments>
</file>

<file path=xl/sharedStrings.xml><?xml version="1.0" encoding="utf-8"?>
<sst xmlns="http://schemas.openxmlformats.org/spreadsheetml/2006/main" count="5958" uniqueCount="538">
  <si>
    <t>ЭиЭОН</t>
  </si>
  <si>
    <t>ЗЧС</t>
  </si>
  <si>
    <t>СМиСТ_нк</t>
  </si>
  <si>
    <t>ЭиЭОН_нк</t>
  </si>
  <si>
    <t>Данные по ППС</t>
  </si>
  <si>
    <t>СРС</t>
  </si>
  <si>
    <t>Лаб. Работы/ лдк</t>
  </si>
  <si>
    <t>Нормы времени на ВКР</t>
  </si>
  <si>
    <t>АЗиС</t>
  </si>
  <si>
    <t>звание</t>
  </si>
  <si>
    <t>степень</t>
  </si>
  <si>
    <t>должность</t>
  </si>
  <si>
    <t xml:space="preserve">условия привлечения </t>
  </si>
  <si>
    <t>Экзамен</t>
  </si>
  <si>
    <t>Указывается:</t>
  </si>
  <si>
    <t>НГС</t>
  </si>
  <si>
    <t>СиЭТС</t>
  </si>
  <si>
    <t>Нормоконтроль</t>
  </si>
  <si>
    <t>54.05.01</t>
  </si>
  <si>
    <t>38.03.01</t>
  </si>
  <si>
    <t>13.03.01</t>
  </si>
  <si>
    <t>23.03.01</t>
  </si>
  <si>
    <t>09.03.02</t>
  </si>
  <si>
    <t>08.03.01</t>
  </si>
  <si>
    <t xml:space="preserve"> - кандидатский экзамен каждому из 3-х экзаменаторов;</t>
  </si>
  <si>
    <t xml:space="preserve"> - консультации для вступительных экзаменов на поток;</t>
  </si>
  <si>
    <t xml:space="preserve"> - допуск к защите ВКР (каждому из3-х членов комиссии);</t>
  </si>
  <si>
    <t xml:space="preserve"> - руководство ВКР;</t>
  </si>
  <si>
    <t xml:space="preserve"> - консультирование по ВКР;</t>
  </si>
  <si>
    <t xml:space="preserve"> - работа председателем ГЭК;</t>
  </si>
  <si>
    <t xml:space="preserve"> - работа секретарем ГЭК;</t>
  </si>
  <si>
    <t>Очные ОП</t>
  </si>
  <si>
    <t>Заочные ОП</t>
  </si>
  <si>
    <t>Штат бюджет:</t>
  </si>
  <si>
    <t>Требуемое программное обеспечение</t>
  </si>
  <si>
    <t>Дисциплина (модуль) или вид учебной  работы</t>
  </si>
  <si>
    <t xml:space="preserve"> - практические занятия (на 1/2 ак. группы для ин. яз., физкультуры, черчения, нач. геометрии, инженерная и компъютерная графика, информатика);</t>
  </si>
  <si>
    <t xml:space="preserve"> - лабораторные работы (на 1/2 ак. группы);</t>
  </si>
  <si>
    <t xml:space="preserve"> - лабораторные работы в дисплейных классах (на 1/2 ак. группы)</t>
  </si>
  <si>
    <t>БЖТ</t>
  </si>
  <si>
    <t>ЭТиТГСиВ_нк</t>
  </si>
  <si>
    <t>04</t>
  </si>
  <si>
    <t>10</t>
  </si>
  <si>
    <t>ЭТиТГСиВ</t>
  </si>
  <si>
    <t>дн</t>
  </si>
  <si>
    <t>Заведующий кафедрой</t>
  </si>
  <si>
    <t>(ФИО)</t>
  </si>
  <si>
    <t>РГР, ДЗ, РЗ, РФ, ТР заочников</t>
  </si>
  <si>
    <t>Курс. Работы ЗО</t>
  </si>
  <si>
    <t>Курс. Проекты ЗО</t>
  </si>
  <si>
    <t xml:space="preserve"> - производственная практика;</t>
  </si>
  <si>
    <t xml:space="preserve"> - учебная практика, если специфика практики предполагает деление на 2 преподавателя, то по 1/2 ак. группы;</t>
  </si>
  <si>
    <t>Руководство    практикой</t>
  </si>
  <si>
    <t>ГП</t>
  </si>
  <si>
    <t>ГЭК (р/дней)</t>
  </si>
  <si>
    <t>расчет</t>
  </si>
  <si>
    <t>по норме</t>
  </si>
  <si>
    <t>Руководсвто      кафедрой</t>
  </si>
  <si>
    <t>РК</t>
  </si>
  <si>
    <t>УиТА</t>
  </si>
  <si>
    <t>ВиВ_нк</t>
  </si>
  <si>
    <t>УиТА_нк</t>
  </si>
  <si>
    <t>ДиМДИ_нк</t>
  </si>
  <si>
    <t>НИР</t>
  </si>
  <si>
    <t xml:space="preserve">Всего </t>
  </si>
  <si>
    <t>Вступ.экзамены/ Кандидат. экз  / Переаттестация</t>
  </si>
  <si>
    <t>ЗАОЧНОЕ</t>
  </si>
  <si>
    <t>Проверка и          прием РГР, ДЗ, РЗ, РФ, ТР</t>
  </si>
  <si>
    <t xml:space="preserve"> - НИР обучающихся (магистров, бакалавров, специалистов)</t>
  </si>
  <si>
    <t>ЭиЭОН_А</t>
  </si>
  <si>
    <t>ЭиЭОН_П</t>
  </si>
  <si>
    <t>ЭиЭОН_Э</t>
  </si>
  <si>
    <t>ЭиЭОН_ээ</t>
  </si>
  <si>
    <t>Р</t>
  </si>
  <si>
    <t>ДиМДИ</t>
  </si>
  <si>
    <t>Категория  преподавателя</t>
  </si>
  <si>
    <t xml:space="preserve"> - руководство аспирантами;</t>
  </si>
  <si>
    <t xml:space="preserve"> - геодезическая практика, если специфика практики предполагает деление на 2 преподавателя, то по 1/2 ак. группы;</t>
  </si>
  <si>
    <t>Практика(р/недель)</t>
  </si>
  <si>
    <t>Групп</t>
  </si>
  <si>
    <t>Лекций</t>
  </si>
  <si>
    <t>Семестр</t>
  </si>
  <si>
    <t>Зачет/Экзамен</t>
  </si>
  <si>
    <t>Поток/группа</t>
  </si>
  <si>
    <t>Преподаватель</t>
  </si>
  <si>
    <t>Пр. занятия</t>
  </si>
  <si>
    <t>Форма обучения</t>
  </si>
  <si>
    <t>Зачеты</t>
  </si>
  <si>
    <t xml:space="preserve">Конс. перед экз. </t>
  </si>
  <si>
    <t>Сумма часов</t>
  </si>
  <si>
    <t>Ауд. нагр.</t>
  </si>
  <si>
    <t>Исходные данные (по УП и контингенту)</t>
  </si>
  <si>
    <t>Курс. работы</t>
  </si>
  <si>
    <t>Курс. проекты</t>
  </si>
  <si>
    <t>Вычисляемая нагрузка</t>
  </si>
  <si>
    <t>Вид занятий</t>
  </si>
  <si>
    <t>Блок</t>
  </si>
  <si>
    <t>ЧГ</t>
  </si>
  <si>
    <t>ПГ</t>
  </si>
  <si>
    <t>Тип к/раб.</t>
  </si>
  <si>
    <t>Дип. пр./маг. дис.</t>
  </si>
  <si>
    <t>Рец. к/раб. ЗО</t>
  </si>
  <si>
    <t>Кафедра</t>
  </si>
  <si>
    <t>ТСП</t>
  </si>
  <si>
    <t>СКОиНС</t>
  </si>
  <si>
    <t>СМиСТ</t>
  </si>
  <si>
    <t>ВиВ</t>
  </si>
  <si>
    <t>Выпускающие кафедры</t>
  </si>
  <si>
    <t>Специальности</t>
  </si>
  <si>
    <t>Консультирующие кафедры</t>
  </si>
  <si>
    <t>Код</t>
  </si>
  <si>
    <t>Вып. каф.</t>
  </si>
  <si>
    <t>АЗиС_нк</t>
  </si>
  <si>
    <t>Уровень подготовки / программа</t>
  </si>
  <si>
    <t>А</t>
  </si>
  <si>
    <t>Руководство аспирантами</t>
  </si>
  <si>
    <t>Кол-во чел.</t>
  </si>
  <si>
    <t>№ п.п.</t>
  </si>
  <si>
    <t>Итого</t>
  </si>
  <si>
    <t>лек</t>
  </si>
  <si>
    <t>пр</t>
  </si>
  <si>
    <t>лаб</t>
  </si>
  <si>
    <t>лдк</t>
  </si>
  <si>
    <t>ПП</t>
  </si>
  <si>
    <t>НР</t>
  </si>
  <si>
    <t>К</t>
  </si>
  <si>
    <t>РА</t>
  </si>
  <si>
    <t>ВЭМ</t>
  </si>
  <si>
    <t>ВЭА</t>
  </si>
  <si>
    <t>КЭ</t>
  </si>
  <si>
    <t xml:space="preserve"> - лекция (на поток студентов);</t>
  </si>
  <si>
    <t xml:space="preserve"> - практические занятия (на ак. группу);</t>
  </si>
  <si>
    <t xml:space="preserve"> - работа членом ГЭК;</t>
  </si>
  <si>
    <t>Направление (Специальность)</t>
  </si>
  <si>
    <t>Профиль (Специализация)</t>
  </si>
  <si>
    <t>НГС_нк</t>
  </si>
  <si>
    <t>СиЭТС_нк</t>
  </si>
  <si>
    <t>СКОиНС_нк</t>
  </si>
  <si>
    <t>ТСП_нк</t>
  </si>
  <si>
    <t>м</t>
  </si>
  <si>
    <t>В том числе почасовая</t>
  </si>
  <si>
    <t>Виды нагрузки (час)</t>
  </si>
  <si>
    <t>Аудиторная</t>
  </si>
  <si>
    <t>Неаудиторная</t>
  </si>
  <si>
    <t>Контроль</t>
  </si>
  <si>
    <t>Учебная нагрузка по видам образовательных программ</t>
  </si>
  <si>
    <t>В т.ч. ССиКР</t>
  </si>
  <si>
    <t>В т.ч. Консультации студентам</t>
  </si>
  <si>
    <t>В т.ч. контр. работ ОЗО</t>
  </si>
  <si>
    <t>Прочие</t>
  </si>
  <si>
    <t>ПБиЗЧС</t>
  </si>
  <si>
    <t>Доля студентов в/б формы обучения (%)</t>
  </si>
  <si>
    <t>Наименование дисциплины</t>
  </si>
  <si>
    <t>СиЭТС_ЗОС</t>
  </si>
  <si>
    <t>Просмотр работ,                    КП МДИ</t>
  </si>
  <si>
    <t>08.04.01</t>
  </si>
  <si>
    <t>07.03.01</t>
  </si>
  <si>
    <t>07.03.03</t>
  </si>
  <si>
    <t>20.04.01</t>
  </si>
  <si>
    <t>20.05.01</t>
  </si>
  <si>
    <t>07.04.04</t>
  </si>
  <si>
    <t>15.03.02</t>
  </si>
  <si>
    <t>20.03.01</t>
  </si>
  <si>
    <t>08.05.01</t>
  </si>
  <si>
    <t>с</t>
  </si>
  <si>
    <t>Кафедра                                               для нагрузки ДП</t>
  </si>
  <si>
    <t>БТПП</t>
  </si>
  <si>
    <t>ЗОС</t>
  </si>
  <si>
    <t>ад</t>
  </si>
  <si>
    <t>пгс</t>
  </si>
  <si>
    <t>аб</t>
  </si>
  <si>
    <t>ПБиЗЧС_нк</t>
  </si>
  <si>
    <t>Кол-во к/раб. (рефератов)</t>
  </si>
  <si>
    <t>ЗАОЧНОЕ , ОЧНО-ЗАОЧНОЕ (вечернее)</t>
  </si>
  <si>
    <t>ПЛ</t>
  </si>
  <si>
    <t xml:space="preserve"> - полевая практика;</t>
  </si>
  <si>
    <t>Средняя  нагр.:</t>
  </si>
  <si>
    <t>Фиксир. сред. нагр.:</t>
  </si>
  <si>
    <t>Штат внебюджет:</t>
  </si>
  <si>
    <t>Штат всего:</t>
  </si>
  <si>
    <t>Блок ячеек анализа суммарной нагрузки кафедры (все формы обучения)</t>
  </si>
  <si>
    <t>Рейтинг</t>
  </si>
  <si>
    <t>КИ</t>
  </si>
  <si>
    <t>РФ</t>
  </si>
  <si>
    <t>КТ</t>
  </si>
  <si>
    <t>КП</t>
  </si>
  <si>
    <t>K1</t>
  </si>
  <si>
    <t>ОЧНОЕ</t>
  </si>
  <si>
    <t>Nc</t>
  </si>
  <si>
    <t>01</t>
  </si>
  <si>
    <t>03</t>
  </si>
  <si>
    <t>02</t>
  </si>
  <si>
    <t>УП</t>
  </si>
  <si>
    <t>Индекс</t>
  </si>
  <si>
    <t>Примечание</t>
  </si>
  <si>
    <t>Факультет</t>
  </si>
  <si>
    <t>Конс.лектора</t>
  </si>
  <si>
    <t>СГ</t>
  </si>
  <si>
    <t>Д</t>
  </si>
  <si>
    <t>КР</t>
  </si>
  <si>
    <t>Всего</t>
  </si>
  <si>
    <t>Бюджет</t>
  </si>
  <si>
    <t>Внебюджет</t>
  </si>
  <si>
    <t xml:space="preserve">ГЭК </t>
  </si>
  <si>
    <t>Рецензирование ДП /Допуск к защите ДП</t>
  </si>
  <si>
    <t>ИТОГО</t>
  </si>
  <si>
    <t>Нормы времени для расчета объема учебной работы ППС</t>
  </si>
  <si>
    <t>№ п/п</t>
  </si>
  <si>
    <t>Вид работы</t>
  </si>
  <si>
    <t>Единица объёма работы</t>
  </si>
  <si>
    <t>Норма времени (час.)</t>
  </si>
  <si>
    <t>Значение</t>
  </si>
  <si>
    <t>Имя</t>
  </si>
  <si>
    <t>Чтение лекций (всем категориям обучающихся)</t>
  </si>
  <si>
    <t>1 поток</t>
  </si>
  <si>
    <t>Л</t>
  </si>
  <si>
    <t>За 1 акад. час по учебному плану</t>
  </si>
  <si>
    <t>Проведение лабораторных, практических занятий, семинаров (всем категориям обучающихся)</t>
  </si>
  <si>
    <t>1 ак. гр.</t>
  </si>
  <si>
    <t>ПЗ</t>
  </si>
  <si>
    <t>Для практических занятий по иностранным языкам, в дисплейных классах, по художественным дисциплинам допускается разделение на подгруппы по 12-15 человек, для аспирантов не менее 7 человек.</t>
  </si>
  <si>
    <t>Проведение консультаций по учебным дисциплинам для обучающихся очной формы обучения</t>
  </si>
  <si>
    <t>ТКЛД</t>
  </si>
  <si>
    <t>От общего числа лекционных часов на изучение каждой дисциплины по учебному плану</t>
  </si>
  <si>
    <t>Проведение консультаций по учебным дисциплинам для обучающихся очно-заочной формы обучения</t>
  </si>
  <si>
    <t>ТКЛВ</t>
  </si>
  <si>
    <t>Проведение индивидуальных, устных, письменных и текущих консультаций  для обучающихся заочной формы обучения</t>
  </si>
  <si>
    <t>1 обучающегося</t>
  </si>
  <si>
    <t>ТКЛЗ</t>
  </si>
  <si>
    <t>Проведение консультаций перед экзаменом</t>
  </si>
  <si>
    <t>КПЭ</t>
  </si>
  <si>
    <t>1 час для группы, численностью менее 6 чел. Для вступительных экзаменов -  на поток.</t>
  </si>
  <si>
    <t>Руководство, консультации, рецензирование и прием защиты курсовых работ (заочная, очно-заочная форма обучения)</t>
  </si>
  <si>
    <t>1 работа</t>
  </si>
  <si>
    <t>КРЗ</t>
  </si>
  <si>
    <t>Число курсовых работ не более 5 в семестр</t>
  </si>
  <si>
    <t>Руководство, консультации, рецензирование и прием защиты курсовых проектов (заочная, очно-заочная форма обучения)</t>
  </si>
  <si>
    <t>1 проект</t>
  </si>
  <si>
    <t>КПЗ</t>
  </si>
  <si>
    <t xml:space="preserve">Число курсовых проектов не более 2 в семестр. </t>
  </si>
  <si>
    <t xml:space="preserve">Проверка и прием контрольных, расчетно-графических работ и расчетных работ для бакалавров, специалистов, магистров заочной, очно-заочной формы обучения                                                            </t>
  </si>
  <si>
    <t>Контрольные мероприятия должны быть предусмотрены утвержденными рабочими программами</t>
  </si>
  <si>
    <t>- по математике, геодезии;</t>
  </si>
  <si>
    <t>ИРПЗГ1</t>
  </si>
  <si>
    <t>- по другим дисциплинам</t>
  </si>
  <si>
    <t>ИРПЗГ2</t>
  </si>
  <si>
    <t>Подготовка, организация и контроль самостоятельной работы обучающихся очной формы обучения.</t>
  </si>
  <si>
    <t xml:space="preserve">С – число часов на самостоятельную работу по учебному плану в семестре (но не более 110 часов).
</t>
  </si>
  <si>
    <t>К1=0,18 – для ОргСРС в виде семестровых заданий для иностранных языков;</t>
  </si>
  <si>
    <t>К1=0,40 – для ОргСРС в виде рефератов;</t>
  </si>
  <si>
    <t>К1=0,70 – для ОргСРС в виде контрольных семестровых работ для всех дисциплин, кроме иностранного языка;</t>
  </si>
  <si>
    <t>К1=1,20 – для ОргСРС в виде курсовых работ и в виде семестровых заданий по начертательной геометрии и инженерной графике; Для МДИ=6,00</t>
  </si>
  <si>
    <t>К1=3,00 – для ОргСРС в виде курсовых проектов.
Для АРХ и ДАС=6,00                                          Число курсовых проектов не более 2 в семестр. Для бакалавров направления «Архитектура» не более 3 кп на 1 курсе и не более 2 кп на старших курсах.</t>
  </si>
  <si>
    <t>Рецензирование контрольных работ, рефератов обучающихся заочной формы обучения</t>
  </si>
  <si>
    <t>РКЗ</t>
  </si>
  <si>
    <t>Для работ по геодезии - 0.9</t>
  </si>
  <si>
    <t>Руководство практиками с проверкой отчетов и приемом зачета, в т.ч. НИР специалитета, бакалавриата, магистра (как раздел практики).</t>
  </si>
  <si>
    <t>РП</t>
  </si>
  <si>
    <t xml:space="preserve">За 1 неделю практики по учебному плану. </t>
  </si>
  <si>
    <t>РПП</t>
  </si>
  <si>
    <t>Для полевых видов практик</t>
  </si>
  <si>
    <t>РПГ</t>
  </si>
  <si>
    <t xml:space="preserve">Для геодезической практики </t>
  </si>
  <si>
    <t>Прием зачета по дисциплине, предусмотренной учебным планом образовательной программы</t>
  </si>
  <si>
    <t>З1</t>
  </si>
  <si>
    <t>Прием переаттестации по дисциплине, предусмотренной учебным планом образовательной программы, у обучающихся по индивидуальным планам</t>
  </si>
  <si>
    <t>З2</t>
  </si>
  <si>
    <t xml:space="preserve">Прием устного или письменного экзамена по дисциплине, предусмотренной учебным планом образовательной программы  </t>
  </si>
  <si>
    <t>ЭДЗ</t>
  </si>
  <si>
    <t>При приеме кандидатского экзамена по иностранному языку к нормам времени прибавляется 1 ч. научному руководитулю</t>
  </si>
  <si>
    <t>Участие в работе ГЭК в качестве председателя (зам председателя) (гос экзамен и защита ВКР)</t>
  </si>
  <si>
    <t>Не более 8 часов в день</t>
  </si>
  <si>
    <t>Участие в работе ГЭК в качестве члена комиссии (гос экзамен и защита ВКР)</t>
  </si>
  <si>
    <t>Количество членов комиссии не более 6 человек; не более 8 часов в день</t>
  </si>
  <si>
    <t>Участие в работе ГЭК в качестве секретаря (гос экзамен и защита ВКР)</t>
  </si>
  <si>
    <t>Допуск к защите обучающихся по всем программам ВО</t>
  </si>
  <si>
    <t>По 0,33 часа каждому из 3-х членов комиссии</t>
  </si>
  <si>
    <t>Рецензирование ВКР специалистов и магистерских диссертаций</t>
  </si>
  <si>
    <t>РДП1</t>
  </si>
  <si>
    <t xml:space="preserve">Руководство, консультирование выпускных квалификационных работ бакалавров   </t>
  </si>
  <si>
    <t>РБ</t>
  </si>
  <si>
    <t>За одним руководителем закрепляется до 8 выпускников.</t>
  </si>
  <si>
    <t>Руководство и консультирование выпускных квалификационных работ специалистов технических и экономических специальностей</t>
  </si>
  <si>
    <t>РС</t>
  </si>
  <si>
    <t xml:space="preserve">Руководство и консультирование выпускных квалификационных работ магистров  </t>
  </si>
  <si>
    <t>РМ</t>
  </si>
  <si>
    <t>За одним руководителем закрепляется до 3 выпускников.</t>
  </si>
  <si>
    <t>Руководство и консультирование выпускных квалификационных работ бакалавров по направлению "ДАС"</t>
  </si>
  <si>
    <t>РДБ</t>
  </si>
  <si>
    <t>Руководство и консультирование выпускных квалификационных работ бакалавров по направлению "Архитектура"</t>
  </si>
  <si>
    <t>РАБ</t>
  </si>
  <si>
    <t>Руководство и консультирование выпускных квалификационных работ специалистов по направлению "Культура и искусство"</t>
  </si>
  <si>
    <t>РМДИ</t>
  </si>
  <si>
    <t>За одним руководителем закрепляется до 2 выпускников.</t>
  </si>
  <si>
    <t>Руководство НИР обучающихся (магистров)</t>
  </si>
  <si>
    <t>НРМ</t>
  </si>
  <si>
    <t>За 1 неделю обучения по УП, руководителю НИР</t>
  </si>
  <si>
    <t>Прием вступительных экзаменов в магистратуру, аспирантуру и кандидатских экзаменов</t>
  </si>
  <si>
    <t>1 экзаме-нуемый</t>
  </si>
  <si>
    <t>ЭА</t>
  </si>
  <si>
    <t>Каждому из 3 экзаменаторов по каждой дисциплине</t>
  </si>
  <si>
    <t>Руководство аспирантом заочной формы обучения</t>
  </si>
  <si>
    <t>1 аспирант</t>
  </si>
  <si>
    <t>РАЗ</t>
  </si>
  <si>
    <t>За 1 год обучения (Утверждено приказом от 27.03.1998 г. № 814)</t>
  </si>
  <si>
    <t>Руководство аспирантом очной формы обучения</t>
  </si>
  <si>
    <t>РАО</t>
  </si>
  <si>
    <t>Организация рейтингового контроля работы обучающегося в семестре</t>
  </si>
  <si>
    <t>1 дисциплина</t>
  </si>
  <si>
    <t>РГ</t>
  </si>
  <si>
    <t>Для очной и очно-заочной форм обучения</t>
  </si>
  <si>
    <t>Руководство кафедрой</t>
  </si>
  <si>
    <t>1 кафедра</t>
  </si>
  <si>
    <t>при численности сотрудников 30 и менее</t>
  </si>
  <si>
    <t>Рецензирование реферата по истории и философии науки в аспирантуре</t>
  </si>
  <si>
    <t>на 1 реферат</t>
  </si>
  <si>
    <t>В том числе 1 час научному руководителю</t>
  </si>
  <si>
    <r>
      <t>За одним руководителем закрепляется до 8</t>
    </r>
    <r>
      <rPr>
        <sz val="9"/>
        <rFont val="Times New Roman"/>
        <family val="1"/>
        <charset val="204"/>
      </rPr>
      <t xml:space="preserve"> выпускников.</t>
    </r>
  </si>
  <si>
    <t xml:space="preserve">
                     40 + 0,6C
Nc=(0,01C+K1—————— )*0,3
                      180 – C
</t>
  </si>
  <si>
    <t xml:space="preserve"> - рецензирование реферата по истории и философии науки в аспирантуре</t>
  </si>
  <si>
    <t xml:space="preserve"> - руководство кафедрой</t>
  </si>
  <si>
    <t>ВЭ</t>
  </si>
  <si>
    <t xml:space="preserve"> - прием вступительных экзаменов в магистратуру, каждому из 3-х экзаменаторов;</t>
  </si>
  <si>
    <t xml:space="preserve"> - прием вступительных экзаменов в аспирантуру каждому из 3-х экзаменаторов;</t>
  </si>
  <si>
    <t>БЖДвСиГХ_нк</t>
  </si>
  <si>
    <t>БЖДвСиГХ</t>
  </si>
  <si>
    <t>07.03.04</t>
  </si>
  <si>
    <t>Дн</t>
  </si>
  <si>
    <t>Б1</t>
  </si>
  <si>
    <t>АГР</t>
  </si>
  <si>
    <t>З</t>
  </si>
  <si>
    <t>кр</t>
  </si>
  <si>
    <t>кт</t>
  </si>
  <si>
    <t>Э</t>
  </si>
  <si>
    <t>вив</t>
  </si>
  <si>
    <t>оти</t>
  </si>
  <si>
    <t>ДАС</t>
  </si>
  <si>
    <t>рк</t>
  </si>
  <si>
    <t>кп</t>
  </si>
  <si>
    <t>СиЖКХ</t>
  </si>
  <si>
    <t>производственная практика, преддипломная</t>
  </si>
  <si>
    <t>пп</t>
  </si>
  <si>
    <t>з</t>
  </si>
  <si>
    <t>ПГС</t>
  </si>
  <si>
    <t>в</t>
  </si>
  <si>
    <t>ДО</t>
  </si>
  <si>
    <t>Б3</t>
  </si>
  <si>
    <t>тэон</t>
  </si>
  <si>
    <t>сионо</t>
  </si>
  <si>
    <t>до</t>
  </si>
  <si>
    <t>к</t>
  </si>
  <si>
    <t>р</t>
  </si>
  <si>
    <t>а</t>
  </si>
  <si>
    <t>о</t>
  </si>
  <si>
    <t>ра</t>
  </si>
  <si>
    <t>АБ</t>
  </si>
  <si>
    <t>Производственная практика, технологическая (проектно-технологическая)</t>
  </si>
  <si>
    <t>уп</t>
  </si>
  <si>
    <t>ТИСиТБ</t>
  </si>
  <si>
    <t>рф</t>
  </si>
  <si>
    <t>Производственная практика, нир</t>
  </si>
  <si>
    <t>нр</t>
  </si>
  <si>
    <t>Учебная практика, ознакомительная</t>
  </si>
  <si>
    <t>О</t>
  </si>
  <si>
    <t>тгв</t>
  </si>
  <si>
    <t>пб</t>
  </si>
  <si>
    <t>дпр</t>
  </si>
  <si>
    <t>д</t>
  </si>
  <si>
    <t>дп</t>
  </si>
  <si>
    <t>гэк</t>
  </si>
  <si>
    <t>чг</t>
  </si>
  <si>
    <t>сг</t>
  </si>
  <si>
    <t>Производственная практика, исполнительская</t>
  </si>
  <si>
    <t>оисд</t>
  </si>
  <si>
    <t>арх</t>
  </si>
  <si>
    <t>градо</t>
  </si>
  <si>
    <t>агр</t>
  </si>
  <si>
    <t>арх1</t>
  </si>
  <si>
    <t>арх2</t>
  </si>
  <si>
    <t>арх3</t>
  </si>
  <si>
    <t>ист</t>
  </si>
  <si>
    <t>кафедра</t>
  </si>
  <si>
    <t>поток</t>
  </si>
  <si>
    <t>б1</t>
  </si>
  <si>
    <t>С</t>
  </si>
  <si>
    <t>Информатика</t>
  </si>
  <si>
    <t>Информационные технологии</t>
  </si>
  <si>
    <t>1ИСТ</t>
  </si>
  <si>
    <t>1ИСТ1</t>
  </si>
  <si>
    <t>спецпредмет</t>
  </si>
  <si>
    <t>цт</t>
  </si>
  <si>
    <t>б2</t>
  </si>
  <si>
    <t>б3</t>
  </si>
  <si>
    <t>Руководство аспирантом</t>
  </si>
  <si>
    <t>вступительные экзамены</t>
  </si>
  <si>
    <t>вэм</t>
  </si>
  <si>
    <t>см11</t>
  </si>
  <si>
    <t>М</t>
  </si>
  <si>
    <t>сиЖКХ</t>
  </si>
  <si>
    <t>аБ</t>
  </si>
  <si>
    <t>Математическое моделирование</t>
  </si>
  <si>
    <t>1СМ</t>
  </si>
  <si>
    <t>Информационные технологии в профессиональной деятельности</t>
  </si>
  <si>
    <t>Теория информационных процессов и систем</t>
  </si>
  <si>
    <t>Качество и надежность ИС</t>
  </si>
  <si>
    <t>Анализ требований к ИС</t>
  </si>
  <si>
    <t xml:space="preserve">Основы анализа данных </t>
  </si>
  <si>
    <t>Учебная практика, технологическая (проектно-технологическая)</t>
  </si>
  <si>
    <t>Архитектура информационных систем</t>
  </si>
  <si>
    <t>Разработка приложений с графическим интерфейсом</t>
  </si>
  <si>
    <t>Теория графов</t>
  </si>
  <si>
    <t>Операционные системы</t>
  </si>
  <si>
    <t>Методы оптимизации</t>
  </si>
  <si>
    <t>Основы языков программирования</t>
  </si>
  <si>
    <t>Вычислительные методы</t>
  </si>
  <si>
    <t>Информационные технологии в строительстве</t>
  </si>
  <si>
    <t>2СУЗиС</t>
  </si>
  <si>
    <t>2СУЗиС1</t>
  </si>
  <si>
    <t>1ИСТ2</t>
  </si>
  <si>
    <t>Теория алгоритмов</t>
  </si>
  <si>
    <t>Анализ и моделирование бизнес-процессов</t>
  </si>
  <si>
    <t>1ПБ</t>
  </si>
  <si>
    <t>1ПБ1</t>
  </si>
  <si>
    <t>Технологии програмирования</t>
  </si>
  <si>
    <t>3ИСТ</t>
  </si>
  <si>
    <t>Управление данными</t>
  </si>
  <si>
    <t>Технологии обработки информации</t>
  </si>
  <si>
    <t>Инфокоммуникационные системы и сети</t>
  </si>
  <si>
    <t>Управление IT-проектами</t>
  </si>
  <si>
    <t>Методы и средства проектирования информационных систем и технологий</t>
  </si>
  <si>
    <t>Свободное ПО</t>
  </si>
  <si>
    <t>Анализ больших данных</t>
  </si>
  <si>
    <t>BIM технологии в строительстве и архитектуре</t>
  </si>
  <si>
    <t>Корпоративные информационные системы</t>
  </si>
  <si>
    <t>2ИСТ</t>
  </si>
  <si>
    <t>MS Office (Access)</t>
  </si>
  <si>
    <t>Основы web технологий</t>
  </si>
  <si>
    <t>Моделирование процессов и систем</t>
  </si>
  <si>
    <t>Безопасность информационных технологий и систем</t>
  </si>
  <si>
    <t>Информационные технологии (Часть2)</t>
  </si>
  <si>
    <t>сионо, пск,оисд, тэон</t>
  </si>
  <si>
    <t>ад, оти, вив, тгв</t>
  </si>
  <si>
    <t>Инструментальные средства информационных систем</t>
  </si>
  <si>
    <t>Интеллектуальные информационные системы и технологии</t>
  </si>
  <si>
    <t>Web-программирование</t>
  </si>
  <si>
    <t>Научно-исследовательская деятельность</t>
  </si>
  <si>
    <t>Геоинформационные технологии</t>
  </si>
  <si>
    <t>Основы построения системы "Умный дом"</t>
  </si>
  <si>
    <t>Администрирование информационных систем</t>
  </si>
  <si>
    <t>Управление корпоративной информацией</t>
  </si>
  <si>
    <t>Стандартизация и унификация информационных технологий</t>
  </si>
  <si>
    <t>цт_нк</t>
  </si>
  <si>
    <t>Нир в сесместре</t>
  </si>
  <si>
    <t>Концепция информационного моделирования в строительстве</t>
  </si>
  <si>
    <t xml:space="preserve">Информационное моделирование зданий и сооружений на этапе строительства и эксплуатации </t>
  </si>
  <si>
    <t>Системы и модели управления инженерными данными</t>
  </si>
  <si>
    <t>Системы поддержки принятия решения</t>
  </si>
  <si>
    <t>Информационное моделирование специальных конструкций, зданий и сооружений</t>
  </si>
  <si>
    <t>Интеграция сметных расчетов BIM-проекты</t>
  </si>
  <si>
    <t>Вычислительные методы в архитектуре</t>
  </si>
  <si>
    <t>09.06.01</t>
  </si>
  <si>
    <t>ГС</t>
  </si>
  <si>
    <t>ГС_нк</t>
  </si>
  <si>
    <t>ЦТ_нк</t>
  </si>
  <si>
    <t>web программирование</t>
  </si>
  <si>
    <t>Игнатьев А.В.</t>
  </si>
  <si>
    <t>Ерещенко Т.В.</t>
  </si>
  <si>
    <t>Катеринина С.Ю.</t>
  </si>
  <si>
    <t>Куликов М.А.</t>
  </si>
  <si>
    <t>Чикин А.Д.</t>
  </si>
  <si>
    <t>Рашевский Н.М.</t>
  </si>
  <si>
    <t>Садовникова Н.П.</t>
  </si>
  <si>
    <t>Савина О.В.</t>
  </si>
  <si>
    <t>Аникин А.В.</t>
  </si>
  <si>
    <t>Егоров К.В.</t>
  </si>
  <si>
    <t>Щербаков А.Г.</t>
  </si>
  <si>
    <t>Гуртяков А.С.</t>
  </si>
  <si>
    <t>Зорин В.Д.</t>
  </si>
  <si>
    <t>асс</t>
  </si>
  <si>
    <t>внс</t>
  </si>
  <si>
    <t>шт</t>
  </si>
  <si>
    <t>пч</t>
  </si>
  <si>
    <t>прф</t>
  </si>
  <si>
    <t>стпр</t>
  </si>
  <si>
    <t>доц</t>
  </si>
  <si>
    <t>внеш</t>
  </si>
  <si>
    <t>ФИО преподавателя</t>
  </si>
  <si>
    <t>Ставка</t>
  </si>
  <si>
    <t>Часы*</t>
  </si>
  <si>
    <t>Подпись</t>
  </si>
  <si>
    <t>Парыгин Д.С (Зав.каф)</t>
  </si>
  <si>
    <t>ктн</t>
  </si>
  <si>
    <t>дтн</t>
  </si>
  <si>
    <t>Катаев А.В.</t>
  </si>
  <si>
    <t>Иванов С.Ю.</t>
  </si>
  <si>
    <t>Д.С. Парыгин</t>
  </si>
  <si>
    <t>(аббрев.)</t>
  </si>
  <si>
    <t xml:space="preserve">Примечание*: </t>
  </si>
  <si>
    <t>Нагрузка по ФИО преподавателя распечатывается с листа "Учебная работа".</t>
  </si>
  <si>
    <t>С помощью команды "скрыть", убираются не нужные для печати столбцы.</t>
  </si>
  <si>
    <t>В распечатке обязательно наличие столбцов: 1,7,9,10,12-18,20,30,32-34,65-67.</t>
  </si>
  <si>
    <t>Для внутренних совместителей печатать столбец 25.</t>
  </si>
  <si>
    <t>Из столбцов 36-64, оставляются заполненные для данной ФИО.</t>
  </si>
  <si>
    <t>Распечатка производится на одном листе формата А4, ориентация страницы - альбомная.</t>
  </si>
  <si>
    <t xml:space="preserve">Парыгин Д.С </t>
  </si>
  <si>
    <t>Правовые основы и экономика информационных систем</t>
  </si>
  <si>
    <t>тб</t>
  </si>
  <si>
    <t>Информационные технологии в ТБ</t>
  </si>
  <si>
    <t>1МНС1</t>
  </si>
  <si>
    <t>1МНС</t>
  </si>
  <si>
    <t>Нагрузка кафедры__ЦТ___ на 2024-2025 учебный год</t>
  </si>
  <si>
    <t>Кандидатский экзамен</t>
  </si>
  <si>
    <t>ДПР</t>
  </si>
  <si>
    <t>2.3.1.</t>
  </si>
  <si>
    <t>научно-педагогическая практика</t>
  </si>
  <si>
    <t>Дисциплина по выбору</t>
  </si>
  <si>
    <t>ТГВ,сэнс</t>
  </si>
  <si>
    <t>СМ 3,4</t>
  </si>
  <si>
    <t>СМ 7</t>
  </si>
  <si>
    <t>СМ 1</t>
  </si>
  <si>
    <t>СМ 2</t>
  </si>
  <si>
    <t>пск(пгс4)</t>
  </si>
  <si>
    <t>СМ 9,6</t>
  </si>
  <si>
    <t>СМ 10,13</t>
  </si>
  <si>
    <t>СМ 11</t>
  </si>
  <si>
    <t>Иванов С.Ю._пч</t>
  </si>
  <si>
    <t>Катаев А.В._пч</t>
  </si>
  <si>
    <t>Трудов Я.А.</t>
  </si>
  <si>
    <t>Парыгин Д.С.</t>
  </si>
  <si>
    <t>Федонюк Н.И._пч</t>
  </si>
  <si>
    <t>кн</t>
  </si>
  <si>
    <t>преп</t>
  </si>
  <si>
    <t>зкаф</t>
  </si>
  <si>
    <t>зам. декана ФДО (нагрузка 700 часов на ставку)</t>
  </si>
  <si>
    <t>Федонюк Н.И.</t>
  </si>
  <si>
    <t>проф</t>
  </si>
  <si>
    <t>арх4</t>
  </si>
  <si>
    <t>техник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</si>
</sst>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#,##0.0"/>
    <numFmt numFmtId="167" formatCode="000000"/>
  </numFmts>
  <fonts count="48" x14ac:knownFonts="1">
    <font>
      <sz val="10"/>
      <name val="Arial Cyr"/>
      <charset val="204"/>
    </font>
    <font>
      <b/>
      <sz val="10"/>
      <name val="Arial Cyr"/>
      <charset val="204"/>
    </font>
    <font>
      <i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1"/>
      <name val="Tahoma"/>
      <family val="2"/>
      <charset val="204"/>
    </font>
    <font>
      <b/>
      <sz val="11"/>
      <color indexed="10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10"/>
      <color indexed="1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Arial Cyr"/>
      <charset val="204"/>
    </font>
    <font>
      <b/>
      <sz val="10"/>
      <name val="Times New Roman"/>
      <family val="1"/>
    </font>
    <font>
      <b/>
      <i/>
      <sz val="10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9"/>
      <name val="Arial Cyr"/>
      <charset val="204"/>
    </font>
    <font>
      <b/>
      <sz val="10"/>
      <color indexed="17"/>
      <name val="Times New Roman"/>
      <family val="1"/>
      <charset val="204"/>
    </font>
    <font>
      <sz val="8"/>
      <name val="Arial Cyr"/>
      <charset val="204"/>
    </font>
    <font>
      <b/>
      <sz val="10"/>
      <color indexed="20"/>
      <name val="Times New Roman"/>
      <family val="1"/>
      <charset val="204"/>
    </font>
    <font>
      <sz val="10"/>
      <color indexed="20"/>
      <name val="Arial Cyr"/>
      <charset val="204"/>
    </font>
    <font>
      <sz val="10"/>
      <color indexed="17"/>
      <name val="Times New Roman"/>
      <family val="1"/>
      <charset val="204"/>
    </font>
    <font>
      <b/>
      <sz val="11"/>
      <color indexed="17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b/>
      <sz val="10"/>
      <color indexed="18"/>
      <name val="Times New Roman"/>
      <family val="1"/>
    </font>
    <font>
      <b/>
      <sz val="9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b/>
      <sz val="10"/>
      <color indexed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21"/>
      <name val="Times New Roman"/>
      <family val="1"/>
      <charset val="204"/>
    </font>
    <font>
      <b/>
      <i/>
      <sz val="10"/>
      <color indexed="17"/>
      <name val="Times New Roman"/>
      <family val="1"/>
      <charset val="204"/>
    </font>
    <font>
      <b/>
      <i/>
      <sz val="10"/>
      <color indexed="10"/>
      <name val="Times New Roman"/>
      <family val="1"/>
      <charset val="204"/>
    </font>
    <font>
      <b/>
      <i/>
      <sz val="10"/>
      <name val="Times New Roman"/>
      <family val="1"/>
    </font>
    <font>
      <b/>
      <i/>
      <sz val="10"/>
      <color indexed="12"/>
      <name val="Times New Roman"/>
      <family val="1"/>
      <charset val="204"/>
    </font>
    <font>
      <b/>
      <i/>
      <sz val="13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10"/>
      <color indexed="10"/>
      <name val="Arial Cyr"/>
      <family val="2"/>
      <charset val="204"/>
    </font>
    <font>
      <sz val="6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mediumGray">
        <fgColor indexed="9"/>
        <bgColor indexed="27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29"/>
      </patternFill>
    </fill>
    <fill>
      <patternFill patternType="lightGray">
        <fgColor indexed="9"/>
        <bgColor indexed="26"/>
      </patternFill>
    </fill>
    <fill>
      <patternFill patternType="mediumGray">
        <fgColor indexed="9"/>
        <bgColor indexed="11"/>
      </patternFill>
    </fill>
    <fill>
      <patternFill patternType="solid">
        <fgColor indexed="34"/>
        <bgColor indexed="64"/>
      </patternFill>
    </fill>
    <fill>
      <patternFill patternType="solid">
        <fgColor indexed="42"/>
        <bgColor indexed="64"/>
      </patternFill>
    </fill>
    <fill>
      <patternFill patternType="lightGray">
        <fgColor indexed="9"/>
        <bgColor indexed="13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45"/>
      </patternFill>
    </fill>
    <fill>
      <patternFill patternType="mediumGray">
        <fgColor indexed="9"/>
        <bgColor indexed="4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43"/>
      </patternFill>
    </fill>
    <fill>
      <patternFill patternType="mediumGray">
        <fgColor indexed="9"/>
        <bgColor indexed="14"/>
      </patternFill>
    </fill>
    <fill>
      <patternFill patternType="solid">
        <fgColor indexed="14"/>
        <bgColor indexed="64"/>
      </patternFill>
    </fill>
    <fill>
      <patternFill patternType="mediumGray">
        <fgColor indexed="9"/>
        <bgColor indexed="42"/>
      </patternFill>
    </fill>
    <fill>
      <patternFill patternType="mediumGray">
        <fgColor indexed="9"/>
        <bgColor indexed="47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44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/>
    </xf>
    <xf numFmtId="164" fontId="3" fillId="0" borderId="4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0" fontId="0" fillId="0" borderId="0" xfId="0" applyFill="1" applyAlignment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/>
    </xf>
    <xf numFmtId="49" fontId="7" fillId="0" borderId="6" xfId="0" applyNumberFormat="1" applyFont="1" applyFill="1" applyBorder="1" applyAlignment="1">
      <alignment horizontal="center"/>
    </xf>
    <xf numFmtId="167" fontId="7" fillId="3" borderId="9" xfId="0" applyNumberFormat="1" applyFont="1" applyFill="1" applyBorder="1" applyAlignment="1" applyProtection="1">
      <alignment horizontal="center"/>
      <protection locked="0" hidden="1"/>
    </xf>
    <xf numFmtId="0" fontId="5" fillId="0" borderId="0" xfId="0" applyFont="1" applyAlignment="1">
      <alignment wrapText="1"/>
    </xf>
    <xf numFmtId="0" fontId="3" fillId="6" borderId="3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20" fillId="0" borderId="1" xfId="0" applyNumberFormat="1" applyFont="1" applyFill="1" applyBorder="1" applyAlignment="1">
      <alignment horizontal="center"/>
    </xf>
    <xf numFmtId="164" fontId="20" fillId="0" borderId="18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2" fontId="20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49" fontId="3" fillId="8" borderId="6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 textRotation="90"/>
    </xf>
    <xf numFmtId="0" fontId="3" fillId="2" borderId="21" xfId="0" applyFont="1" applyFill="1" applyBorder="1" applyAlignment="1">
      <alignment horizontal="center" vertical="center" textRotation="90"/>
    </xf>
    <xf numFmtId="164" fontId="20" fillId="0" borderId="22" xfId="0" applyNumberFormat="1" applyFont="1" applyFill="1" applyBorder="1" applyAlignment="1">
      <alignment horizontal="center"/>
    </xf>
    <xf numFmtId="164" fontId="20" fillId="0" borderId="23" xfId="0" applyNumberFormat="1" applyFont="1" applyFill="1" applyBorder="1" applyAlignment="1">
      <alignment horizontal="center"/>
    </xf>
    <xf numFmtId="164" fontId="20" fillId="0" borderId="6" xfId="0" applyNumberFormat="1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wrapText="1"/>
    </xf>
    <xf numFmtId="0" fontId="3" fillId="2" borderId="34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/>
    </xf>
    <xf numFmtId="164" fontId="20" fillId="0" borderId="13" xfId="0" applyNumberFormat="1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textRotation="90" wrapText="1"/>
    </xf>
    <xf numFmtId="0" fontId="1" fillId="2" borderId="37" xfId="0" applyFont="1" applyFill="1" applyBorder="1" applyAlignment="1">
      <alignment horizontal="center" vertical="center" wrapText="1"/>
    </xf>
    <xf numFmtId="164" fontId="20" fillId="12" borderId="4" xfId="0" applyNumberFormat="1" applyFont="1" applyFill="1" applyBorder="1" applyAlignment="1">
      <alignment horizontal="center"/>
    </xf>
    <xf numFmtId="164" fontId="20" fillId="12" borderId="38" xfId="0" applyNumberFormat="1" applyFont="1" applyFill="1" applyBorder="1" applyAlignment="1">
      <alignment horizontal="center"/>
    </xf>
    <xf numFmtId="2" fontId="20" fillId="12" borderId="38" xfId="0" applyNumberFormat="1" applyFont="1" applyFill="1" applyBorder="1" applyAlignment="1">
      <alignment horizontal="center"/>
    </xf>
    <xf numFmtId="0" fontId="4" fillId="0" borderId="0" xfId="1"/>
    <xf numFmtId="0" fontId="40" fillId="0" borderId="0" xfId="1" applyFont="1"/>
    <xf numFmtId="0" fontId="4" fillId="0" borderId="0" xfId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41" fillId="8" borderId="1" xfId="1" applyFont="1" applyFill="1" applyBorder="1" applyAlignment="1">
      <alignment horizontal="center" vertical="center" textRotation="90"/>
    </xf>
    <xf numFmtId="0" fontId="41" fillId="3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wrapText="1"/>
    </xf>
    <xf numFmtId="0" fontId="14" fillId="11" borderId="1" xfId="1" applyFont="1" applyFill="1" applyBorder="1" applyAlignment="1">
      <alignment horizontal="center" vertical="top"/>
    </xf>
    <xf numFmtId="0" fontId="14" fillId="0" borderId="1" xfId="1" applyFont="1" applyBorder="1" applyAlignment="1">
      <alignment vertical="top" wrapText="1"/>
    </xf>
    <xf numFmtId="0" fontId="14" fillId="0" borderId="1" xfId="1" applyFont="1" applyBorder="1" applyAlignment="1">
      <alignment horizontal="center" vertical="top" wrapText="1"/>
    </xf>
    <xf numFmtId="0" fontId="14" fillId="8" borderId="1" xfId="1" applyNumberFormat="1" applyFont="1" applyFill="1" applyBorder="1" applyAlignment="1">
      <alignment horizontal="center" vertical="top" wrapText="1"/>
    </xf>
    <xf numFmtId="0" fontId="14" fillId="3" borderId="1" xfId="1" applyNumberFormat="1" applyFont="1" applyFill="1" applyBorder="1" applyAlignment="1">
      <alignment horizontal="center" vertical="top" wrapText="1"/>
    </xf>
    <xf numFmtId="0" fontId="8" fillId="0" borderId="1" xfId="1" applyFont="1" applyBorder="1" applyAlignment="1">
      <alignment vertical="top" wrapText="1"/>
    </xf>
    <xf numFmtId="0" fontId="4" fillId="14" borderId="0" xfId="1" applyFill="1"/>
    <xf numFmtId="0" fontId="14" fillId="15" borderId="1" xfId="1" applyFont="1" applyFill="1" applyBorder="1" applyAlignment="1">
      <alignment vertical="top" wrapText="1"/>
    </xf>
    <xf numFmtId="9" fontId="14" fillId="0" borderId="1" xfId="1" applyNumberFormat="1" applyFont="1" applyBorder="1" applyAlignment="1">
      <alignment horizontal="center" vertical="top" wrapText="1"/>
    </xf>
    <xf numFmtId="0" fontId="14" fillId="12" borderId="1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vertical="top" wrapText="1"/>
    </xf>
    <xf numFmtId="0" fontId="8" fillId="0" borderId="33" xfId="1" applyFont="1" applyFill="1" applyBorder="1" applyAlignment="1">
      <alignment vertical="top" wrapText="1"/>
    </xf>
    <xf numFmtId="0" fontId="14" fillId="0" borderId="16" xfId="1" applyFont="1" applyBorder="1" applyAlignment="1">
      <alignment vertical="top" wrapText="1"/>
    </xf>
    <xf numFmtId="0" fontId="14" fillId="0" borderId="16" xfId="1" applyFont="1" applyBorder="1" applyAlignment="1">
      <alignment horizontal="center" vertical="top" wrapText="1"/>
    </xf>
    <xf numFmtId="0" fontId="14" fillId="8" borderId="16" xfId="1" applyNumberFormat="1" applyFont="1" applyFill="1" applyBorder="1" applyAlignment="1">
      <alignment horizontal="center" vertical="top" wrapText="1"/>
    </xf>
    <xf numFmtId="0" fontId="14" fillId="3" borderId="16" xfId="1" applyNumberFormat="1" applyFont="1" applyFill="1" applyBorder="1" applyAlignment="1">
      <alignment horizontal="center" vertical="top" wrapText="1"/>
    </xf>
    <xf numFmtId="0" fontId="8" fillId="0" borderId="16" xfId="1" applyFont="1" applyBorder="1" applyAlignment="1">
      <alignment vertical="top" wrapText="1"/>
    </xf>
    <xf numFmtId="0" fontId="4" fillId="12" borderId="0" xfId="1" applyFill="1"/>
    <xf numFmtId="49" fontId="14" fillId="0" borderId="33" xfId="1" applyNumberFormat="1" applyFont="1" applyBorder="1" applyAlignment="1">
      <alignment vertical="top" wrapText="1"/>
    </xf>
    <xf numFmtId="0" fontId="14" fillId="0" borderId="33" xfId="1" applyFont="1" applyBorder="1" applyAlignment="1">
      <alignment horizontal="center" vertical="top" wrapText="1"/>
    </xf>
    <xf numFmtId="0" fontId="14" fillId="8" borderId="33" xfId="1" applyNumberFormat="1" applyFont="1" applyFill="1" applyBorder="1" applyAlignment="1">
      <alignment horizontal="center" vertical="top" wrapText="1"/>
    </xf>
    <xf numFmtId="0" fontId="14" fillId="3" borderId="33" xfId="1" applyNumberFormat="1" applyFont="1" applyFill="1" applyBorder="1" applyAlignment="1">
      <alignment horizontal="center" vertical="top" wrapText="1"/>
    </xf>
    <xf numFmtId="0" fontId="8" fillId="0" borderId="33" xfId="1" applyFont="1" applyBorder="1" applyAlignment="1">
      <alignment vertical="top" wrapText="1"/>
    </xf>
    <xf numFmtId="49" fontId="14" fillId="0" borderId="18" xfId="1" applyNumberFormat="1" applyFont="1" applyBorder="1" applyAlignment="1">
      <alignment vertical="top" wrapText="1"/>
    </xf>
    <xf numFmtId="49" fontId="14" fillId="0" borderId="18" xfId="1" applyNumberFormat="1" applyFont="1" applyBorder="1" applyAlignment="1">
      <alignment horizontal="center" vertical="top" wrapText="1"/>
    </xf>
    <xf numFmtId="0" fontId="14" fillId="8" borderId="18" xfId="1" applyNumberFormat="1" applyFont="1" applyFill="1" applyBorder="1" applyAlignment="1">
      <alignment horizontal="center" vertical="top" wrapText="1"/>
    </xf>
    <xf numFmtId="0" fontId="14" fillId="3" borderId="18" xfId="1" applyNumberFormat="1" applyFont="1" applyFill="1" applyBorder="1" applyAlignment="1">
      <alignment horizontal="center" vertical="top" wrapText="1"/>
    </xf>
    <xf numFmtId="0" fontId="8" fillId="0" borderId="18" xfId="1" applyFont="1" applyBorder="1" applyAlignment="1">
      <alignment vertical="top" wrapText="1"/>
    </xf>
    <xf numFmtId="0" fontId="14" fillId="8" borderId="16" xfId="1" applyNumberFormat="1" applyFont="1" applyFill="1" applyBorder="1" applyAlignment="1">
      <alignment vertical="top" wrapText="1"/>
    </xf>
    <xf numFmtId="0" fontId="14" fillId="3" borderId="16" xfId="1" applyNumberFormat="1" applyFont="1" applyFill="1" applyBorder="1" applyAlignment="1">
      <alignment vertical="top" wrapText="1"/>
    </xf>
    <xf numFmtId="0" fontId="8" fillId="12" borderId="33" xfId="1" applyFont="1" applyFill="1" applyBorder="1" applyAlignment="1">
      <alignment vertical="top" wrapText="1"/>
    </xf>
    <xf numFmtId="0" fontId="8" fillId="12" borderId="18" xfId="1" applyFont="1" applyFill="1" applyBorder="1" applyAlignment="1">
      <alignment vertical="top" wrapText="1"/>
    </xf>
    <xf numFmtId="0" fontId="14" fillId="0" borderId="18" xfId="1" applyFont="1" applyBorder="1" applyAlignment="1">
      <alignment horizontal="center" vertical="top" wrapText="1"/>
    </xf>
    <xf numFmtId="0" fontId="14" fillId="0" borderId="1" xfId="1" applyFont="1" applyBorder="1" applyAlignment="1">
      <alignment horizontal="justify" vertical="top" wrapText="1"/>
    </xf>
    <xf numFmtId="0" fontId="14" fillId="0" borderId="1" xfId="1" applyFont="1" applyFill="1" applyBorder="1" applyAlignment="1">
      <alignment vertical="top" wrapText="1"/>
    </xf>
    <xf numFmtId="0" fontId="14" fillId="0" borderId="1" xfId="1" applyFont="1" applyFill="1" applyBorder="1" applyAlignment="1">
      <alignment horizontal="center" vertical="top" wrapText="1"/>
    </xf>
    <xf numFmtId="0" fontId="8" fillId="0" borderId="1" xfId="1" applyFont="1" applyBorder="1" applyAlignment="1">
      <alignment horizontal="justify" vertical="top" wrapText="1"/>
    </xf>
    <xf numFmtId="0" fontId="7" fillId="4" borderId="4" xfId="2" applyFont="1" applyFill="1" applyBorder="1" applyAlignment="1" applyProtection="1">
      <alignment horizontal="center" vertical="center" wrapText="1"/>
      <protection locked="0"/>
    </xf>
    <xf numFmtId="1" fontId="7" fillId="0" borderId="12" xfId="2" applyNumberFormat="1" applyFont="1" applyFill="1" applyBorder="1" applyAlignment="1">
      <alignment vertical="center"/>
    </xf>
    <xf numFmtId="0" fontId="6" fillId="0" borderId="0" xfId="2" applyFont="1"/>
    <xf numFmtId="0" fontId="6" fillId="0" borderId="0" xfId="2" applyFont="1" applyBorder="1"/>
    <xf numFmtId="0" fontId="4" fillId="0" borderId="12" xfId="2" applyBorder="1" applyAlignment="1">
      <alignment vertical="center"/>
    </xf>
    <xf numFmtId="0" fontId="6" fillId="0" borderId="0" xfId="2" applyFont="1" applyAlignment="1">
      <alignment horizontal="center" vertical="center" textRotation="90" wrapText="1"/>
    </xf>
    <xf numFmtId="0" fontId="7" fillId="0" borderId="12" xfId="2" applyFont="1" applyFill="1" applyBorder="1" applyAlignment="1">
      <alignment horizontal="center" vertical="center" textRotation="90" wrapText="1"/>
    </xf>
    <xf numFmtId="0" fontId="8" fillId="0" borderId="0" xfId="2" applyFont="1" applyAlignment="1">
      <alignment horizontal="center" vertical="center" textRotation="90" wrapText="1"/>
    </xf>
    <xf numFmtId="0" fontId="7" fillId="4" borderId="7" xfId="2" applyFont="1" applyFill="1" applyBorder="1" applyAlignment="1" applyProtection="1">
      <alignment horizontal="center" vertical="center" textRotation="90"/>
      <protection locked="0"/>
    </xf>
    <xf numFmtId="0" fontId="7" fillId="4" borderId="1" xfId="2" applyFont="1" applyFill="1" applyBorder="1" applyAlignment="1" applyProtection="1">
      <alignment horizontal="center" vertical="center"/>
      <protection locked="0"/>
    </xf>
    <xf numFmtId="0" fontId="7" fillId="4" borderId="1" xfId="2" applyFont="1" applyFill="1" applyBorder="1" applyAlignment="1" applyProtection="1">
      <alignment horizontal="center" textRotation="90"/>
      <protection locked="0"/>
    </xf>
    <xf numFmtId="0" fontId="7" fillId="4" borderId="7" xfId="2" applyFont="1" applyFill="1" applyBorder="1" applyAlignment="1" applyProtection="1">
      <alignment horizontal="center" textRotation="90"/>
      <protection locked="0"/>
    </xf>
    <xf numFmtId="0" fontId="7" fillId="4" borderId="1" xfId="2" applyFont="1" applyFill="1" applyBorder="1" applyAlignment="1" applyProtection="1">
      <alignment horizontal="center" textRotation="90" wrapText="1"/>
      <protection locked="0"/>
    </xf>
    <xf numFmtId="0" fontId="7" fillId="4" borderId="1" xfId="2" applyFont="1" applyFill="1" applyBorder="1" applyAlignment="1" applyProtection="1">
      <alignment horizontal="center" vertical="center" textRotation="90" wrapText="1"/>
      <protection locked="0"/>
    </xf>
    <xf numFmtId="0" fontId="21" fillId="4" borderId="17" xfId="2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 textRotation="90"/>
    </xf>
    <xf numFmtId="0" fontId="29" fillId="4" borderId="7" xfId="2" applyFont="1" applyFill="1" applyBorder="1" applyAlignment="1">
      <alignment horizontal="center" vertical="center" textRotation="90"/>
    </xf>
    <xf numFmtId="0" fontId="21" fillId="4" borderId="1" xfId="2" applyFont="1" applyFill="1" applyBorder="1" applyAlignment="1">
      <alignment horizontal="center" vertical="center" textRotation="90"/>
    </xf>
    <xf numFmtId="0" fontId="29" fillId="4" borderId="1" xfId="2" applyFont="1" applyFill="1" applyBorder="1" applyAlignment="1">
      <alignment horizontal="center" vertical="center" textRotation="90"/>
    </xf>
    <xf numFmtId="0" fontId="7" fillId="4" borderId="1" xfId="2" applyFont="1" applyFill="1" applyBorder="1" applyAlignment="1">
      <alignment horizontal="center" vertical="center" textRotation="90" wrapText="1"/>
    </xf>
    <xf numFmtId="0" fontId="7" fillId="4" borderId="19" xfId="2" applyFont="1" applyFill="1" applyBorder="1" applyAlignment="1">
      <alignment horizontal="center" vertical="center" textRotation="90" wrapText="1"/>
    </xf>
    <xf numFmtId="0" fontId="6" fillId="0" borderId="0" xfId="2" applyFont="1" applyFill="1" applyBorder="1"/>
    <xf numFmtId="0" fontId="8" fillId="0" borderId="0" xfId="2" applyFont="1"/>
    <xf numFmtId="0" fontId="7" fillId="4" borderId="16" xfId="2" applyFont="1" applyFill="1" applyBorder="1" applyAlignment="1" applyProtection="1">
      <alignment horizontal="center" vertical="top"/>
      <protection locked="0"/>
    </xf>
    <xf numFmtId="0" fontId="7" fillId="4" borderId="1" xfId="2" applyFont="1" applyFill="1" applyBorder="1" applyAlignment="1" applyProtection="1">
      <alignment horizontal="center" vertical="top"/>
      <protection locked="0"/>
    </xf>
    <xf numFmtId="0" fontId="7" fillId="4" borderId="6" xfId="2" applyFont="1" applyFill="1" applyBorder="1" applyAlignment="1" applyProtection="1">
      <alignment horizontal="center" vertical="top"/>
      <protection locked="0"/>
    </xf>
    <xf numFmtId="0" fontId="7" fillId="4" borderId="4" xfId="2" applyFont="1" applyFill="1" applyBorder="1" applyAlignment="1" applyProtection="1">
      <alignment horizontal="center" vertical="top"/>
      <protection locked="0"/>
    </xf>
    <xf numFmtId="0" fontId="7" fillId="0" borderId="0" xfId="2" applyFont="1" applyFill="1" applyBorder="1" applyAlignment="1">
      <alignment horizontal="center" vertical="top"/>
    </xf>
    <xf numFmtId="0" fontId="7" fillId="4" borderId="17" xfId="2" applyFont="1" applyFill="1" applyBorder="1" applyAlignment="1">
      <alignment horizontal="center" vertical="top"/>
    </xf>
    <xf numFmtId="0" fontId="7" fillId="4" borderId="1" xfId="2" applyFont="1" applyFill="1" applyBorder="1" applyAlignment="1">
      <alignment horizontal="center" vertical="top"/>
    </xf>
    <xf numFmtId="0" fontId="7" fillId="4" borderId="6" xfId="2" applyFont="1" applyFill="1" applyBorder="1" applyAlignment="1">
      <alignment horizontal="center" vertical="top"/>
    </xf>
    <xf numFmtId="0" fontId="5" fillId="0" borderId="1" xfId="2" applyFont="1" applyFill="1" applyBorder="1" applyAlignment="1" applyProtection="1">
      <alignment horizontal="center" vertical="top"/>
      <protection locked="0"/>
    </xf>
    <xf numFmtId="0" fontId="5" fillId="0" borderId="1" xfId="2" applyFont="1" applyFill="1" applyBorder="1" applyAlignment="1" applyProtection="1">
      <alignment horizontal="left"/>
      <protection locked="0"/>
    </xf>
    <xf numFmtId="49" fontId="5" fillId="0" borderId="1" xfId="2" applyNumberFormat="1" applyFont="1" applyFill="1" applyBorder="1" applyAlignment="1" applyProtection="1">
      <alignment horizontal="center"/>
      <protection locked="0"/>
    </xf>
    <xf numFmtId="49" fontId="44" fillId="0" borderId="1" xfId="2" applyNumberFormat="1" applyFont="1" applyFill="1" applyBorder="1" applyAlignment="1" applyProtection="1">
      <alignment horizontal="center"/>
      <protection locked="0"/>
    </xf>
    <xf numFmtId="49" fontId="45" fillId="0" borderId="1" xfId="2" applyNumberFormat="1" applyFont="1" applyFill="1" applyBorder="1" applyAlignment="1" applyProtection="1">
      <alignment horizontal="center"/>
      <protection locked="0"/>
    </xf>
    <xf numFmtId="1" fontId="5" fillId="0" borderId="1" xfId="2" applyNumberFormat="1" applyFont="1" applyFill="1" applyBorder="1" applyAlignment="1" applyProtection="1">
      <alignment horizontal="center"/>
      <protection locked="0"/>
    </xf>
    <xf numFmtId="0" fontId="5" fillId="0" borderId="1" xfId="2" applyFont="1" applyFill="1" applyBorder="1" applyAlignment="1" applyProtection="1">
      <alignment horizontal="center"/>
      <protection locked="0"/>
    </xf>
    <xf numFmtId="0" fontId="5" fillId="3" borderId="1" xfId="2" applyFont="1" applyFill="1" applyBorder="1" applyAlignment="1" applyProtection="1">
      <alignment horizontal="center"/>
      <protection locked="0"/>
    </xf>
    <xf numFmtId="0" fontId="5" fillId="0" borderId="6" xfId="2" applyFont="1" applyFill="1" applyBorder="1" applyAlignment="1" applyProtection="1">
      <alignment horizontal="center"/>
      <protection locked="0"/>
    </xf>
    <xf numFmtId="0" fontId="5" fillId="12" borderId="17" xfId="2" applyFont="1" applyFill="1" applyBorder="1" applyAlignment="1" applyProtection="1">
      <alignment horizontal="center"/>
      <protection locked="0"/>
    </xf>
    <xf numFmtId="0" fontId="5" fillId="8" borderId="17" xfId="2" applyFont="1" applyFill="1" applyBorder="1" applyAlignment="1" applyProtection="1">
      <alignment horizontal="center"/>
      <protection locked="0"/>
    </xf>
    <xf numFmtId="0" fontId="5" fillId="8" borderId="1" xfId="2" applyFont="1" applyFill="1" applyBorder="1" applyAlignment="1" applyProtection="1">
      <alignment horizontal="center"/>
      <protection locked="0"/>
    </xf>
    <xf numFmtId="0" fontId="5" fillId="8" borderId="7" xfId="2" applyFont="1" applyFill="1" applyBorder="1" applyAlignment="1" applyProtection="1">
      <alignment horizontal="center"/>
      <protection locked="0"/>
    </xf>
    <xf numFmtId="0" fontId="5" fillId="10" borderId="17" xfId="2" applyFont="1" applyFill="1" applyBorder="1" applyAlignment="1" applyProtection="1">
      <alignment horizontal="center"/>
      <protection locked="0"/>
    </xf>
    <xf numFmtId="0" fontId="5" fillId="11" borderId="17" xfId="2" applyFont="1" applyFill="1" applyBorder="1" applyAlignment="1" applyProtection="1">
      <alignment horizontal="center"/>
      <protection locked="0"/>
    </xf>
    <xf numFmtId="1" fontId="5" fillId="11" borderId="1" xfId="2" applyNumberFormat="1" applyFont="1" applyFill="1" applyBorder="1" applyAlignment="1" applyProtection="1">
      <alignment horizontal="center"/>
      <protection locked="0"/>
    </xf>
    <xf numFmtId="0" fontId="5" fillId="11" borderId="1" xfId="2" applyFont="1" applyFill="1" applyBorder="1" applyAlignment="1" applyProtection="1">
      <alignment horizontal="center"/>
      <protection locked="0"/>
    </xf>
    <xf numFmtId="0" fontId="5" fillId="11" borderId="6" xfId="2" applyFont="1" applyFill="1" applyBorder="1" applyAlignment="1" applyProtection="1">
      <alignment horizontal="center"/>
      <protection locked="0"/>
    </xf>
    <xf numFmtId="1" fontId="5" fillId="0" borderId="13" xfId="2" applyNumberFormat="1" applyFont="1" applyFill="1" applyBorder="1" applyAlignment="1" applyProtection="1">
      <alignment horizontal="center"/>
      <protection locked="0"/>
    </xf>
    <xf numFmtId="164" fontId="5" fillId="5" borderId="17" xfId="2" applyNumberFormat="1" applyFont="1" applyFill="1" applyBorder="1" applyAlignment="1" applyProtection="1">
      <alignment horizontal="center"/>
      <protection hidden="1"/>
    </xf>
    <xf numFmtId="164" fontId="5" fillId="5" borderId="1" xfId="2" applyNumberFormat="1" applyFont="1" applyFill="1" applyBorder="1" applyAlignment="1" applyProtection="1">
      <alignment horizontal="center"/>
      <protection hidden="1"/>
    </xf>
    <xf numFmtId="2" fontId="5" fillId="5" borderId="1" xfId="2" applyNumberFormat="1" applyFont="1" applyFill="1" applyBorder="1" applyAlignment="1" applyProtection="1">
      <alignment horizontal="center"/>
      <protection hidden="1"/>
    </xf>
    <xf numFmtId="164" fontId="5" fillId="5" borderId="7" xfId="2" applyNumberFormat="1" applyFont="1" applyFill="1" applyBorder="1" applyAlignment="1" applyProtection="1">
      <alignment horizontal="center"/>
      <protection hidden="1"/>
    </xf>
    <xf numFmtId="164" fontId="5" fillId="5" borderId="6" xfId="2" applyNumberFormat="1" applyFont="1" applyFill="1" applyBorder="1" applyAlignment="1" applyProtection="1">
      <alignment horizontal="center"/>
      <protection hidden="1"/>
    </xf>
    <xf numFmtId="164" fontId="5" fillId="0" borderId="0" xfId="2" applyNumberFormat="1" applyFont="1" applyFill="1" applyBorder="1" applyAlignment="1">
      <alignment horizontal="right" vertical="top"/>
    </xf>
    <xf numFmtId="164" fontId="5" fillId="0" borderId="0" xfId="2" applyNumberFormat="1" applyFont="1" applyBorder="1" applyAlignment="1">
      <alignment horizontal="right" vertical="top"/>
    </xf>
    <xf numFmtId="164" fontId="5" fillId="5" borderId="17" xfId="2" applyNumberFormat="1" applyFont="1" applyFill="1" applyBorder="1" applyAlignment="1">
      <alignment horizontal="right" vertical="top"/>
    </xf>
    <xf numFmtId="164" fontId="5" fillId="5" borderId="1" xfId="2" applyNumberFormat="1" applyFont="1" applyFill="1" applyBorder="1" applyAlignment="1">
      <alignment horizontal="right" vertical="top"/>
    </xf>
    <xf numFmtId="164" fontId="5" fillId="5" borderId="6" xfId="2" applyNumberFormat="1" applyFont="1" applyFill="1" applyBorder="1" applyAlignment="1">
      <alignment horizontal="right" vertical="top"/>
    </xf>
    <xf numFmtId="164" fontId="5" fillId="5" borderId="13" xfId="2" applyNumberFormat="1" applyFont="1" applyFill="1" applyBorder="1" applyAlignment="1">
      <alignment horizontal="right" vertical="top"/>
    </xf>
    <xf numFmtId="0" fontId="5" fillId="0" borderId="0" xfId="2" applyFont="1" applyFill="1" applyBorder="1"/>
    <xf numFmtId="164" fontId="5" fillId="0" borderId="1" xfId="2" applyNumberFormat="1" applyFont="1" applyBorder="1"/>
    <xf numFmtId="0" fontId="5" fillId="0" borderId="0" xfId="2" applyFont="1" applyBorder="1"/>
    <xf numFmtId="0" fontId="5" fillId="24" borderId="1" xfId="2" applyFont="1" applyFill="1" applyBorder="1" applyAlignment="1" applyProtection="1">
      <alignment horizontal="center"/>
      <protection locked="0"/>
    </xf>
    <xf numFmtId="0" fontId="5" fillId="24" borderId="1" xfId="2" applyFont="1" applyFill="1" applyBorder="1" applyAlignment="1" applyProtection="1">
      <alignment horizontal="left" wrapText="1"/>
      <protection locked="0"/>
    </xf>
    <xf numFmtId="164" fontId="5" fillId="5" borderId="4" xfId="2" applyNumberFormat="1" applyFont="1" applyFill="1" applyBorder="1" applyAlignment="1">
      <alignment horizontal="right" vertical="top"/>
    </xf>
    <xf numFmtId="165" fontId="5" fillId="5" borderId="13" xfId="3" applyNumberFormat="1" applyFont="1" applyFill="1" applyBorder="1" applyAlignment="1">
      <alignment horizontal="right" vertical="top"/>
    </xf>
    <xf numFmtId="0" fontId="7" fillId="0" borderId="0" xfId="2" applyFont="1" applyFill="1" applyBorder="1" applyAlignment="1" applyProtection="1">
      <alignment horizontal="center"/>
      <protection locked="0"/>
    </xf>
    <xf numFmtId="0" fontId="7" fillId="0" borderId="0" xfId="2" applyFont="1" applyFill="1" applyBorder="1" applyAlignment="1" applyProtection="1">
      <alignment horizontal="left"/>
      <protection locked="0"/>
    </xf>
    <xf numFmtId="0" fontId="6" fillId="0" borderId="0" xfId="2" applyFont="1" applyAlignment="1" applyProtection="1">
      <alignment horizontal="left"/>
      <protection locked="0"/>
    </xf>
    <xf numFmtId="0" fontId="6" fillId="0" borderId="0" xfId="2" applyFont="1" applyProtection="1">
      <protection locked="0"/>
    </xf>
    <xf numFmtId="1" fontId="7" fillId="0" borderId="0" xfId="2" applyNumberFormat="1" applyFont="1" applyFill="1" applyBorder="1" applyAlignment="1" applyProtection="1">
      <alignment horizontal="center"/>
      <protection locked="0"/>
    </xf>
    <xf numFmtId="1" fontId="6" fillId="0" borderId="8" xfId="2" applyNumberFormat="1" applyFont="1" applyFill="1" applyBorder="1" applyAlignment="1" applyProtection="1">
      <alignment horizontal="center"/>
      <protection hidden="1"/>
    </xf>
    <xf numFmtId="1" fontId="6" fillId="0" borderId="9" xfId="2" applyNumberFormat="1" applyFont="1" applyFill="1" applyBorder="1" applyAlignment="1" applyProtection="1">
      <alignment horizontal="center"/>
      <protection hidden="1"/>
    </xf>
    <xf numFmtId="1" fontId="21" fillId="0" borderId="8" xfId="2" applyNumberFormat="1" applyFont="1" applyFill="1" applyBorder="1" applyAlignment="1">
      <alignment horizontal="center"/>
    </xf>
    <xf numFmtId="1" fontId="18" fillId="0" borderId="8" xfId="2" applyNumberFormat="1" applyFont="1" applyFill="1" applyBorder="1" applyAlignment="1">
      <alignment horizontal="center"/>
    </xf>
    <xf numFmtId="1" fontId="13" fillId="0" borderId="8" xfId="2" applyNumberFormat="1" applyFont="1" applyFill="1" applyBorder="1" applyAlignment="1">
      <alignment horizontal="center"/>
    </xf>
    <xf numFmtId="2" fontId="13" fillId="0" borderId="0" xfId="2" applyNumberFormat="1" applyFont="1" applyFill="1" applyBorder="1" applyAlignment="1">
      <alignment horizontal="center"/>
    </xf>
    <xf numFmtId="1" fontId="6" fillId="0" borderId="0" xfId="2" applyNumberFormat="1" applyFont="1" applyFill="1" applyBorder="1" applyAlignment="1">
      <alignment horizontal="center"/>
    </xf>
    <xf numFmtId="3" fontId="7" fillId="3" borderId="1" xfId="2" applyNumberFormat="1" applyFont="1" applyFill="1" applyBorder="1" applyAlignment="1" applyProtection="1">
      <alignment horizontal="center" textRotation="90"/>
      <protection locked="0"/>
    </xf>
    <xf numFmtId="0" fontId="6" fillId="0" borderId="0" xfId="2" applyFont="1" applyFill="1" applyAlignment="1" applyProtection="1">
      <alignment horizontal="left"/>
      <protection locked="0"/>
    </xf>
    <xf numFmtId="1" fontId="7" fillId="0" borderId="0" xfId="2" applyNumberFormat="1" applyFont="1" applyFill="1" applyAlignment="1" applyProtection="1">
      <alignment horizontal="center" vertical="center" textRotation="90"/>
      <protection locked="0"/>
    </xf>
    <xf numFmtId="166" fontId="7" fillId="3" borderId="17" xfId="2" applyNumberFormat="1" applyFont="1" applyFill="1" applyBorder="1" applyAlignment="1">
      <alignment horizontal="center" vertical="center"/>
    </xf>
    <xf numFmtId="166" fontId="7" fillId="3" borderId="1" xfId="2" applyNumberFormat="1" applyFont="1" applyFill="1" applyBorder="1" applyAlignment="1">
      <alignment horizontal="center" vertical="center"/>
    </xf>
    <xf numFmtId="164" fontId="21" fillId="9" borderId="4" xfId="2" applyNumberFormat="1" applyFont="1" applyFill="1" applyBorder="1" applyAlignment="1">
      <alignment horizontal="center" vertical="center"/>
    </xf>
    <xf numFmtId="164" fontId="18" fillId="9" borderId="4" xfId="2" applyNumberFormat="1" applyFont="1" applyFill="1" applyBorder="1" applyAlignment="1">
      <alignment horizontal="center" vertical="center"/>
    </xf>
    <xf numFmtId="164" fontId="13" fillId="9" borderId="4" xfId="2" applyNumberFormat="1" applyFont="1" applyFill="1" applyBorder="1" applyAlignment="1">
      <alignment horizontal="center" vertical="center"/>
    </xf>
    <xf numFmtId="165" fontId="16" fillId="3" borderId="1" xfId="3" applyNumberFormat="1" applyFont="1" applyFill="1" applyBorder="1" applyAlignment="1">
      <alignment horizontal="center" vertical="center"/>
    </xf>
    <xf numFmtId="166" fontId="16" fillId="0" borderId="0" xfId="2" applyNumberFormat="1" applyFont="1" applyFill="1" applyBorder="1" applyAlignment="1">
      <alignment horizontal="center" vertical="center"/>
    </xf>
    <xf numFmtId="166" fontId="21" fillId="3" borderId="1" xfId="2" applyNumberFormat="1" applyFont="1" applyFill="1" applyBorder="1" applyAlignment="1">
      <alignment horizontal="center" vertical="center"/>
    </xf>
    <xf numFmtId="166" fontId="6" fillId="0" borderId="0" xfId="2" applyNumberFormat="1" applyFont="1"/>
    <xf numFmtId="166" fontId="16" fillId="3" borderId="17" xfId="2" applyNumberFormat="1" applyFont="1" applyFill="1" applyBorder="1" applyAlignment="1">
      <alignment horizontal="center" vertical="center"/>
    </xf>
    <xf numFmtId="166" fontId="16" fillId="3" borderId="1" xfId="2" applyNumberFormat="1" applyFont="1" applyFill="1" applyBorder="1" applyAlignment="1">
      <alignment horizontal="center" vertical="center"/>
    </xf>
    <xf numFmtId="1" fontId="6" fillId="0" borderId="1" xfId="2" applyNumberFormat="1" applyFont="1" applyBorder="1" applyAlignment="1">
      <alignment horizontal="center" vertical="center"/>
    </xf>
    <xf numFmtId="1" fontId="6" fillId="0" borderId="0" xfId="2" applyNumberFormat="1" applyFont="1" applyFill="1" applyBorder="1" applyAlignment="1">
      <alignment horizontal="center" vertical="center"/>
    </xf>
    <xf numFmtId="1" fontId="25" fillId="0" borderId="0" xfId="2" applyNumberFormat="1" applyFont="1"/>
    <xf numFmtId="1" fontId="27" fillId="0" borderId="0" xfId="2" applyNumberFormat="1" applyFont="1"/>
    <xf numFmtId="1" fontId="6" fillId="0" borderId="0" xfId="2" applyNumberFormat="1" applyFont="1"/>
    <xf numFmtId="2" fontId="16" fillId="0" borderId="0" xfId="2" applyNumberFormat="1" applyFont="1" applyFill="1" applyBorder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0" xfId="2" applyFont="1" applyFill="1" applyAlignment="1" applyProtection="1">
      <alignment horizontal="center"/>
      <protection locked="0"/>
    </xf>
    <xf numFmtId="2" fontId="6" fillId="0" borderId="0" xfId="2" applyNumberFormat="1" applyFont="1" applyProtection="1">
      <protection locked="0"/>
    </xf>
    <xf numFmtId="3" fontId="6" fillId="0" borderId="0" xfId="2" applyNumberFormat="1" applyFont="1" applyProtection="1">
      <protection locked="0"/>
    </xf>
    <xf numFmtId="0" fontId="6" fillId="0" borderId="0" xfId="2" applyFont="1" applyFill="1" applyProtection="1">
      <protection locked="0"/>
    </xf>
    <xf numFmtId="0" fontId="6" fillId="0" borderId="0" xfId="2" applyFont="1" applyFill="1"/>
    <xf numFmtId="4" fontId="6" fillId="0" borderId="0" xfId="2" applyNumberFormat="1" applyFont="1" applyFill="1"/>
    <xf numFmtId="1" fontId="26" fillId="0" borderId="0" xfId="2" applyNumberFormat="1" applyFont="1" applyFill="1" applyBorder="1" applyAlignment="1">
      <alignment horizontal="center" vertical="center"/>
    </xf>
    <xf numFmtId="1" fontId="28" fillId="0" borderId="15" xfId="2" applyNumberFormat="1" applyFont="1" applyFill="1" applyBorder="1" applyAlignment="1">
      <alignment horizontal="center" vertical="center"/>
    </xf>
    <xf numFmtId="166" fontId="9" fillId="7" borderId="14" xfId="2" applyNumberFormat="1" applyFont="1" applyFill="1" applyBorder="1" applyAlignment="1">
      <alignment horizontal="center" vertical="center"/>
    </xf>
    <xf numFmtId="2" fontId="16" fillId="3" borderId="13" xfId="2" applyNumberFormat="1" applyFont="1" applyFill="1" applyBorder="1" applyAlignment="1">
      <alignment horizontal="center" vertical="center"/>
    </xf>
    <xf numFmtId="2" fontId="18" fillId="8" borderId="6" xfId="2" applyNumberFormat="1" applyFont="1" applyFill="1" applyBorder="1" applyAlignment="1">
      <alignment horizontal="center"/>
    </xf>
    <xf numFmtId="2" fontId="32" fillId="13" borderId="24" xfId="2" applyNumberFormat="1" applyFont="1" applyFill="1" applyBorder="1" applyAlignment="1">
      <alignment horizontal="center" vertical="center"/>
    </xf>
    <xf numFmtId="166" fontId="6" fillId="0" borderId="0" xfId="2" applyNumberFormat="1" applyFont="1" applyProtection="1">
      <protection locked="0"/>
    </xf>
    <xf numFmtId="1" fontId="27" fillId="0" borderId="0" xfId="2" applyNumberFormat="1" applyFont="1" applyFill="1" applyBorder="1" applyAlignment="1">
      <alignment horizontal="center"/>
    </xf>
    <xf numFmtId="1" fontId="6" fillId="0" borderId="25" xfId="2" applyNumberFormat="1" applyFont="1" applyBorder="1" applyAlignment="1">
      <alignment horizontal="center"/>
    </xf>
    <xf numFmtId="1" fontId="6" fillId="0" borderId="0" xfId="2" applyNumberFormat="1" applyFont="1" applyFill="1" applyAlignment="1">
      <alignment horizontal="center"/>
    </xf>
    <xf numFmtId="0" fontId="6" fillId="0" borderId="10" xfId="2" applyFont="1" applyBorder="1"/>
    <xf numFmtId="1" fontId="7" fillId="0" borderId="0" xfId="2" applyNumberFormat="1" applyFont="1" applyFill="1" applyBorder="1" applyAlignment="1">
      <alignment horizontal="right"/>
    </xf>
    <xf numFmtId="2" fontId="21" fillId="0" borderId="0" xfId="2" applyNumberFormat="1" applyFont="1" applyFill="1" applyBorder="1" applyAlignment="1">
      <alignment horizontal="center"/>
    </xf>
    <xf numFmtId="1" fontId="18" fillId="0" borderId="26" xfId="2" applyNumberFormat="1" applyFont="1" applyFill="1" applyBorder="1" applyAlignment="1">
      <alignment horizontal="center"/>
    </xf>
    <xf numFmtId="1" fontId="21" fillId="0" borderId="0" xfId="2" applyNumberFormat="1" applyFont="1" applyFill="1" applyBorder="1" applyAlignment="1"/>
    <xf numFmtId="1" fontId="18" fillId="0" borderId="0" xfId="2" applyNumberFormat="1" applyFont="1" applyFill="1" applyBorder="1" applyAlignment="1"/>
    <xf numFmtId="1" fontId="7" fillId="13" borderId="1" xfId="2" applyNumberFormat="1" applyFont="1" applyFill="1" applyBorder="1" applyAlignment="1"/>
    <xf numFmtId="1" fontId="7" fillId="0" borderId="0" xfId="2" applyNumberFormat="1" applyFont="1" applyFill="1" applyBorder="1" applyAlignment="1"/>
    <xf numFmtId="1" fontId="33" fillId="13" borderId="27" xfId="2" applyNumberFormat="1" applyFont="1" applyFill="1" applyBorder="1" applyAlignment="1">
      <alignment horizontal="center"/>
    </xf>
    <xf numFmtId="1" fontId="18" fillId="8" borderId="6" xfId="2" applyNumberFormat="1" applyFont="1" applyFill="1" applyBorder="1" applyAlignment="1">
      <alignment horizontal="center"/>
    </xf>
    <xf numFmtId="0" fontId="6" fillId="0" borderId="28" xfId="2" applyFont="1" applyBorder="1"/>
    <xf numFmtId="1" fontId="7" fillId="0" borderId="29" xfId="2" applyNumberFormat="1" applyFont="1" applyFill="1" applyBorder="1" applyAlignment="1">
      <alignment horizontal="right"/>
    </xf>
    <xf numFmtId="1" fontId="34" fillId="8" borderId="3" xfId="2" applyNumberFormat="1" applyFont="1" applyFill="1" applyBorder="1" applyAlignment="1">
      <alignment horizontal="center"/>
    </xf>
    <xf numFmtId="0" fontId="6" fillId="0" borderId="30" xfId="2" applyFont="1" applyBorder="1" applyAlignment="1">
      <alignment horizontal="center"/>
    </xf>
    <xf numFmtId="1" fontId="35" fillId="0" borderId="0" xfId="2" applyNumberFormat="1" applyFont="1" applyFill="1" applyBorder="1" applyAlignment="1"/>
    <xf numFmtId="1" fontId="36" fillId="0" borderId="0" xfId="2" applyNumberFormat="1" applyFont="1" applyFill="1" applyBorder="1" applyAlignment="1"/>
    <xf numFmtId="1" fontId="17" fillId="13" borderId="16" xfId="2" applyNumberFormat="1" applyFont="1" applyFill="1" applyBorder="1" applyAlignment="1"/>
    <xf numFmtId="1" fontId="17" fillId="0" borderId="0" xfId="2" applyNumberFormat="1" applyFont="1" applyFill="1" applyBorder="1" applyAlignment="1"/>
    <xf numFmtId="0" fontId="6" fillId="0" borderId="31" xfId="2" applyFont="1" applyBorder="1" applyAlignment="1">
      <alignment horizontal="center"/>
    </xf>
    <xf numFmtId="0" fontId="6" fillId="0" borderId="32" xfId="2" applyFont="1" applyBorder="1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0" xfId="2" applyFont="1" applyBorder="1" applyAlignment="1">
      <alignment vertical="center"/>
    </xf>
    <xf numFmtId="0" fontId="5" fillId="0" borderId="0" xfId="2" applyFont="1"/>
    <xf numFmtId="0" fontId="5" fillId="0" borderId="8" xfId="2" applyFont="1" applyBorder="1" applyAlignment="1">
      <alignment vertical="center"/>
    </xf>
    <xf numFmtId="0" fontId="6" fillId="0" borderId="0" xfId="2" applyFont="1" applyBorder="1" applyProtection="1">
      <protection locked="0"/>
    </xf>
    <xf numFmtId="1" fontId="21" fillId="0" borderId="0" xfId="2" applyNumberFormat="1" applyFont="1" applyFill="1" applyBorder="1" applyAlignment="1">
      <alignment horizontal="center"/>
    </xf>
    <xf numFmtId="1" fontId="18" fillId="0" borderId="0" xfId="2" applyNumberFormat="1" applyFont="1" applyFill="1" applyBorder="1" applyAlignment="1">
      <alignment horizontal="center"/>
    </xf>
    <xf numFmtId="1" fontId="32" fillId="13" borderId="24" xfId="2" applyNumberFormat="1" applyFont="1" applyFill="1" applyBorder="1" applyAlignment="1">
      <alignment horizontal="center"/>
    </xf>
    <xf numFmtId="1" fontId="32" fillId="0" borderId="0" xfId="2" applyNumberFormat="1" applyFont="1" applyFill="1" applyBorder="1" applyAlignment="1">
      <alignment horizontal="center"/>
    </xf>
    <xf numFmtId="0" fontId="40" fillId="0" borderId="0" xfId="2" applyFont="1" applyAlignment="1">
      <alignment vertical="center"/>
    </xf>
    <xf numFmtId="0" fontId="42" fillId="0" borderId="39" xfId="2" applyFont="1" applyBorder="1" applyAlignment="1">
      <alignment horizontal="center" vertical="center"/>
    </xf>
    <xf numFmtId="0" fontId="42" fillId="0" borderId="0" xfId="2" applyFont="1" applyBorder="1" applyAlignment="1">
      <alignment vertical="center"/>
    </xf>
    <xf numFmtId="2" fontId="18" fillId="0" borderId="0" xfId="2" applyNumberFormat="1" applyFont="1" applyFill="1" applyBorder="1" applyAlignment="1">
      <alignment horizontal="center"/>
    </xf>
    <xf numFmtId="2" fontId="32" fillId="13" borderId="21" xfId="2" applyNumberFormat="1" applyFont="1" applyFill="1" applyBorder="1" applyAlignment="1">
      <alignment horizontal="center"/>
    </xf>
    <xf numFmtId="2" fontId="32" fillId="0" borderId="0" xfId="2" applyNumberFormat="1" applyFont="1" applyFill="1" applyBorder="1" applyAlignment="1">
      <alignment horizontal="center"/>
    </xf>
    <xf numFmtId="1" fontId="35" fillId="0" borderId="0" xfId="2" applyNumberFormat="1" applyFont="1" applyFill="1" applyBorder="1" applyAlignment="1">
      <alignment horizontal="center"/>
    </xf>
    <xf numFmtId="1" fontId="36" fillId="0" borderId="0" xfId="2" applyNumberFormat="1" applyFont="1" applyFill="1" applyBorder="1" applyAlignment="1">
      <alignment horizontal="center"/>
    </xf>
    <xf numFmtId="1" fontId="37" fillId="13" borderId="18" xfId="2" applyNumberFormat="1" applyFont="1" applyFill="1" applyBorder="1" applyAlignment="1">
      <alignment horizontal="center"/>
    </xf>
    <xf numFmtId="1" fontId="37" fillId="0" borderId="0" xfId="2" applyNumberFormat="1" applyFont="1" applyFill="1" applyBorder="1" applyAlignment="1">
      <alignment horizontal="center"/>
    </xf>
    <xf numFmtId="1" fontId="37" fillId="13" borderId="1" xfId="2" applyNumberFormat="1" applyFont="1" applyFill="1" applyBorder="1" applyAlignment="1">
      <alignment horizontal="center"/>
    </xf>
    <xf numFmtId="164" fontId="35" fillId="0" borderId="0" xfId="2" applyNumberFormat="1" applyFont="1" applyFill="1" applyBorder="1" applyAlignment="1">
      <alignment horizontal="center"/>
    </xf>
    <xf numFmtId="164" fontId="36" fillId="0" borderId="0" xfId="2" applyNumberFormat="1" applyFont="1" applyFill="1" applyBorder="1" applyAlignment="1">
      <alignment horizontal="center"/>
    </xf>
    <xf numFmtId="164" fontId="38" fillId="13" borderId="1" xfId="2" applyNumberFormat="1" applyFont="1" applyFill="1" applyBorder="1" applyAlignment="1">
      <alignment horizontal="center"/>
    </xf>
    <xf numFmtId="164" fontId="38" fillId="0" borderId="0" xfId="2" applyNumberFormat="1" applyFont="1" applyFill="1" applyBorder="1" applyAlignment="1">
      <alignment horizontal="center"/>
    </xf>
    <xf numFmtId="0" fontId="6" fillId="0" borderId="31" xfId="2" applyFont="1" applyBorder="1"/>
    <xf numFmtId="49" fontId="5" fillId="24" borderId="1" xfId="2" applyNumberFormat="1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Fill="1" applyBorder="1" applyAlignment="1" applyProtection="1">
      <alignment horizontal="center" vertical="center" textRotation="90" wrapText="1"/>
      <protection locked="0"/>
    </xf>
    <xf numFmtId="0" fontId="5" fillId="0" borderId="1" xfId="0" applyFont="1" applyBorder="1" applyAlignment="1">
      <alignment horizontal="center" wrapText="1"/>
    </xf>
    <xf numFmtId="0" fontId="46" fillId="0" borderId="1" xfId="0" applyFont="1" applyBorder="1" applyAlignment="1">
      <alignment horizontal="center"/>
    </xf>
    <xf numFmtId="1" fontId="46" fillId="24" borderId="7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46" fillId="24" borderId="1" xfId="0" applyNumberFormat="1" applyFont="1" applyFill="1" applyBorder="1" applyAlignment="1" applyProtection="1">
      <alignment horizontal="center"/>
      <protection locked="0"/>
    </xf>
    <xf numFmtId="0" fontId="46" fillId="0" borderId="1" xfId="0" applyFont="1" applyFill="1" applyBorder="1" applyAlignment="1">
      <alignment horizontal="center"/>
    </xf>
    <xf numFmtId="0" fontId="46" fillId="24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/>
    <xf numFmtId="2" fontId="47" fillId="0" borderId="0" xfId="0" applyNumberFormat="1" applyFont="1" applyAlignment="1">
      <alignment horizontal="center"/>
    </xf>
    <xf numFmtId="1" fontId="47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46" fillId="24" borderId="1" xfId="0" applyFont="1" applyFill="1" applyBorder="1" applyAlignment="1">
      <alignment vertical="center" wrapText="1"/>
    </xf>
    <xf numFmtId="0" fontId="43" fillId="0" borderId="1" xfId="0" applyFont="1" applyBorder="1" applyAlignment="1">
      <alignment horizontal="center"/>
    </xf>
    <xf numFmtId="0" fontId="5" fillId="0" borderId="1" xfId="2" applyFont="1" applyBorder="1" applyAlignment="1" applyProtection="1">
      <alignment horizontal="center"/>
      <protection locked="0"/>
    </xf>
    <xf numFmtId="1" fontId="5" fillId="0" borderId="1" xfId="2" applyNumberFormat="1" applyFont="1" applyBorder="1" applyAlignment="1" applyProtection="1">
      <alignment horizontal="center"/>
      <protection locked="0"/>
    </xf>
    <xf numFmtId="1" fontId="5" fillId="0" borderId="13" xfId="2" applyNumberFormat="1" applyFont="1" applyBorder="1" applyAlignment="1" applyProtection="1">
      <alignment horizontal="center"/>
      <protection locked="0"/>
    </xf>
    <xf numFmtId="0" fontId="5" fillId="0" borderId="6" xfId="2" applyFont="1" applyBorder="1" applyAlignment="1" applyProtection="1">
      <alignment horizontal="center"/>
      <protection locked="0"/>
    </xf>
    <xf numFmtId="49" fontId="45" fillId="0" borderId="1" xfId="2" applyNumberFormat="1" applyFont="1" applyBorder="1" applyAlignment="1" applyProtection="1">
      <alignment horizontal="center"/>
      <protection locked="0"/>
    </xf>
    <xf numFmtId="49" fontId="5" fillId="0" borderId="1" xfId="2" applyNumberFormat="1" applyFont="1" applyBorder="1" applyAlignment="1" applyProtection="1">
      <alignment horizontal="center"/>
      <protection locked="0"/>
    </xf>
    <xf numFmtId="0" fontId="5" fillId="0" borderId="1" xfId="2" applyFont="1" applyBorder="1" applyAlignment="1" applyProtection="1">
      <alignment horizontal="left"/>
      <protection locked="0"/>
    </xf>
    <xf numFmtId="0" fontId="5" fillId="0" borderId="1" xfId="2" applyFont="1" applyBorder="1" applyAlignment="1" applyProtection="1">
      <alignment horizontal="center" vertical="top"/>
      <protection locked="0"/>
    </xf>
    <xf numFmtId="0" fontId="5" fillId="25" borderId="1" xfId="2" applyFont="1" applyFill="1" applyBorder="1" applyAlignment="1" applyProtection="1">
      <alignment horizontal="left" wrapText="1"/>
      <protection locked="0"/>
    </xf>
    <xf numFmtId="0" fontId="6" fillId="0" borderId="1" xfId="2" applyFont="1" applyFill="1" applyBorder="1" applyAlignment="1" applyProtection="1">
      <alignment horizontal="center" vertical="top"/>
      <protection locked="0"/>
    </xf>
    <xf numFmtId="49" fontId="6" fillId="0" borderId="1" xfId="2" applyNumberFormat="1" applyFont="1" applyFill="1" applyBorder="1" applyAlignment="1" applyProtection="1">
      <alignment horizontal="center"/>
      <protection locked="0"/>
    </xf>
    <xf numFmtId="49" fontId="8" fillId="0" borderId="1" xfId="2" applyNumberFormat="1" applyFont="1" applyFill="1" applyBorder="1" applyAlignment="1" applyProtection="1">
      <alignment horizontal="center"/>
      <protection locked="0"/>
    </xf>
    <xf numFmtId="49" fontId="14" fillId="0" borderId="1" xfId="2" applyNumberFormat="1" applyFont="1" applyFill="1" applyBorder="1" applyAlignment="1" applyProtection="1">
      <alignment horizontal="center"/>
      <protection locked="0"/>
    </xf>
    <xf numFmtId="1" fontId="6" fillId="0" borderId="1" xfId="2" applyNumberFormat="1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3" borderId="1" xfId="2" applyFont="1" applyFill="1" applyBorder="1" applyAlignment="1" applyProtection="1">
      <alignment horizontal="center"/>
      <protection locked="0"/>
    </xf>
    <xf numFmtId="0" fontId="6" fillId="0" borderId="6" xfId="2" applyFont="1" applyFill="1" applyBorder="1" applyAlignment="1" applyProtection="1">
      <alignment horizontal="center"/>
      <protection locked="0"/>
    </xf>
    <xf numFmtId="0" fontId="6" fillId="12" borderId="17" xfId="2" applyFont="1" applyFill="1" applyBorder="1" applyAlignment="1" applyProtection="1">
      <alignment horizontal="center"/>
      <protection locked="0"/>
    </xf>
    <xf numFmtId="0" fontId="6" fillId="8" borderId="17" xfId="2" applyFont="1" applyFill="1" applyBorder="1" applyAlignment="1" applyProtection="1">
      <alignment horizontal="center"/>
      <protection locked="0"/>
    </xf>
    <xf numFmtId="0" fontId="6" fillId="8" borderId="1" xfId="2" applyFont="1" applyFill="1" applyBorder="1" applyAlignment="1" applyProtection="1">
      <alignment horizontal="center"/>
      <protection locked="0"/>
    </xf>
    <xf numFmtId="0" fontId="6" fillId="8" borderId="7" xfId="2" applyFont="1" applyFill="1" applyBorder="1" applyAlignment="1" applyProtection="1">
      <alignment horizontal="center"/>
      <protection locked="0"/>
    </xf>
    <xf numFmtId="0" fontId="6" fillId="10" borderId="17" xfId="2" applyFont="1" applyFill="1" applyBorder="1" applyAlignment="1" applyProtection="1">
      <alignment horizontal="center"/>
      <protection locked="0"/>
    </xf>
    <xf numFmtId="0" fontId="6" fillId="11" borderId="17" xfId="2" applyFont="1" applyFill="1" applyBorder="1" applyAlignment="1" applyProtection="1">
      <alignment horizontal="center"/>
      <protection locked="0"/>
    </xf>
    <xf numFmtId="1" fontId="6" fillId="11" borderId="1" xfId="2" applyNumberFormat="1" applyFont="1" applyFill="1" applyBorder="1" applyAlignment="1" applyProtection="1">
      <alignment horizontal="center"/>
      <protection locked="0"/>
    </xf>
    <xf numFmtId="0" fontId="6" fillId="11" borderId="1" xfId="2" applyFont="1" applyFill="1" applyBorder="1" applyAlignment="1" applyProtection="1">
      <alignment horizontal="center"/>
      <protection locked="0"/>
    </xf>
    <xf numFmtId="0" fontId="6" fillId="11" borderId="6" xfId="2" applyFont="1" applyFill="1" applyBorder="1" applyAlignment="1" applyProtection="1">
      <alignment horizontal="center"/>
      <protection locked="0"/>
    </xf>
    <xf numFmtId="1" fontId="6" fillId="0" borderId="13" xfId="2" applyNumberFormat="1" applyFont="1" applyFill="1" applyBorder="1" applyAlignment="1" applyProtection="1">
      <alignment horizontal="center"/>
      <protection locked="0"/>
    </xf>
    <xf numFmtId="0" fontId="6" fillId="24" borderId="7" xfId="2" applyFont="1" applyFill="1" applyBorder="1" applyAlignment="1">
      <alignment horizontal="left" vertical="top" wrapText="1"/>
    </xf>
    <xf numFmtId="0" fontId="5" fillId="26" borderId="1" xfId="2" applyFont="1" applyFill="1" applyBorder="1" applyAlignment="1" applyProtection="1">
      <alignment horizontal="center"/>
      <protection locked="0"/>
    </xf>
    <xf numFmtId="0" fontId="5" fillId="27" borderId="1" xfId="2" applyFont="1" applyFill="1" applyBorder="1" applyAlignment="1" applyProtection="1">
      <alignment horizontal="center"/>
      <protection locked="0"/>
    </xf>
    <xf numFmtId="0" fontId="43" fillId="0" borderId="1" xfId="0" applyFont="1" applyBorder="1" applyAlignment="1">
      <alignment horizontal="center" wrapText="1"/>
    </xf>
    <xf numFmtId="0" fontId="5" fillId="24" borderId="6" xfId="2" applyFont="1" applyFill="1" applyBorder="1" applyAlignment="1" applyProtection="1">
      <alignment horizontal="center"/>
      <protection locked="0"/>
    </xf>
    <xf numFmtId="0" fontId="5" fillId="24" borderId="6" xfId="2" applyFont="1" applyFill="1" applyBorder="1" applyAlignment="1" applyProtection="1">
      <alignment horizontal="center" wrapText="1"/>
      <protection locked="0"/>
    </xf>
    <xf numFmtId="0" fontId="16" fillId="5" borderId="53" xfId="2" applyFont="1" applyFill="1" applyBorder="1" applyAlignment="1">
      <alignment horizontal="center" vertical="center" textRotation="90" wrapText="1"/>
    </xf>
    <xf numFmtId="0" fontId="4" fillId="0" borderId="44" xfId="2" applyFont="1" applyBorder="1" applyAlignment="1">
      <alignment horizontal="center" vertical="center" textRotation="90" wrapText="1"/>
    </xf>
    <xf numFmtId="0" fontId="7" fillId="23" borderId="7" xfId="2" applyFont="1" applyFill="1" applyBorder="1" applyAlignment="1">
      <alignment horizontal="center" vertical="top"/>
    </xf>
    <xf numFmtId="0" fontId="7" fillId="23" borderId="9" xfId="2" applyFont="1" applyFill="1" applyBorder="1" applyAlignment="1">
      <alignment horizontal="center" vertical="top"/>
    </xf>
    <xf numFmtId="0" fontId="7" fillId="23" borderId="13" xfId="2" applyFont="1" applyFill="1" applyBorder="1" applyAlignment="1">
      <alignment horizontal="center" vertical="top"/>
    </xf>
    <xf numFmtId="1" fontId="21" fillId="0" borderId="40" xfId="2" applyNumberFormat="1" applyFont="1" applyFill="1" applyBorder="1" applyAlignment="1">
      <alignment horizontal="right" vertical="center"/>
    </xf>
    <xf numFmtId="1" fontId="21" fillId="0" borderId="43" xfId="2" applyNumberFormat="1" applyFont="1" applyFill="1" applyBorder="1" applyAlignment="1">
      <alignment horizontal="right" vertical="center"/>
    </xf>
    <xf numFmtId="0" fontId="16" fillId="5" borderId="48" xfId="2" applyFont="1" applyFill="1" applyBorder="1" applyAlignment="1">
      <alignment horizontal="center" vertical="center" textRotation="90" wrapText="1"/>
    </xf>
    <xf numFmtId="0" fontId="16" fillId="5" borderId="11" xfId="2" applyFont="1" applyFill="1" applyBorder="1" applyAlignment="1">
      <alignment horizontal="center" vertical="center" textRotation="90" wrapText="1"/>
    </xf>
    <xf numFmtId="0" fontId="16" fillId="5" borderId="5" xfId="2" applyFont="1" applyFill="1" applyBorder="1" applyAlignment="1">
      <alignment horizontal="center" vertical="center" textRotation="90" wrapText="1"/>
    </xf>
    <xf numFmtId="0" fontId="7" fillId="4" borderId="7" xfId="2" applyFont="1" applyFill="1" applyBorder="1" applyAlignment="1">
      <alignment horizontal="center" vertical="center" wrapText="1"/>
    </xf>
    <xf numFmtId="0" fontId="7" fillId="4" borderId="9" xfId="2" applyFont="1" applyFill="1" applyBorder="1" applyAlignment="1">
      <alignment horizontal="center" vertical="center" wrapText="1"/>
    </xf>
    <xf numFmtId="0" fontId="7" fillId="4" borderId="19" xfId="2" applyFont="1" applyFill="1" applyBorder="1" applyAlignment="1">
      <alignment horizontal="center" vertical="center" wrapText="1"/>
    </xf>
    <xf numFmtId="1" fontId="18" fillId="0" borderId="40" xfId="2" applyNumberFormat="1" applyFont="1" applyFill="1" applyBorder="1" applyAlignment="1">
      <alignment horizontal="right" vertical="center"/>
    </xf>
    <xf numFmtId="1" fontId="18" fillId="0" borderId="43" xfId="2" applyNumberFormat="1" applyFont="1" applyFill="1" applyBorder="1" applyAlignment="1">
      <alignment horizontal="right" vertical="center"/>
    </xf>
    <xf numFmtId="1" fontId="13" fillId="0" borderId="40" xfId="2" applyNumberFormat="1" applyFont="1" applyFill="1" applyBorder="1" applyAlignment="1">
      <alignment horizontal="right" vertical="center"/>
    </xf>
    <xf numFmtId="1" fontId="13" fillId="0" borderId="43" xfId="2" applyNumberFormat="1" applyFont="1" applyFill="1" applyBorder="1" applyAlignment="1">
      <alignment horizontal="right" vertical="center"/>
    </xf>
    <xf numFmtId="1" fontId="9" fillId="0" borderId="40" xfId="2" applyNumberFormat="1" applyFont="1" applyBorder="1" applyAlignment="1">
      <alignment horizontal="center" vertical="center" wrapText="1"/>
    </xf>
    <xf numFmtId="1" fontId="9" fillId="0" borderId="32" xfId="2" applyNumberFormat="1" applyFont="1" applyBorder="1" applyAlignment="1">
      <alignment horizontal="center" vertical="center" wrapText="1"/>
    </xf>
    <xf numFmtId="1" fontId="9" fillId="0" borderId="41" xfId="2" applyNumberFormat="1" applyFont="1" applyBorder="1" applyAlignment="1">
      <alignment horizontal="center" vertical="center" wrapText="1"/>
    </xf>
    <xf numFmtId="1" fontId="9" fillId="0" borderId="10" xfId="2" applyNumberFormat="1" applyFont="1" applyBorder="1" applyAlignment="1">
      <alignment horizontal="center" vertical="center" wrapText="1"/>
    </xf>
    <xf numFmtId="1" fontId="9" fillId="0" borderId="0" xfId="2" applyNumberFormat="1" applyFont="1" applyBorder="1" applyAlignment="1">
      <alignment horizontal="center" vertical="center" wrapText="1"/>
    </xf>
    <xf numFmtId="1" fontId="9" fillId="0" borderId="26" xfId="2" applyNumberFormat="1" applyFont="1" applyBorder="1" applyAlignment="1">
      <alignment horizontal="center" vertical="center" wrapText="1"/>
    </xf>
    <xf numFmtId="1" fontId="9" fillId="0" borderId="28" xfId="2" applyNumberFormat="1" applyFont="1" applyBorder="1" applyAlignment="1">
      <alignment horizontal="center" vertical="center" wrapText="1"/>
    </xf>
    <xf numFmtId="1" fontId="9" fillId="0" borderId="29" xfId="2" applyNumberFormat="1" applyFont="1" applyBorder="1" applyAlignment="1">
      <alignment horizontal="center" vertical="center" wrapText="1"/>
    </xf>
    <xf numFmtId="1" fontId="9" fillId="0" borderId="30" xfId="2" applyNumberFormat="1" applyFont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0" fontId="7" fillId="4" borderId="42" xfId="2" applyFont="1" applyFill="1" applyBorder="1" applyAlignment="1" applyProtection="1">
      <alignment horizontal="center" vertical="center" textRotation="90" wrapText="1"/>
      <protection hidden="1"/>
    </xf>
    <xf numFmtId="0" fontId="4" fillId="0" borderId="1" xfId="2" applyFont="1" applyBorder="1" applyAlignment="1" applyProtection="1">
      <protection hidden="1"/>
    </xf>
    <xf numFmtId="0" fontId="7" fillId="4" borderId="57" xfId="2" applyFont="1" applyFill="1" applyBorder="1" applyAlignment="1" applyProtection="1">
      <alignment horizontal="center" vertical="center" textRotation="90" wrapText="1"/>
      <protection hidden="1"/>
    </xf>
    <xf numFmtId="0" fontId="4" fillId="0" borderId="7" xfId="2" applyFont="1" applyBorder="1" applyAlignment="1" applyProtection="1">
      <protection hidden="1"/>
    </xf>
    <xf numFmtId="0" fontId="7" fillId="4" borderId="24" xfId="2" applyFont="1" applyFill="1" applyBorder="1" applyAlignment="1" applyProtection="1">
      <alignment horizontal="center" vertical="center" textRotation="90" wrapText="1"/>
      <protection hidden="1"/>
    </xf>
    <xf numFmtId="0" fontId="4" fillId="0" borderId="6" xfId="2" applyFont="1" applyBorder="1" applyAlignment="1" applyProtection="1">
      <protection hidden="1"/>
    </xf>
    <xf numFmtId="0" fontId="7" fillId="4" borderId="17" xfId="2" applyFont="1" applyFill="1" applyBorder="1" applyAlignment="1">
      <alignment horizontal="center" vertical="center" textRotation="90" wrapText="1"/>
    </xf>
    <xf numFmtId="0" fontId="4" fillId="0" borderId="17" xfId="2" applyFont="1" applyBorder="1" applyAlignment="1">
      <alignment horizontal="center"/>
    </xf>
    <xf numFmtId="0" fontId="7" fillId="4" borderId="1" xfId="2" applyFont="1" applyFill="1" applyBorder="1" applyAlignment="1" applyProtection="1">
      <alignment horizontal="center" vertical="center" textRotation="90" wrapText="1"/>
      <protection locked="0"/>
    </xf>
    <xf numFmtId="0" fontId="4" fillId="0" borderId="1" xfId="2" applyFont="1" applyBorder="1" applyAlignment="1" applyProtection="1">
      <alignment horizontal="center"/>
      <protection locked="0"/>
    </xf>
    <xf numFmtId="0" fontId="7" fillId="4" borderId="7" xfId="2" applyFont="1" applyFill="1" applyBorder="1" applyAlignment="1" applyProtection="1">
      <alignment horizontal="center" vertical="center" textRotation="90" wrapText="1"/>
      <protection locked="0"/>
    </xf>
    <xf numFmtId="0" fontId="4" fillId="0" borderId="7" xfId="2" applyFont="1" applyBorder="1" applyAlignment="1" applyProtection="1">
      <alignment horizontal="center"/>
      <protection locked="0"/>
    </xf>
    <xf numFmtId="0" fontId="7" fillId="4" borderId="50" xfId="2" applyFont="1" applyFill="1" applyBorder="1" applyAlignment="1" applyProtection="1">
      <alignment horizontal="center" vertical="center" wrapText="1"/>
      <protection locked="0"/>
    </xf>
    <xf numFmtId="0" fontId="4" fillId="0" borderId="38" xfId="2" applyFont="1" applyBorder="1" applyAlignment="1" applyProtection="1">
      <alignment horizontal="center"/>
      <protection locked="0"/>
    </xf>
    <xf numFmtId="0" fontId="7" fillId="4" borderId="51" xfId="2" applyFont="1" applyFill="1" applyBorder="1" applyAlignment="1" applyProtection="1">
      <alignment horizontal="center" vertical="center" textRotation="90" wrapText="1"/>
      <protection hidden="1"/>
    </xf>
    <xf numFmtId="0" fontId="4" fillId="0" borderId="52" xfId="2" applyFont="1" applyBorder="1" applyAlignment="1" applyProtection="1">
      <protection hidden="1"/>
    </xf>
    <xf numFmtId="0" fontId="7" fillId="4" borderId="58" xfId="2" applyFont="1" applyFill="1" applyBorder="1" applyAlignment="1" applyProtection="1">
      <alignment horizontal="center" vertical="center" wrapText="1"/>
      <protection locked="0"/>
    </xf>
    <xf numFmtId="0" fontId="7" fillId="4" borderId="59" xfId="2" applyFont="1" applyFill="1" applyBorder="1" applyAlignment="1" applyProtection="1">
      <alignment horizontal="center" vertical="center" wrapText="1"/>
      <protection locked="0"/>
    </xf>
    <xf numFmtId="0" fontId="7" fillId="4" borderId="31" xfId="2" applyFont="1" applyFill="1" applyBorder="1" applyAlignment="1" applyProtection="1">
      <alignment horizontal="center" vertical="center" wrapText="1"/>
      <protection locked="0"/>
    </xf>
    <xf numFmtId="0" fontId="7" fillId="4" borderId="42" xfId="2" applyFont="1" applyFill="1" applyBorder="1" applyAlignment="1" applyProtection="1">
      <alignment horizontal="center" vertical="center" wrapText="1"/>
      <protection hidden="1"/>
    </xf>
    <xf numFmtId="0" fontId="7" fillId="4" borderId="54" xfId="2" applyFont="1" applyFill="1" applyBorder="1" applyAlignment="1" applyProtection="1">
      <alignment horizontal="center" vertical="center" wrapText="1"/>
      <protection hidden="1"/>
    </xf>
    <xf numFmtId="0" fontId="7" fillId="4" borderId="43" xfId="2" applyFont="1" applyFill="1" applyBorder="1" applyAlignment="1" applyProtection="1">
      <alignment horizontal="center" vertical="center" wrapText="1"/>
      <protection hidden="1"/>
    </xf>
    <xf numFmtId="0" fontId="7" fillId="4" borderId="52" xfId="2" applyFont="1" applyFill="1" applyBorder="1" applyAlignment="1" applyProtection="1">
      <alignment horizontal="center" vertical="center" textRotation="90" wrapText="1"/>
      <protection locked="0"/>
    </xf>
    <xf numFmtId="0" fontId="4" fillId="0" borderId="52" xfId="2" applyFont="1" applyBorder="1" applyAlignment="1" applyProtection="1">
      <alignment horizontal="center"/>
      <protection locked="0"/>
    </xf>
    <xf numFmtId="0" fontId="7" fillId="4" borderId="17" xfId="2" applyFont="1" applyFill="1" applyBorder="1" applyAlignment="1" applyProtection="1">
      <alignment horizontal="center" vertical="center" textRotation="90" wrapText="1"/>
      <protection locked="0"/>
    </xf>
    <xf numFmtId="0" fontId="4" fillId="0" borderId="17" xfId="2" applyFont="1" applyBorder="1" applyAlignment="1" applyProtection="1">
      <alignment horizontal="center"/>
      <protection locked="0"/>
    </xf>
    <xf numFmtId="1" fontId="7" fillId="4" borderId="51" xfId="2" applyNumberFormat="1" applyFont="1" applyFill="1" applyBorder="1" applyAlignment="1">
      <alignment horizontal="center" vertical="center"/>
    </xf>
    <xf numFmtId="1" fontId="7" fillId="4" borderId="55" xfId="2" applyNumberFormat="1" applyFont="1" applyFill="1" applyBorder="1" applyAlignment="1">
      <alignment horizontal="center" vertical="center"/>
    </xf>
    <xf numFmtId="1" fontId="7" fillId="4" borderId="56" xfId="2" applyNumberFormat="1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7" fillId="17" borderId="1" xfId="2" applyFont="1" applyFill="1" applyBorder="1" applyAlignment="1" applyProtection="1">
      <alignment horizontal="center" vertical="center" textRotation="90" wrapText="1"/>
      <protection locked="0"/>
    </xf>
    <xf numFmtId="0" fontId="4" fillId="18" borderId="1" xfId="2" applyFont="1" applyFill="1" applyBorder="1" applyAlignment="1" applyProtection="1">
      <alignment horizontal="center"/>
      <protection locked="0"/>
    </xf>
    <xf numFmtId="0" fontId="4" fillId="0" borderId="1" xfId="2" applyFont="1" applyBorder="1" applyAlignment="1" applyProtection="1">
      <protection locked="0"/>
    </xf>
    <xf numFmtId="0" fontId="7" fillId="17" borderId="7" xfId="2" applyFont="1" applyFill="1" applyBorder="1" applyAlignment="1" applyProtection="1">
      <alignment horizontal="center" vertical="center" textRotation="90" wrapText="1"/>
      <protection locked="0"/>
    </xf>
    <xf numFmtId="0" fontId="7" fillId="4" borderId="48" xfId="2" applyFont="1" applyFill="1" applyBorder="1" applyAlignment="1" applyProtection="1">
      <alignment horizontal="center" vertical="center" textRotation="90" wrapText="1"/>
      <protection locked="0"/>
    </xf>
    <xf numFmtId="0" fontId="7" fillId="4" borderId="11" xfId="2" applyFont="1" applyFill="1" applyBorder="1" applyAlignment="1" applyProtection="1">
      <alignment horizontal="center" vertical="center" textRotation="90" wrapText="1"/>
      <protection locked="0"/>
    </xf>
    <xf numFmtId="0" fontId="7" fillId="4" borderId="5" xfId="2" applyFont="1" applyFill="1" applyBorder="1" applyAlignment="1" applyProtection="1">
      <alignment horizontal="center" vertical="center" textRotation="90" wrapText="1"/>
      <protection locked="0"/>
    </xf>
    <xf numFmtId="0" fontId="7" fillId="4" borderId="46" xfId="2" applyFont="1" applyFill="1" applyBorder="1" applyAlignment="1" applyProtection="1">
      <alignment horizontal="center" vertical="center" textRotation="90" wrapText="1"/>
      <protection locked="0"/>
    </xf>
    <xf numFmtId="0" fontId="7" fillId="4" borderId="47" xfId="2" applyFont="1" applyFill="1" applyBorder="1" applyAlignment="1" applyProtection="1">
      <alignment horizontal="center" vertical="center" textRotation="90" wrapText="1"/>
      <protection locked="0"/>
    </xf>
    <xf numFmtId="0" fontId="7" fillId="4" borderId="23" xfId="2" applyFont="1" applyFill="1" applyBorder="1" applyAlignment="1" applyProtection="1">
      <alignment horizontal="center" vertical="center" textRotation="90" wrapText="1"/>
      <protection locked="0"/>
    </xf>
    <xf numFmtId="1" fontId="7" fillId="4" borderId="28" xfId="2" applyNumberFormat="1" applyFont="1" applyFill="1" applyBorder="1" applyAlignment="1" applyProtection="1">
      <alignment horizontal="center" vertical="center"/>
      <protection hidden="1"/>
    </xf>
    <xf numFmtId="1" fontId="7" fillId="4" borderId="29" xfId="2" applyNumberFormat="1" applyFont="1" applyFill="1" applyBorder="1" applyAlignment="1" applyProtection="1">
      <alignment horizontal="center" vertical="center"/>
      <protection hidden="1"/>
    </xf>
    <xf numFmtId="1" fontId="7" fillId="4" borderId="30" xfId="2" applyNumberFormat="1" applyFont="1" applyFill="1" applyBorder="1" applyAlignment="1" applyProtection="1">
      <alignment horizontal="center" vertical="center"/>
      <protection hidden="1"/>
    </xf>
    <xf numFmtId="1" fontId="7" fillId="4" borderId="45" xfId="2" applyNumberFormat="1" applyFont="1" applyFill="1" applyBorder="1" applyAlignment="1">
      <alignment horizontal="center" vertical="center" wrapText="1"/>
    </xf>
    <xf numFmtId="1" fontId="7" fillId="4" borderId="39" xfId="2" applyNumberFormat="1" applyFont="1" applyFill="1" applyBorder="1" applyAlignment="1">
      <alignment horizontal="center" vertical="center" wrapText="1"/>
    </xf>
    <xf numFmtId="1" fontId="7" fillId="4" borderId="10" xfId="2" applyNumberFormat="1" applyFont="1" applyFill="1" applyBorder="1" applyAlignment="1">
      <alignment horizontal="center" vertical="center" wrapText="1"/>
    </xf>
    <xf numFmtId="1" fontId="7" fillId="4" borderId="0" xfId="2" applyNumberFormat="1" applyFont="1" applyFill="1" applyBorder="1" applyAlignment="1">
      <alignment horizontal="center" vertical="center" wrapText="1"/>
    </xf>
    <xf numFmtId="1" fontId="7" fillId="19" borderId="16" xfId="2" applyNumberFormat="1" applyFont="1" applyFill="1" applyBorder="1" applyAlignment="1">
      <alignment horizontal="center" vertical="center" textRotation="90" wrapText="1"/>
    </xf>
    <xf numFmtId="0" fontId="4" fillId="0" borderId="33" xfId="2" applyFont="1" applyBorder="1" applyAlignment="1">
      <alignment horizontal="center" vertical="center" wrapText="1"/>
    </xf>
    <xf numFmtId="0" fontId="4" fillId="0" borderId="44" xfId="2" applyFont="1" applyBorder="1" applyAlignment="1">
      <alignment horizontal="center" vertical="center" wrapText="1"/>
    </xf>
    <xf numFmtId="1" fontId="7" fillId="4" borderId="1" xfId="2" applyNumberFormat="1" applyFont="1" applyFill="1" applyBorder="1" applyAlignment="1">
      <alignment horizontal="center" vertical="center" wrapText="1"/>
    </xf>
    <xf numFmtId="1" fontId="7" fillId="4" borderId="49" xfId="2" applyNumberFormat="1" applyFont="1" applyFill="1" applyBorder="1" applyAlignment="1" applyProtection="1">
      <alignment horizontal="center" vertical="center" wrapText="1"/>
      <protection locked="0"/>
    </xf>
    <xf numFmtId="1" fontId="7" fillId="4" borderId="8" xfId="2" applyNumberFormat="1" applyFont="1" applyFill="1" applyBorder="1" applyAlignment="1" applyProtection="1">
      <alignment horizontal="center" vertical="center" wrapText="1"/>
      <protection locked="0"/>
    </xf>
    <xf numFmtId="0" fontId="7" fillId="16" borderId="1" xfId="2" applyFont="1" applyFill="1" applyBorder="1" applyAlignment="1" applyProtection="1">
      <alignment horizontal="center" vertical="center"/>
      <protection locked="0"/>
    </xf>
    <xf numFmtId="0" fontId="7" fillId="22" borderId="1" xfId="2" applyFont="1" applyFill="1" applyBorder="1" applyAlignment="1" applyProtection="1">
      <alignment horizontal="center" vertical="center" textRotation="90" wrapText="1"/>
      <protection locked="0"/>
    </xf>
    <xf numFmtId="0" fontId="4" fillId="8" borderId="1" xfId="2" applyFont="1" applyFill="1" applyBorder="1" applyAlignment="1" applyProtection="1">
      <protection locked="0"/>
    </xf>
    <xf numFmtId="0" fontId="23" fillId="4" borderId="27" xfId="2" applyFont="1" applyFill="1" applyBorder="1" applyAlignment="1" applyProtection="1">
      <alignment horizontal="center" vertical="center" wrapText="1"/>
      <protection locked="0"/>
    </xf>
    <xf numFmtId="0" fontId="24" fillId="0" borderId="18" xfId="2" applyFont="1" applyBorder="1" applyAlignment="1" applyProtection="1">
      <protection locked="0"/>
    </xf>
    <xf numFmtId="0" fontId="7" fillId="4" borderId="1" xfId="2" applyFont="1" applyFill="1" applyBorder="1" applyAlignment="1" applyProtection="1">
      <alignment horizontal="center" vertical="center"/>
      <protection locked="0"/>
    </xf>
    <xf numFmtId="0" fontId="7" fillId="4" borderId="13" xfId="2" applyFont="1" applyFill="1" applyBorder="1" applyAlignment="1" applyProtection="1">
      <alignment horizontal="center" vertical="center"/>
      <protection locked="0"/>
    </xf>
    <xf numFmtId="0" fontId="7" fillId="4" borderId="6" xfId="2" applyFont="1" applyFill="1" applyBorder="1" applyAlignment="1" applyProtection="1">
      <alignment horizontal="center" vertical="center"/>
      <protection locked="0"/>
    </xf>
    <xf numFmtId="0" fontId="7" fillId="4" borderId="50" xfId="2" applyFont="1" applyFill="1" applyBorder="1" applyAlignment="1" applyProtection="1">
      <alignment horizontal="center" vertical="center" textRotation="90" wrapText="1"/>
      <protection locked="0"/>
    </xf>
    <xf numFmtId="0" fontId="7" fillId="4" borderId="37" xfId="2" applyFont="1" applyFill="1" applyBorder="1" applyAlignment="1" applyProtection="1">
      <alignment horizontal="center" vertical="center" textRotation="90" wrapText="1"/>
      <protection locked="0"/>
    </xf>
    <xf numFmtId="0" fontId="7" fillId="4" borderId="38" xfId="2" applyFont="1" applyFill="1" applyBorder="1" applyAlignment="1" applyProtection="1">
      <alignment horizontal="center" vertical="center" textRotation="90" wrapText="1"/>
      <protection locked="0"/>
    </xf>
    <xf numFmtId="0" fontId="7" fillId="4" borderId="17" xfId="2" applyFont="1" applyFill="1" applyBorder="1" applyAlignment="1" applyProtection="1">
      <alignment horizontal="center" vertical="center"/>
      <protection locked="0"/>
    </xf>
    <xf numFmtId="0" fontId="7" fillId="4" borderId="7" xfId="2" applyFont="1" applyFill="1" applyBorder="1" applyAlignment="1" applyProtection="1">
      <alignment horizontal="center" vertical="center"/>
      <protection locked="0"/>
    </xf>
    <xf numFmtId="0" fontId="7" fillId="4" borderId="37" xfId="2" applyFont="1" applyFill="1" applyBorder="1" applyAlignment="1" applyProtection="1">
      <alignment horizontal="center" vertical="center" wrapText="1"/>
      <protection locked="0"/>
    </xf>
    <xf numFmtId="0" fontId="7" fillId="4" borderId="38" xfId="2" applyFont="1" applyFill="1" applyBorder="1" applyAlignment="1" applyProtection="1">
      <alignment horizontal="center" vertical="center" wrapText="1"/>
      <protection locked="0"/>
    </xf>
    <xf numFmtId="0" fontId="7" fillId="19" borderId="1" xfId="2" applyFont="1" applyFill="1" applyBorder="1" applyAlignment="1" applyProtection="1">
      <alignment horizontal="center" vertical="center" textRotation="90" wrapText="1"/>
      <protection locked="0"/>
    </xf>
    <xf numFmtId="0" fontId="4" fillId="3" borderId="1" xfId="2" applyFont="1" applyFill="1" applyBorder="1" applyAlignment="1" applyProtection="1">
      <alignment horizontal="center"/>
      <protection locked="0"/>
    </xf>
    <xf numFmtId="0" fontId="7" fillId="20" borderId="16" xfId="2" applyFont="1" applyFill="1" applyBorder="1" applyAlignment="1" applyProtection="1">
      <alignment horizontal="center" vertical="center" textRotation="90" wrapText="1"/>
      <protection locked="0"/>
    </xf>
    <xf numFmtId="0" fontId="4" fillId="21" borderId="18" xfId="2" applyFont="1" applyFill="1" applyBorder="1" applyAlignment="1" applyProtection="1">
      <alignment horizontal="center" wrapText="1"/>
      <protection locked="0"/>
    </xf>
    <xf numFmtId="0" fontId="7" fillId="4" borderId="7" xfId="2" applyFont="1" applyFill="1" applyBorder="1" applyAlignment="1" applyProtection="1">
      <alignment horizontal="center" vertical="center" wrapText="1"/>
      <protection locked="0"/>
    </xf>
    <xf numFmtId="0" fontId="7" fillId="4" borderId="9" xfId="2" applyFont="1" applyFill="1" applyBorder="1" applyAlignment="1" applyProtection="1">
      <alignment horizontal="center" vertical="center" wrapText="1"/>
      <protection locked="0"/>
    </xf>
    <xf numFmtId="0" fontId="7" fillId="4" borderId="13" xfId="2" applyFont="1" applyFill="1" applyBorder="1" applyAlignment="1" applyProtection="1">
      <alignment horizontal="center" vertical="center" wrapText="1"/>
      <protection locked="0"/>
    </xf>
    <xf numFmtId="0" fontId="7" fillId="4" borderId="6" xfId="2" applyFont="1" applyFill="1" applyBorder="1" applyAlignment="1" applyProtection="1">
      <alignment horizontal="center" vertical="center" textRotation="90" wrapText="1"/>
      <protection locked="0"/>
    </xf>
    <xf numFmtId="0" fontId="4" fillId="0" borderId="6" xfId="2" applyFont="1" applyBorder="1" applyAlignment="1" applyProtection="1">
      <alignment horizontal="center"/>
      <protection locked="0"/>
    </xf>
    <xf numFmtId="0" fontId="14" fillId="11" borderId="16" xfId="1" applyFont="1" applyFill="1" applyBorder="1" applyAlignment="1">
      <alignment horizontal="center" vertical="top"/>
    </xf>
    <xf numFmtId="0" fontId="14" fillId="11" borderId="33" xfId="1" applyFont="1" applyFill="1" applyBorder="1" applyAlignment="1">
      <alignment horizontal="center" vertical="top"/>
    </xf>
    <xf numFmtId="0" fontId="14" fillId="11" borderId="18" xfId="1" applyFont="1" applyFill="1" applyBorder="1" applyAlignment="1">
      <alignment horizontal="center" vertical="top"/>
    </xf>
    <xf numFmtId="0" fontId="14" fillId="0" borderId="16" xfId="1" applyFont="1" applyBorder="1" applyAlignment="1">
      <alignment horizontal="left" vertical="top" wrapText="1"/>
    </xf>
    <xf numFmtId="0" fontId="14" fillId="0" borderId="33" xfId="1" applyFont="1" applyBorder="1" applyAlignment="1">
      <alignment horizontal="left" vertical="top" wrapText="1"/>
    </xf>
    <xf numFmtId="0" fontId="14" fillId="0" borderId="18" xfId="1" applyFont="1" applyBorder="1" applyAlignment="1">
      <alignment horizontal="left" vertical="top" wrapText="1"/>
    </xf>
    <xf numFmtId="0" fontId="39" fillId="0" borderId="0" xfId="1" applyFont="1" applyBorder="1" applyAlignment="1">
      <alignment horizontal="center"/>
    </xf>
    <xf numFmtId="0" fontId="14" fillId="12" borderId="16" xfId="1" applyFont="1" applyFill="1" applyBorder="1" applyAlignment="1">
      <alignment horizontal="center" vertical="top"/>
    </xf>
    <xf numFmtId="0" fontId="14" fillId="12" borderId="33" xfId="1" applyFont="1" applyFill="1" applyBorder="1" applyAlignment="1">
      <alignment horizontal="center" vertical="top"/>
    </xf>
    <xf numFmtId="0" fontId="14" fillId="12" borderId="18" xfId="1" applyFont="1" applyFill="1" applyBorder="1" applyAlignment="1">
      <alignment horizontal="center" vertical="top"/>
    </xf>
    <xf numFmtId="0" fontId="14" fillId="0" borderId="16" xfId="1" applyFont="1" applyBorder="1" applyAlignment="1">
      <alignment vertical="top" wrapText="1"/>
    </xf>
    <xf numFmtId="0" fontId="14" fillId="0" borderId="33" xfId="1" applyFont="1" applyBorder="1" applyAlignment="1">
      <alignment vertical="top" wrapText="1"/>
    </xf>
    <xf numFmtId="0" fontId="14" fillId="0" borderId="18" xfId="1" applyFont="1" applyBorder="1" applyAlignment="1">
      <alignment vertical="top" wrapText="1"/>
    </xf>
    <xf numFmtId="0" fontId="14" fillId="0" borderId="16" xfId="1" applyFont="1" applyBorder="1" applyAlignment="1">
      <alignment horizontal="center" vertical="center" textRotation="90" wrapText="1"/>
    </xf>
    <xf numFmtId="0" fontId="4" fillId="0" borderId="33" xfId="1" applyBorder="1" applyAlignment="1">
      <alignment horizontal="center" vertical="center"/>
    </xf>
    <xf numFmtId="0" fontId="4" fillId="0" borderId="18" xfId="1" applyBorder="1" applyAlignment="1">
      <alignment horizontal="center" vertical="center"/>
    </xf>
    <xf numFmtId="0" fontId="3" fillId="8" borderId="60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8" borderId="56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 textRotation="90" wrapText="1"/>
    </xf>
    <xf numFmtId="0" fontId="2" fillId="2" borderId="36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3" fillId="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textRotation="90" wrapText="1"/>
    </xf>
    <xf numFmtId="0" fontId="2" fillId="2" borderId="64" xfId="0" applyFont="1" applyFill="1" applyBorder="1" applyAlignment="1">
      <alignment horizontal="center"/>
    </xf>
    <xf numFmtId="0" fontId="2" fillId="2" borderId="65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textRotation="90" wrapText="1"/>
    </xf>
    <xf numFmtId="0" fontId="3" fillId="2" borderId="67" xfId="0" applyFont="1" applyFill="1" applyBorder="1" applyAlignment="1">
      <alignment horizontal="center" vertical="center" textRotation="90" wrapText="1"/>
    </xf>
    <xf numFmtId="0" fontId="3" fillId="2" borderId="5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" fontId="47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40" fillId="0" borderId="39" xfId="0" applyFont="1" applyBorder="1" applyAlignment="1">
      <alignment horizontal="center" vertical="center"/>
    </xf>
    <xf numFmtId="0" fontId="42" fillId="0" borderId="39" xfId="0" applyFont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2 2" xfId="1"/>
    <cellStyle name="Процентный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1-23%20&#1091;&#1095;.&#1075;&#1086;&#1076;&#1072;/&#1053;&#1072;&#1075;&#1088;&#1091;&#1079;&#1082;&#1072;%202022-2023/&#1050;&#1072;&#1092;&#1077;&#1076;&#1088;&#1099;%20&#1086;&#1089;&#1077;&#1085;&#1100;/&#1059;&#1053;%20&#1048;&#1040;&#1080;&#1057;%20&#1082;&#1072;&#1092;%20&#1062;&#1058;%20(2022-23)_&#1080;&#1089;&#1087;&#1088;%20(18.11.22)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Nagruzka\&#1041;&#1077;&#1083;&#1086;&#1084;&#1091;&#1090;&#1077;&#1085;&#1082;&#1086;\&#1059;&#1063;&#1045;&#1058;%20&#1053;&#1040;&#1043;&#1056;&#1059;&#1047;&#1050;&#1048;\&#1059;&#1052;&#1054;\&#1052;&#1077;&#1090;&#1086;&#1076;&#1057;&#1086;&#1074;&#1077;&#1090;\&#1059;&#1095;&#1077;&#1073;&#1085;&#1072;&#1103;%20&#1085;&#1072;&#1075;&#1088;&#1091;&#1079;&#1082;&#1072;%20&#1082;&#1072;&#1092;&#1077;&#1076;&#1088;&#1099;%20(2002-03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6;&#1072;&#1079;&#1085;&#1086;&#1077;%20&#1076;&#1083;&#1103;%20&#1072;&#1082;&#1082;&#1088;&#1077;&#1076;&#1080;&#1090;&#1072;&#1094;&#1080;&#1080;/&#1040;&#1050;&#1050;&#1056;&#1045;&#1044;&#1048;&#1058;&#1040;&#1062;&#1048;&#1071;%202018%20&#1086;&#1090;%2027.03.18/&#1059;&#1063;&#1045;&#1041;&#1053;&#1067;&#1045;%20&#1055;&#1051;&#1040;&#1053;&#1067;%20&#1076;&#1083;&#1103;%20%20&#1048;&#1044;&#1054;/&#1055;&#1054;&#1089;&#1083;&#1077;&#1076;&#1085;&#1103;&#1103;%20&#1074;&#1077;&#1088;&#1089;&#1080;&#1103;%20&#1086;&#1090;%2010.04/&#1052;&#1045;&#1053;&#1045;&#1044;&#1046;&#1052;&#1045;&#1053;&#1058;/2014/&#1056;&#1059;&#1055;%20&#1054;&#1055;%2038.03.02%20&#1055;&#1052;%202014%20(&#1079;&#1072;&#1086;&#1095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3/Downloads/&#1103;&#1054;&#1090;&#1095;&#1105;&#1090;%202017_08_28%2013-16-22_&#1080;&#1089;&#1087;&#1088;%20&#1050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ч. работа"/>
      <sheetName val="Нормы УР"/>
      <sheetName val="Нормы ВКР"/>
      <sheetName val="Прим. Гр 18"/>
      <sheetName val="Журнал распределения нагрузки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Р 02-03"/>
      <sheetName val="График УП"/>
      <sheetName val="Схема РН"/>
      <sheetName val="Нормы времени"/>
      <sheetName val="Нормы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ъём ОП"/>
      <sheetName val="Распределение ЗЕ"/>
      <sheetName val="График УП"/>
      <sheetName val="Рабочий УП (Менеджмент_ПМ)"/>
      <sheetName val="Лист согласования"/>
      <sheetName val="Константы"/>
      <sheetName val="Титульный лист"/>
      <sheetName val="Матрица компетенция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ч. работа"/>
      <sheetName val="Спец-ти"/>
      <sheetName val="Кафедры"/>
      <sheetName val="Нормы УР"/>
      <sheetName val="Нормы ВКР"/>
      <sheetName val="Контингент_О"/>
      <sheetName val="Группы_О"/>
      <sheetName val="Контингент ЗО"/>
      <sheetName val="Аспиранты"/>
      <sheetName val="Прим. Гр 18"/>
    </sheetNames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H390"/>
  <sheetViews>
    <sheetView showZeros="0" tabSelected="1" view="pageBreakPreview" zoomScaleNormal="80" zoomScaleSheetLayoutView="100" workbookViewId="0">
      <pane ySplit="4" topLeftCell="A5" activePane="bottomLeft" state="frozen"/>
      <selection pane="bottomLeft" activeCell="C336" sqref="C336"/>
    </sheetView>
  </sheetViews>
  <sheetFormatPr defaultColWidth="9.140625" defaultRowHeight="12.75" x14ac:dyDescent="0.2"/>
  <cols>
    <col min="1" max="1" width="4.5703125" style="157" customWidth="1"/>
    <col min="2" max="2" width="6.85546875" style="156" customWidth="1"/>
    <col min="3" max="3" width="42.85546875" style="156" customWidth="1"/>
    <col min="4" max="4" width="6.5703125" style="157" customWidth="1"/>
    <col min="5" max="5" width="9.7109375" style="157" customWidth="1"/>
    <col min="6" max="6" width="6" style="157" customWidth="1"/>
    <col min="7" max="8" width="6.28515625" style="157" customWidth="1"/>
    <col min="9" max="9" width="4.85546875" style="157" customWidth="1"/>
    <col min="10" max="10" width="11" style="157" customWidth="1"/>
    <col min="11" max="11" width="5" style="157" customWidth="1"/>
    <col min="12" max="12" width="4.7109375" style="157" customWidth="1"/>
    <col min="13" max="13" width="4.5703125" style="157" customWidth="1"/>
    <col min="14" max="14" width="6.28515625" style="157" customWidth="1"/>
    <col min="15" max="15" width="11.85546875" style="157" customWidth="1"/>
    <col min="16" max="16" width="4" style="157" customWidth="1"/>
    <col min="17" max="17" width="3.85546875" style="157" customWidth="1"/>
    <col min="18" max="18" width="3.7109375" style="157" customWidth="1"/>
    <col min="19" max="19" width="10.140625" style="157" customWidth="1"/>
    <col min="20" max="20" width="6.85546875" style="157" customWidth="1"/>
    <col min="21" max="21" width="6.5703125" style="157" customWidth="1"/>
    <col min="22" max="22" width="7" style="157" customWidth="1"/>
    <col min="23" max="23" width="4.5703125" style="157" customWidth="1"/>
    <col min="24" max="24" width="7.42578125" style="157" customWidth="1"/>
    <col min="25" max="25" width="5.7109375" style="157" customWidth="1"/>
    <col min="26" max="26" width="20.28515625" style="157" customWidth="1"/>
    <col min="27" max="27" width="5.5703125" style="157" customWidth="1"/>
    <col min="28" max="28" width="4.7109375" style="157" customWidth="1"/>
    <col min="29" max="30" width="4.42578125" style="157" customWidth="1"/>
    <col min="31" max="32" width="5.5703125" style="157" customWidth="1"/>
    <col min="33" max="33" width="3.7109375" style="157" customWidth="1"/>
    <col min="34" max="34" width="5.42578125" style="157" customWidth="1"/>
    <col min="35" max="35" width="4.28515625" style="157" customWidth="1"/>
    <col min="36" max="36" width="3.7109375" style="157" customWidth="1"/>
    <col min="37" max="37" width="9.140625" style="157" customWidth="1"/>
    <col min="38" max="39" width="3.7109375" style="157" customWidth="1"/>
    <col min="40" max="48" width="8.7109375" style="88" customWidth="1"/>
    <col min="49" max="49" width="7.7109375" style="88" customWidth="1"/>
    <col min="50" max="50" width="14.5703125" style="88" customWidth="1"/>
    <col min="51" max="53" width="8.7109375" style="88" customWidth="1"/>
    <col min="54" max="54" width="9" style="88" customWidth="1"/>
    <col min="55" max="55" width="8.42578125" style="88" customWidth="1"/>
    <col min="56" max="56" width="14.28515625" style="88" customWidth="1"/>
    <col min="57" max="57" width="8.7109375" style="88" customWidth="1"/>
    <col min="58" max="58" width="7.140625" style="88" customWidth="1"/>
    <col min="59" max="59" width="9" style="88" customWidth="1"/>
    <col min="60" max="60" width="9.140625" style="88" customWidth="1"/>
    <col min="61" max="61" width="9.7109375" style="182" customWidth="1"/>
    <col min="62" max="62" width="9.7109375" style="183" customWidth="1"/>
    <col min="63" max="63" width="10.85546875" style="184" customWidth="1"/>
    <col min="64" max="64" width="9.7109375" style="184" customWidth="1"/>
    <col min="65" max="65" width="11" style="88" customWidth="1"/>
    <col min="66" max="66" width="7.7109375" style="88" customWidth="1"/>
    <col min="67" max="67" width="7.85546875" style="88" customWidth="1"/>
    <col min="68" max="68" width="7.85546875" style="186" customWidth="1"/>
    <col min="69" max="69" width="6.7109375" style="88" customWidth="1"/>
    <col min="70" max="70" width="10.7109375" style="88" customWidth="1"/>
    <col min="71" max="71" width="10.28515625" style="88" customWidth="1"/>
    <col min="72" max="75" width="9.140625" style="88" customWidth="1"/>
    <col min="76" max="76" width="6.5703125" style="88" customWidth="1"/>
    <col min="77" max="86" width="9.140625" style="88" customWidth="1"/>
    <col min="87" max="16384" width="9.140625" style="88"/>
  </cols>
  <sheetData>
    <row r="1" spans="1:86" ht="39.75" customHeight="1" thickBot="1" x14ac:dyDescent="0.25">
      <c r="A1" s="385" t="s">
        <v>91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6" t="s">
        <v>4</v>
      </c>
      <c r="T1" s="386"/>
      <c r="U1" s="385"/>
      <c r="V1" s="385"/>
      <c r="W1" s="385"/>
      <c r="X1" s="385"/>
      <c r="Y1" s="385"/>
      <c r="Z1" s="387"/>
      <c r="AA1" s="388" t="s">
        <v>64</v>
      </c>
      <c r="AB1" s="391" t="s">
        <v>90</v>
      </c>
      <c r="AC1" s="385"/>
      <c r="AD1" s="392"/>
      <c r="AE1" s="338" t="s">
        <v>5</v>
      </c>
      <c r="AF1" s="378" t="s">
        <v>173</v>
      </c>
      <c r="AG1" s="379"/>
      <c r="AH1" s="379"/>
      <c r="AI1" s="379"/>
      <c r="AJ1" s="379"/>
      <c r="AK1" s="86" t="s">
        <v>187</v>
      </c>
      <c r="AL1" s="361" t="s">
        <v>78</v>
      </c>
      <c r="AM1" s="364" t="s">
        <v>54</v>
      </c>
      <c r="AN1" s="367" t="s">
        <v>94</v>
      </c>
      <c r="AO1" s="368"/>
      <c r="AP1" s="368"/>
      <c r="AQ1" s="368"/>
      <c r="AR1" s="368"/>
      <c r="AS1" s="368"/>
      <c r="AT1" s="368"/>
      <c r="AU1" s="368"/>
      <c r="AV1" s="368"/>
      <c r="AW1" s="368"/>
      <c r="AX1" s="368"/>
      <c r="AY1" s="368"/>
      <c r="AZ1" s="368"/>
      <c r="BA1" s="368"/>
      <c r="BB1" s="368"/>
      <c r="BC1" s="368"/>
      <c r="BD1" s="368"/>
      <c r="BE1" s="368"/>
      <c r="BF1" s="368"/>
      <c r="BG1" s="368"/>
      <c r="BH1" s="369"/>
      <c r="BI1" s="370" t="s">
        <v>89</v>
      </c>
      <c r="BJ1" s="371"/>
      <c r="BK1" s="371"/>
      <c r="BL1" s="374" t="s">
        <v>151</v>
      </c>
      <c r="BM1" s="87"/>
      <c r="BN1" s="377" t="s">
        <v>140</v>
      </c>
      <c r="BO1" s="377"/>
      <c r="BP1" s="377"/>
      <c r="BR1" s="352" t="s">
        <v>141</v>
      </c>
      <c r="BS1" s="353"/>
      <c r="BT1" s="353"/>
      <c r="BU1" s="353"/>
      <c r="BV1" s="354"/>
      <c r="BX1" s="89"/>
      <c r="BY1" s="89"/>
      <c r="BZ1" s="89"/>
      <c r="CA1" s="89"/>
    </row>
    <row r="2" spans="1:86" s="93" customFormat="1" ht="20.25" customHeight="1" thickBot="1" x14ac:dyDescent="0.25">
      <c r="A2" s="334" t="s">
        <v>86</v>
      </c>
      <c r="B2" s="355" t="s">
        <v>35</v>
      </c>
      <c r="C2" s="356"/>
      <c r="D2" s="357" t="s">
        <v>195</v>
      </c>
      <c r="E2" s="357" t="s">
        <v>133</v>
      </c>
      <c r="F2" s="357" t="s">
        <v>113</v>
      </c>
      <c r="G2" s="357" t="s">
        <v>134</v>
      </c>
      <c r="H2" s="334" t="s">
        <v>81</v>
      </c>
      <c r="I2" s="334" t="s">
        <v>82</v>
      </c>
      <c r="J2" s="360" t="s">
        <v>83</v>
      </c>
      <c r="K2" s="380" t="s">
        <v>116</v>
      </c>
      <c r="L2" s="380"/>
      <c r="M2" s="380"/>
      <c r="N2" s="381" t="s">
        <v>95</v>
      </c>
      <c r="O2" s="383" t="s">
        <v>34</v>
      </c>
      <c r="P2" s="380" t="s">
        <v>79</v>
      </c>
      <c r="Q2" s="380"/>
      <c r="R2" s="380"/>
      <c r="S2" s="395" t="s">
        <v>195</v>
      </c>
      <c r="T2" s="397" t="s">
        <v>165</v>
      </c>
      <c r="U2" s="395" t="s">
        <v>102</v>
      </c>
      <c r="V2" s="399" t="s">
        <v>75</v>
      </c>
      <c r="W2" s="400"/>
      <c r="X2" s="400"/>
      <c r="Y2" s="401"/>
      <c r="Z2" s="402" t="s">
        <v>84</v>
      </c>
      <c r="AA2" s="389"/>
      <c r="AB2" s="348" t="s">
        <v>80</v>
      </c>
      <c r="AC2" s="336" t="s">
        <v>85</v>
      </c>
      <c r="AD2" s="336" t="s">
        <v>6</v>
      </c>
      <c r="AE2" s="393"/>
      <c r="AF2" s="350" t="s">
        <v>172</v>
      </c>
      <c r="AG2" s="334" t="s">
        <v>99</v>
      </c>
      <c r="AH2" s="334" t="s">
        <v>47</v>
      </c>
      <c r="AI2" s="334" t="s">
        <v>92</v>
      </c>
      <c r="AJ2" s="336" t="s">
        <v>93</v>
      </c>
      <c r="AK2" s="338" t="s">
        <v>186</v>
      </c>
      <c r="AL2" s="362"/>
      <c r="AM2" s="365"/>
      <c r="AN2" s="340" t="s">
        <v>87</v>
      </c>
      <c r="AO2" s="326" t="s">
        <v>13</v>
      </c>
      <c r="AP2" s="326" t="s">
        <v>88</v>
      </c>
      <c r="AQ2" s="326" t="s">
        <v>196</v>
      </c>
      <c r="AR2" s="326" t="s">
        <v>65</v>
      </c>
      <c r="AS2" s="342" t="s">
        <v>66</v>
      </c>
      <c r="AT2" s="343"/>
      <c r="AU2" s="343"/>
      <c r="AV2" s="344"/>
      <c r="AW2" s="326" t="s">
        <v>52</v>
      </c>
      <c r="AX2" s="345" t="s">
        <v>188</v>
      </c>
      <c r="AY2" s="345" t="s">
        <v>63</v>
      </c>
      <c r="AZ2" s="326" t="s">
        <v>100</v>
      </c>
      <c r="BA2" s="326" t="s">
        <v>204</v>
      </c>
      <c r="BB2" s="346" t="s">
        <v>203</v>
      </c>
      <c r="BC2" s="347"/>
      <c r="BD2" s="326" t="s">
        <v>115</v>
      </c>
      <c r="BE2" s="326"/>
      <c r="BF2" s="328" t="s">
        <v>154</v>
      </c>
      <c r="BG2" s="328" t="s">
        <v>181</v>
      </c>
      <c r="BH2" s="330" t="s">
        <v>57</v>
      </c>
      <c r="BI2" s="372"/>
      <c r="BJ2" s="373"/>
      <c r="BK2" s="373"/>
      <c r="BL2" s="375"/>
      <c r="BM2" s="90"/>
      <c r="BN2" s="377"/>
      <c r="BO2" s="377"/>
      <c r="BP2" s="377"/>
      <c r="BQ2" s="91"/>
      <c r="BR2" s="332" t="s">
        <v>142</v>
      </c>
      <c r="BS2" s="309" t="s">
        <v>143</v>
      </c>
      <c r="BT2" s="310"/>
      <c r="BU2" s="310"/>
      <c r="BV2" s="311"/>
      <c r="BW2" s="306" t="s">
        <v>144</v>
      </c>
      <c r="BX2" s="92"/>
      <c r="BY2" s="325" t="s">
        <v>145</v>
      </c>
      <c r="BZ2" s="325"/>
      <c r="CA2" s="325"/>
      <c r="CB2" s="325"/>
      <c r="CC2" s="325"/>
      <c r="CD2" s="325"/>
      <c r="CE2" s="325"/>
      <c r="CF2" s="325"/>
      <c r="CG2" s="325"/>
    </row>
    <row r="3" spans="1:86" s="108" customFormat="1" ht="87.75" customHeight="1" x14ac:dyDescent="0.2">
      <c r="A3" s="335"/>
      <c r="B3" s="94" t="s">
        <v>96</v>
      </c>
      <c r="C3" s="95" t="s">
        <v>152</v>
      </c>
      <c r="D3" s="358"/>
      <c r="E3" s="358"/>
      <c r="F3" s="358"/>
      <c r="G3" s="358"/>
      <c r="H3" s="359"/>
      <c r="I3" s="359"/>
      <c r="J3" s="358"/>
      <c r="K3" s="96" t="s">
        <v>200</v>
      </c>
      <c r="L3" s="96" t="s">
        <v>201</v>
      </c>
      <c r="M3" s="96" t="s">
        <v>202</v>
      </c>
      <c r="N3" s="382"/>
      <c r="O3" s="384"/>
      <c r="P3" s="96" t="s">
        <v>200</v>
      </c>
      <c r="Q3" s="96" t="s">
        <v>201</v>
      </c>
      <c r="R3" s="97" t="s">
        <v>202</v>
      </c>
      <c r="S3" s="396"/>
      <c r="T3" s="398"/>
      <c r="U3" s="396"/>
      <c r="V3" s="98" t="s">
        <v>9</v>
      </c>
      <c r="W3" s="98" t="s">
        <v>10</v>
      </c>
      <c r="X3" s="98" t="s">
        <v>11</v>
      </c>
      <c r="Y3" s="98" t="s">
        <v>12</v>
      </c>
      <c r="Z3" s="403"/>
      <c r="AA3" s="390"/>
      <c r="AB3" s="349"/>
      <c r="AC3" s="337"/>
      <c r="AD3" s="337"/>
      <c r="AE3" s="394"/>
      <c r="AF3" s="351"/>
      <c r="AG3" s="335"/>
      <c r="AH3" s="335"/>
      <c r="AI3" s="335"/>
      <c r="AJ3" s="337"/>
      <c r="AK3" s="339"/>
      <c r="AL3" s="363"/>
      <c r="AM3" s="366"/>
      <c r="AN3" s="341"/>
      <c r="AO3" s="327"/>
      <c r="AP3" s="327"/>
      <c r="AQ3" s="327"/>
      <c r="AR3" s="327"/>
      <c r="AS3" s="99" t="s">
        <v>101</v>
      </c>
      <c r="AT3" s="99" t="s">
        <v>67</v>
      </c>
      <c r="AU3" s="99" t="s">
        <v>48</v>
      </c>
      <c r="AV3" s="99" t="s">
        <v>49</v>
      </c>
      <c r="AW3" s="327"/>
      <c r="AX3" s="327"/>
      <c r="AY3" s="327"/>
      <c r="AZ3" s="327"/>
      <c r="BA3" s="327"/>
      <c r="BB3" s="99" t="s">
        <v>55</v>
      </c>
      <c r="BC3" s="99" t="s">
        <v>56</v>
      </c>
      <c r="BD3" s="327"/>
      <c r="BE3" s="327"/>
      <c r="BF3" s="329"/>
      <c r="BG3" s="329"/>
      <c r="BH3" s="331"/>
      <c r="BI3" s="100" t="s">
        <v>201</v>
      </c>
      <c r="BJ3" s="101" t="s">
        <v>202</v>
      </c>
      <c r="BK3" s="102" t="s">
        <v>205</v>
      </c>
      <c r="BL3" s="375"/>
      <c r="BM3" s="90"/>
      <c r="BN3" s="103" t="s">
        <v>201</v>
      </c>
      <c r="BO3" s="101" t="s">
        <v>202</v>
      </c>
      <c r="BP3" s="104" t="s">
        <v>205</v>
      </c>
      <c r="BQ3" s="88"/>
      <c r="BR3" s="333"/>
      <c r="BS3" s="105" t="s">
        <v>200</v>
      </c>
      <c r="BT3" s="105" t="s">
        <v>146</v>
      </c>
      <c r="BU3" s="105" t="s">
        <v>147</v>
      </c>
      <c r="BV3" s="106" t="s">
        <v>148</v>
      </c>
      <c r="BW3" s="307"/>
      <c r="BX3" s="107"/>
      <c r="BY3" s="103" t="s">
        <v>201</v>
      </c>
      <c r="BZ3" s="101" t="s">
        <v>202</v>
      </c>
      <c r="CA3" s="104" t="s">
        <v>205</v>
      </c>
      <c r="CB3" s="103" t="s">
        <v>201</v>
      </c>
      <c r="CC3" s="101" t="s">
        <v>202</v>
      </c>
      <c r="CD3" s="104" t="s">
        <v>205</v>
      </c>
      <c r="CE3" s="103" t="s">
        <v>201</v>
      </c>
      <c r="CF3" s="101" t="s">
        <v>202</v>
      </c>
      <c r="CG3" s="104" t="s">
        <v>205</v>
      </c>
      <c r="CH3" s="299" t="s">
        <v>144</v>
      </c>
    </row>
    <row r="4" spans="1:86" s="108" customFormat="1" ht="24" customHeight="1" x14ac:dyDescent="0.2">
      <c r="A4" s="109">
        <v>1</v>
      </c>
      <c r="B4" s="109">
        <v>2</v>
      </c>
      <c r="C4" s="109">
        <v>7</v>
      </c>
      <c r="D4" s="109">
        <v>8</v>
      </c>
      <c r="E4" s="109">
        <v>9</v>
      </c>
      <c r="F4" s="109">
        <v>10</v>
      </c>
      <c r="G4" s="109">
        <v>11</v>
      </c>
      <c r="H4" s="109">
        <v>12</v>
      </c>
      <c r="I4" s="109">
        <v>13</v>
      </c>
      <c r="J4" s="109">
        <v>14</v>
      </c>
      <c r="K4" s="109">
        <v>15</v>
      </c>
      <c r="L4" s="109">
        <v>16</v>
      </c>
      <c r="M4" s="109">
        <v>17</v>
      </c>
      <c r="N4" s="109">
        <v>18</v>
      </c>
      <c r="O4" s="109">
        <v>19</v>
      </c>
      <c r="P4" s="109">
        <v>20</v>
      </c>
      <c r="Q4" s="109">
        <v>21</v>
      </c>
      <c r="R4" s="109">
        <v>22</v>
      </c>
      <c r="S4" s="109">
        <v>23</v>
      </c>
      <c r="T4" s="109">
        <v>24</v>
      </c>
      <c r="U4" s="109">
        <v>25</v>
      </c>
      <c r="V4" s="109">
        <v>26</v>
      </c>
      <c r="W4" s="109">
        <v>27</v>
      </c>
      <c r="X4" s="109">
        <v>28</v>
      </c>
      <c r="Y4" s="109">
        <v>29</v>
      </c>
      <c r="Z4" s="109">
        <v>30</v>
      </c>
      <c r="AA4" s="109">
        <v>31</v>
      </c>
      <c r="AB4" s="109">
        <v>32</v>
      </c>
      <c r="AC4" s="109">
        <v>33</v>
      </c>
      <c r="AD4" s="109">
        <v>34</v>
      </c>
      <c r="AE4" s="109">
        <v>35</v>
      </c>
      <c r="AF4" s="109">
        <v>36</v>
      </c>
      <c r="AG4" s="109">
        <v>37</v>
      </c>
      <c r="AH4" s="109">
        <v>38</v>
      </c>
      <c r="AI4" s="109">
        <v>39</v>
      </c>
      <c r="AJ4" s="109">
        <v>40</v>
      </c>
      <c r="AK4" s="109">
        <v>41</v>
      </c>
      <c r="AL4" s="109">
        <v>42</v>
      </c>
      <c r="AM4" s="109">
        <v>43</v>
      </c>
      <c r="AN4" s="109">
        <v>44</v>
      </c>
      <c r="AO4" s="109">
        <v>45</v>
      </c>
      <c r="AP4" s="109">
        <v>46</v>
      </c>
      <c r="AQ4" s="109">
        <v>47</v>
      </c>
      <c r="AR4" s="109">
        <v>48</v>
      </c>
      <c r="AS4" s="109">
        <v>49</v>
      </c>
      <c r="AT4" s="109">
        <v>50</v>
      </c>
      <c r="AU4" s="109">
        <v>51</v>
      </c>
      <c r="AV4" s="109">
        <v>52</v>
      </c>
      <c r="AW4" s="109">
        <v>53</v>
      </c>
      <c r="AX4" s="109">
        <v>54</v>
      </c>
      <c r="AY4" s="109">
        <v>55</v>
      </c>
      <c r="AZ4" s="109">
        <v>56</v>
      </c>
      <c r="BA4" s="110">
        <v>57</v>
      </c>
      <c r="BB4" s="110">
        <v>58</v>
      </c>
      <c r="BC4" s="110">
        <v>59</v>
      </c>
      <c r="BD4" s="110">
        <v>60</v>
      </c>
      <c r="BE4" s="110">
        <v>61</v>
      </c>
      <c r="BF4" s="110">
        <v>62</v>
      </c>
      <c r="BG4" s="110">
        <v>63</v>
      </c>
      <c r="BH4" s="111">
        <v>64</v>
      </c>
      <c r="BI4" s="112">
        <v>65</v>
      </c>
      <c r="BJ4" s="112">
        <v>66</v>
      </c>
      <c r="BK4" s="109">
        <v>67</v>
      </c>
      <c r="BL4" s="376"/>
      <c r="BM4" s="113"/>
      <c r="BN4" s="109">
        <v>68</v>
      </c>
      <c r="BO4" s="109">
        <v>69</v>
      </c>
      <c r="BP4" s="109">
        <v>70</v>
      </c>
      <c r="BQ4" s="88"/>
      <c r="BR4" s="114">
        <v>71</v>
      </c>
      <c r="BS4" s="115">
        <v>72</v>
      </c>
      <c r="BT4" s="115">
        <v>73</v>
      </c>
      <c r="BU4" s="115">
        <v>74</v>
      </c>
      <c r="BV4" s="116">
        <v>75</v>
      </c>
      <c r="BW4" s="308"/>
      <c r="BX4" s="107"/>
      <c r="BY4" s="301" t="s">
        <v>31</v>
      </c>
      <c r="BZ4" s="302"/>
      <c r="CA4" s="303"/>
      <c r="CB4" s="301" t="s">
        <v>32</v>
      </c>
      <c r="CC4" s="302"/>
      <c r="CD4" s="303"/>
      <c r="CE4" s="301" t="s">
        <v>149</v>
      </c>
      <c r="CF4" s="302"/>
      <c r="CG4" s="303"/>
      <c r="CH4" s="300"/>
    </row>
    <row r="5" spans="1:86" s="149" customFormat="1" ht="15.75" customHeight="1" x14ac:dyDescent="0.25">
      <c r="A5" s="117" t="s">
        <v>114</v>
      </c>
      <c r="B5" s="118" t="s">
        <v>328</v>
      </c>
      <c r="C5" s="274" t="s">
        <v>514</v>
      </c>
      <c r="D5" s="248" t="s">
        <v>376</v>
      </c>
      <c r="E5" s="121" t="s">
        <v>513</v>
      </c>
      <c r="F5" s="121" t="s">
        <v>363</v>
      </c>
      <c r="G5" s="121"/>
      <c r="H5" s="122">
        <v>4</v>
      </c>
      <c r="I5" s="123"/>
      <c r="J5" s="123"/>
      <c r="K5" s="124">
        <f t="shared" ref="K5:K6" si="0">L5+M5</f>
        <v>2</v>
      </c>
      <c r="L5" s="123">
        <v>2</v>
      </c>
      <c r="M5" s="123"/>
      <c r="N5" s="123" t="s">
        <v>341</v>
      </c>
      <c r="O5" s="123"/>
      <c r="P5" s="124">
        <f t="shared" ref="P5:P6" si="1">SUM(Q5:R5)</f>
        <v>1</v>
      </c>
      <c r="Q5" s="123">
        <v>1</v>
      </c>
      <c r="R5" s="123"/>
      <c r="S5" s="123" t="s">
        <v>329</v>
      </c>
      <c r="T5" s="123"/>
      <c r="U5" s="123" t="s">
        <v>390</v>
      </c>
      <c r="V5" s="123" t="s">
        <v>482</v>
      </c>
      <c r="W5" s="123" t="s">
        <v>44</v>
      </c>
      <c r="X5" s="123" t="s">
        <v>482</v>
      </c>
      <c r="Y5" s="123" t="s">
        <v>480</v>
      </c>
      <c r="Z5" s="297" t="s">
        <v>471</v>
      </c>
      <c r="AA5" s="126"/>
      <c r="AB5" s="127"/>
      <c r="AC5" s="128"/>
      <c r="AD5" s="129"/>
      <c r="AE5" s="130"/>
      <c r="AF5" s="131"/>
      <c r="AG5" s="132"/>
      <c r="AH5" s="133"/>
      <c r="AI5" s="132"/>
      <c r="AJ5" s="134"/>
      <c r="AK5" s="125"/>
      <c r="AL5" s="135">
        <v>2</v>
      </c>
      <c r="AM5" s="122"/>
      <c r="AN5" s="136">
        <f t="shared" ref="AN5" si="2">IF(SUM(AB5:AD5)&lt;&gt;0,IF(I5="З",З1*K5,0),0)</f>
        <v>0</v>
      </c>
      <c r="AO5" s="137">
        <f t="shared" ref="AO5" si="3">IF(SUM(AB5:AD5)&lt;&gt;0,IF(I5="Э",ЭДЗ*K5,0),0)</f>
        <v>0</v>
      </c>
      <c r="AP5" s="137">
        <f t="shared" ref="AP5" si="4">IF(I5="Э",IF(SUM(AB5:AD5)&lt;&gt;0,IF(K5&gt;=6,КПЭ*P5,1*P5)),0)</f>
        <v>0</v>
      </c>
      <c r="AQ5" s="138">
        <f t="shared" ref="AQ5" si="5">IF(AND(A5="Дн",N5="лек"),ТКЛД*AB5*P5,IF(AND(A5="А",F5="о",N5="лек"),ТКЛД*AB5*P5,IF(AND(A5="В",N5="лек"),ТКЛВ*AB5*P5,IF(AND(A5="З",N5="лек"),ТКЛЗ*AB5*P5,IF(AND(F5="з",N5="лек"),ТКЛЗ*K5,0)))))</f>
        <v>0</v>
      </c>
      <c r="AR5" s="137">
        <f t="shared" ref="AR5" si="6">IF(OR(N5="ВЭМ",N5="ВЭА",N5="КЭ"),K5*ЭА,IF(N5="ВЭ",КПЭ,IF(N5="ПАС",K5*З2,0)))</f>
        <v>0</v>
      </c>
      <c r="AS5" s="137">
        <f t="shared" ref="AS5" si="7">IF(OR(A5="З",F5="з",A5="В"),IF(AG5="г",AF5*K5*0.75,IF(AG5="",AF5*K5*РКЗ)),0)</f>
        <v>0</v>
      </c>
      <c r="AT5" s="137">
        <f t="shared" ref="AT5" si="8">IF(OR(A5="З",F5="з",A5="в"),IF(AH5="мг",K5*ирпзг1,IF(AH5="А",K5*ирпзг2,0)),0)</f>
        <v>0</v>
      </c>
      <c r="AU5" s="137">
        <f t="shared" ref="AU5" si="9">IF(OR(A5="З",A5="В",F5="з"),IF(N5&lt;&gt;"лек",IF(AB5="",K5*AI5*КРЗ,0),0),0)</f>
        <v>0</v>
      </c>
      <c r="AV5" s="137">
        <f t="shared" ref="AV5" si="10">IF(OR(A5="З",A5="В",F5="з"),IF(N5&lt;&gt;"лек",IF(AB5="",K5*AJ5*КПЗ,0),0),0)</f>
        <v>0</v>
      </c>
      <c r="AW5" s="137">
        <f t="shared" ref="AW5" si="11">IF(OR(N5="УП",N5="ПП"),рп*K5*AL5,IF(N5="ГП",K5*AL5*рпг,IF(N5="ПЛ",K5*AL5*РПП,0)))</f>
        <v>2.4</v>
      </c>
      <c r="AX5" s="137">
        <f t="shared" ref="AX5" si="12">IF(OR(A5="Дн",F5="о"),IF(AK5="кр",(((0.01*AE5)+(кр*((40+0.6*AE5)/(180-AE5))))*0.3*K5),IF(AK5="ки",(((0.01*AE5)+(ки*((40+0.6*AE5)/(180-AE5))))*0.3*K5),IF(AK5="кт",(((0.01*AE5)+(кт*((40+0.6*AE5)/(180-AE5))))*0.3*K5),IF(AK5="кп",(((0.01*AE5)+(кп*((40+0.6*AE5)/(180-AE5))))*0.3*K5),IF(AK5="рф",(((0.01*AE5)+(рф*((40+0.6*AE5)/(180-AE5))))*0.3*K5),IF(AK5="ка",(((0.01*AE5)+(6*((40+0.6*AE5)/(180-AE5))))*0.3*K5),0)))))),0)</f>
        <v>0</v>
      </c>
      <c r="AY5" s="137">
        <f t="shared" ref="AY5" si="13">IF(N5="НР",IF(OR(F5="б",F5="с",F5="аб",F5="пб"),K5*рп*AL5,IF(F5="м",K5*нрм*AL5)),0)</f>
        <v>0</v>
      </c>
      <c r="AZ5" s="137">
        <f t="shared" ref="AZ5" si="14">IF(C5="ДП",HLOOKUP(IF(N5="К",T5,IF(N5="Р",N5,1)),столбцы,(MATCH(CONCATENATE(J5,E5,F5,G5),строки,0)+2),FALSE)*K5,0)</f>
        <v>0</v>
      </c>
      <c r="BA5" s="137">
        <f t="shared" ref="BA5" si="15">IF(C5="ДПР",IF(N5="Д",K5*Д,IF(N5="РДП",IF(OR(F5="с",F5="м"),K5*РДП1,0))),0)+IF(C5="ДПР",IF(N5="А",K5*А,0))</f>
        <v>0</v>
      </c>
      <c r="BB5" s="137">
        <f t="shared" ref="BB5" si="16">IF(AND(A5&lt;&gt;"А",C5="ГЭК"),IF(N5="ЧГ",K5*ЧГ,IF(N5="ПГ",K5*ПГ,IF(N5="СГ",K5*СГ,0))))+IF(AND(A5="А",C5="ГЭК",I5="нкр"),IF(N5="ЧГ",K5*ЧГ*2,IF(N5="ПГ",K5*ПГ*2,IF(N5="СГ",K5*СГ*2,0))))</f>
        <v>0</v>
      </c>
      <c r="BC5" s="137">
        <f t="shared" ref="BC5" si="17">IF((8*AM5)&gt;=BB5,BB5,IF((8*AM5)&lt;BB5,8*AM5,0))</f>
        <v>0</v>
      </c>
      <c r="BD5" s="137">
        <f t="shared" ref="BD5" si="18">IF(AND(A5="А",F5="о",N5="РА"),РАО*K5,IF(AND(A5="А",F5="з",N5="РА"),РАЗ*K5,0)+IF(AND(A5="А",H5=1,N5="РА"),2*K5,0)+IF(AND(A5="А",C5="История и философия науки",AK5="рф"),А*K5,0))</f>
        <v>0</v>
      </c>
      <c r="BE5" s="137">
        <f t="shared" ref="BE5" si="19">IF(C5="Экспертиза",IF(N5="УСК",K5*кр,IF(N5="УСД",K5*ДР,0)),0)</f>
        <v>0</v>
      </c>
      <c r="BF5" s="137">
        <f t="shared" ref="BF5" si="20">IF(OR(E5="54.05.01",E5="54.03.01"),IF(N5="П",AK5*6,IF(N5="У",AK5*3,IF(AK5="кпм",КПМ*K5,0))),0)</f>
        <v>0</v>
      </c>
      <c r="BG5" s="139">
        <f t="shared" ref="BG5" si="21">IF(OR(A5="Дн",A5="В",F5="о"),IF(OR(I5="Э",I5="З"),AA5*K5*РГ,0),0)</f>
        <v>0</v>
      </c>
      <c r="BH5" s="140">
        <f t="shared" ref="BH5" si="22">IF(C5="кафедра",рк,0)</f>
        <v>0</v>
      </c>
      <c r="BI5" s="152">
        <f t="shared" ref="BI5" si="23">BK5*(1-BL5)</f>
        <v>2.4</v>
      </c>
      <c r="BJ5" s="152">
        <f t="shared" ref="BJ5" si="24">BK5*BL5</f>
        <v>0</v>
      </c>
      <c r="BK5" s="152">
        <f t="shared" ref="BK5" si="25">SUM(AN5:BH5,AB5:AD5)-BB5</f>
        <v>2.4</v>
      </c>
      <c r="BL5" s="153">
        <f t="shared" ref="BL5" si="26">IF(SUM(L5:M5)&lt;&gt;0,(M5/K5),0)</f>
        <v>0</v>
      </c>
      <c r="BM5" s="141"/>
      <c r="BN5" s="152">
        <f t="shared" ref="BN5" si="27">IF(Y5="пч",BI5,0)</f>
        <v>0</v>
      </c>
      <c r="BO5" s="152">
        <f t="shared" ref="BO5" si="28">IF(Y5="пч",BJ5,0)</f>
        <v>0</v>
      </c>
      <c r="BP5" s="152">
        <f t="shared" ref="BP5" si="29">SUM(BN5:BO5)</f>
        <v>0</v>
      </c>
      <c r="BQ5" s="142"/>
      <c r="BR5" s="143">
        <f t="shared" ref="BR5" si="30">SUM(AB5:AD5,AN5:AR5,AZ5,BC5,AW5)+IF(N5="Д",BA5,0)</f>
        <v>2.4</v>
      </c>
      <c r="BS5" s="144">
        <f t="shared" ref="BS5" si="31">BT5+BU5+BV5</f>
        <v>0</v>
      </c>
      <c r="BT5" s="144">
        <f t="shared" ref="BT5" si="32">SUM(AT5,AX5,BG5)</f>
        <v>0</v>
      </c>
      <c r="BU5" s="144">
        <f t="shared" ref="BU5" si="33">SUM(AU5:AV5,AY5,BD5)+IF(AK5="кпм",BF5,0)+IF(N5="РДП",BA5,0)</f>
        <v>0</v>
      </c>
      <c r="BV5" s="145">
        <f t="shared" ref="BV5" si="34">AS5</f>
        <v>0</v>
      </c>
      <c r="BW5" s="146">
        <f t="shared" ref="BW5" si="35">BK5-BR5-BS5</f>
        <v>0</v>
      </c>
      <c r="BX5" s="147"/>
      <c r="BY5" s="144">
        <f t="shared" ref="BY5" si="36">IF(A5="Дн",BI5,0)</f>
        <v>0</v>
      </c>
      <c r="BZ5" s="144">
        <f t="shared" ref="BZ5" si="37">IF(A5="Дн",BJ5,0)</f>
        <v>0</v>
      </c>
      <c r="CA5" s="144">
        <f t="shared" ref="CA5" si="38">IF(A5="Дн",BK5,0)</f>
        <v>0</v>
      </c>
      <c r="CB5" s="144">
        <f t="shared" ref="CB5" si="39">IF(A5="З",BI5,0)</f>
        <v>0</v>
      </c>
      <c r="CC5" s="144">
        <f t="shared" ref="CC5" si="40">IF(A5="З",BJ5,0)</f>
        <v>0</v>
      </c>
      <c r="CD5" s="144">
        <f t="shared" ref="CD5" si="41">IF(A5="З",BK5,0)</f>
        <v>0</v>
      </c>
      <c r="CE5" s="144">
        <f t="shared" ref="CE5" si="42">IF(AND(A5&lt;&gt;"З",A5&lt;&gt;"Дн"),BI5,0)</f>
        <v>2.4</v>
      </c>
      <c r="CF5" s="144">
        <f t="shared" ref="CF5" si="43">IF(AND(A5&lt;&gt;"З",A5&lt;&gt;"Дн"),BJ5,0)</f>
        <v>0</v>
      </c>
      <c r="CG5" s="144">
        <f t="shared" ref="CG5" si="44">IF(AND(A5&lt;&gt;"З",A5&lt;&gt;"Дн"),BK5,0)</f>
        <v>2.4</v>
      </c>
      <c r="CH5" s="148">
        <f t="shared" ref="CH5" si="45">BK5-CA5-CD5-CG5</f>
        <v>0</v>
      </c>
    </row>
    <row r="6" spans="1:86" s="149" customFormat="1" ht="15.75" customHeight="1" x14ac:dyDescent="0.25">
      <c r="A6" s="117" t="s">
        <v>114</v>
      </c>
      <c r="B6" s="118" t="s">
        <v>328</v>
      </c>
      <c r="C6" s="274" t="s">
        <v>515</v>
      </c>
      <c r="D6" s="248" t="s">
        <v>376</v>
      </c>
      <c r="E6" s="121" t="s">
        <v>513</v>
      </c>
      <c r="F6" s="121" t="s">
        <v>363</v>
      </c>
      <c r="G6" s="121"/>
      <c r="H6" s="122">
        <v>5</v>
      </c>
      <c r="I6" s="123" t="s">
        <v>330</v>
      </c>
      <c r="J6" s="123"/>
      <c r="K6" s="124">
        <f t="shared" si="0"/>
        <v>1</v>
      </c>
      <c r="L6" s="123">
        <v>1</v>
      </c>
      <c r="M6" s="123"/>
      <c r="N6" s="123" t="s">
        <v>120</v>
      </c>
      <c r="O6" s="123"/>
      <c r="P6" s="124">
        <f t="shared" si="1"/>
        <v>1</v>
      </c>
      <c r="Q6" s="123">
        <v>1</v>
      </c>
      <c r="R6" s="123"/>
      <c r="S6" s="123" t="s">
        <v>329</v>
      </c>
      <c r="T6" s="123"/>
      <c r="U6" s="123" t="s">
        <v>390</v>
      </c>
      <c r="V6" s="123" t="s">
        <v>482</v>
      </c>
      <c r="W6" s="123" t="s">
        <v>44</v>
      </c>
      <c r="X6" s="123" t="s">
        <v>482</v>
      </c>
      <c r="Y6" s="123" t="s">
        <v>480</v>
      </c>
      <c r="Z6" s="297" t="s">
        <v>471</v>
      </c>
      <c r="AA6" s="126">
        <v>72</v>
      </c>
      <c r="AB6" s="127"/>
      <c r="AC6" s="128">
        <v>18</v>
      </c>
      <c r="AD6" s="129"/>
      <c r="AE6" s="130">
        <v>45</v>
      </c>
      <c r="AF6" s="131"/>
      <c r="AG6" s="132"/>
      <c r="AH6" s="133"/>
      <c r="AI6" s="132"/>
      <c r="AJ6" s="134"/>
      <c r="AK6" s="125" t="s">
        <v>332</v>
      </c>
      <c r="AL6" s="135"/>
      <c r="AM6" s="122"/>
      <c r="AN6" s="136">
        <f t="shared" ref="AN6:AN68" si="46">IF(SUM(AB6:AD6)&lt;&gt;0,IF(I6="З",З1*K6,0),0)</f>
        <v>0.25</v>
      </c>
      <c r="AO6" s="137">
        <f t="shared" ref="AO6:AO68" si="47">IF(SUM(AB6:AD6)&lt;&gt;0,IF(I6="Э",ЭДЗ*K6,0),0)</f>
        <v>0</v>
      </c>
      <c r="AP6" s="137">
        <f t="shared" ref="AP6:AP68" si="48">IF(I6="Э",IF(SUM(AB6:AD6)&lt;&gt;0,IF(K6&gt;=6,КПЭ*P6,1*P6)),0)</f>
        <v>0</v>
      </c>
      <c r="AQ6" s="138">
        <f t="shared" ref="AQ6:AQ68" si="49">IF(AND(A6="Дн",N6="лек"),ТКЛД*AB6*P6,IF(AND(A6="А",F6="о",N6="лек"),ТКЛД*AB6*P6,IF(AND(A6="В",N6="лек"),ТКЛВ*AB6*P6,IF(AND(A6="З",N6="лек"),ТКЛЗ*AB6*P6,IF(AND(F6="з",N6="лек"),ТКЛЗ*K6,0)))))</f>
        <v>0</v>
      </c>
      <c r="AR6" s="137">
        <f t="shared" ref="AR6:AR68" si="50">IF(OR(N6="ВЭМ",N6="ВЭА",N6="КЭ"),K6*ЭА,IF(N6="ВЭ",КПЭ,IF(N6="ПАС",K6*З2,0)))</f>
        <v>0</v>
      </c>
      <c r="AS6" s="137">
        <f t="shared" ref="AS6:AS68" si="51">IF(OR(A6="З",F6="з",A6="В"),IF(AG6="г",AF6*K6*0.75,IF(AG6="",AF6*K6*РКЗ)),0)</f>
        <v>0</v>
      </c>
      <c r="AT6" s="137">
        <f t="shared" ref="AT6:AT68" si="52">IF(OR(A6="З",F6="з",A6="в"),IF(AH6="мг",K6*ирпзг1,IF(AH6="А",K6*ирпзг2,0)),0)</f>
        <v>0</v>
      </c>
      <c r="AU6" s="137">
        <f t="shared" ref="AU6:AU68" si="53">IF(OR(A6="З",A6="В",F6="з"),IF(N6&lt;&gt;"лек",IF(AB6="",K6*AI6*КРЗ,0),0),0)</f>
        <v>0</v>
      </c>
      <c r="AV6" s="137">
        <f t="shared" ref="AV6:AV68" si="54">IF(OR(A6="З",A6="В",F6="з"),IF(N6&lt;&gt;"лек",IF(AB6="",K6*AJ6*КПЗ,0),0),0)</f>
        <v>0</v>
      </c>
      <c r="AW6" s="137">
        <f t="shared" ref="AW6:AW68" si="55">IF(OR(N6="УП",N6="ПП"),рп*K6*AL6,IF(N6="ГП",K6*AL6*рпг,IF(N6="ПЛ",K6*AL6*РПП,0)))</f>
        <v>0</v>
      </c>
      <c r="AX6" s="137">
        <f t="shared" ref="AX6:AX68" si="56">IF(OR(A6="Дн",F6="о"),IF(AK6="кр",(((0.01*AE6)+(кр*((40+0.6*AE6)/(180-AE6))))*0.3*K6),IF(AK6="ки",(((0.01*AE6)+(ки*((40+0.6*AE6)/(180-AE6))))*0.3*K6),IF(AK6="кт",(((0.01*AE6)+(кт*((40+0.6*AE6)/(180-AE6))))*0.3*K6),IF(AK6="кп",(((0.01*AE6)+(кп*((40+0.6*AE6)/(180-AE6))))*0.3*K6),IF(AK6="рф",(((0.01*AE6)+(рф*((40+0.6*AE6)/(180-AE6))))*0.3*K6),IF(AK6="ка",(((0.01*AE6)+(6*((40+0.6*AE6)/(180-AE6))))*0.3*K6),0)))))),0)</f>
        <v>0.2392222222222222</v>
      </c>
      <c r="AY6" s="137">
        <f t="shared" ref="AY6:AY68" si="57">IF(N6="НР",IF(OR(F6="б",F6="с",F6="аб",F6="пб"),K6*рп*AL6,IF(F6="м",K6*нрм*AL6)),0)</f>
        <v>0</v>
      </c>
      <c r="AZ6" s="137">
        <f t="shared" ref="AZ6:AZ68" si="58">IF(C6="ДП",HLOOKUP(IF(N6="К",T6,IF(N6="Р",N6,1)),столбцы,(MATCH(CONCATENATE(J6,E6,F6,G6),строки,0)+2),FALSE)*K6,0)</f>
        <v>0</v>
      </c>
      <c r="BA6" s="137">
        <f t="shared" ref="BA6:BA68" si="59">IF(C6="ДПР",IF(N6="Д",K6*Д,IF(N6="РДП",IF(OR(F6="с",F6="м"),K6*РДП1,0))),0)+IF(C6="ДПР",IF(N6="А",K6*А,0))</f>
        <v>0</v>
      </c>
      <c r="BB6" s="137">
        <f t="shared" ref="BB6:BB68" si="60">IF(AND(A6&lt;&gt;"А",C6="ГЭК"),IF(N6="ЧГ",K6*ЧГ,IF(N6="ПГ",K6*ПГ,IF(N6="СГ",K6*СГ,0))))+IF(AND(A6="А",C6="ГЭК",I6="нкр"),IF(N6="ЧГ",K6*ЧГ*2,IF(N6="ПГ",K6*ПГ*2,IF(N6="СГ",K6*СГ*2,0))))</f>
        <v>0</v>
      </c>
      <c r="BC6" s="137">
        <f t="shared" ref="BC6:BC68" si="61">IF((8*AM6)&gt;=BB6,BB6,IF((8*AM6)&lt;BB6,8*AM6,0))</f>
        <v>0</v>
      </c>
      <c r="BD6" s="137">
        <f t="shared" ref="BD6:BD68" si="62">IF(AND(A6="А",F6="о",N6="РА"),РАО*K6,IF(AND(A6="А",F6="з",N6="РА"),РАЗ*K6,0)+IF(AND(A6="А",H6=1,N6="РА"),2*K6,0)+IF(AND(A6="А",C6="История и философия науки",AK6="рф"),А*K6,0))</f>
        <v>0</v>
      </c>
      <c r="BE6" s="137">
        <f t="shared" ref="BE6:BE68" si="63">IF(C6="Экспертиза",IF(N6="УСК",K6*кр,IF(N6="УСД",K6*ДР,0)),0)</f>
        <v>0</v>
      </c>
      <c r="BF6" s="137">
        <f t="shared" ref="BF6:BF68" si="64">IF(OR(E6="54.05.01",E6="54.03.01"),IF(N6="П",AK6*6,IF(N6="У",AK6*3,IF(AK6="кпм",КПМ*K6,0))),0)</f>
        <v>0</v>
      </c>
      <c r="BG6" s="139">
        <f t="shared" ref="BG6:BG68" si="65">IF(OR(A6="Дн",A6="В",F6="о"),IF(OR(I6="Э",I6="З"),AA6*K6*РГ,0),0)</f>
        <v>4.3199999999999995E-2</v>
      </c>
      <c r="BH6" s="140">
        <f t="shared" ref="BH6:BH68" si="66">IF(C6="кафедра",рк,0)</f>
        <v>0</v>
      </c>
      <c r="BI6" s="152">
        <f t="shared" ref="BI6:BI68" si="67">BK6*(1-BL6)</f>
        <v>18.532422222222223</v>
      </c>
      <c r="BJ6" s="152">
        <f t="shared" ref="BJ6:BJ68" si="68">BK6*BL6</f>
        <v>0</v>
      </c>
      <c r="BK6" s="152">
        <f t="shared" ref="BK6:BK68" si="69">SUM(AN6:BH6,AB6:AD6)-BB6</f>
        <v>18.532422222222223</v>
      </c>
      <c r="BL6" s="153">
        <f t="shared" ref="BL6:BL68" si="70">IF(SUM(L6:M6)&lt;&gt;0,(M6/K6),0)</f>
        <v>0</v>
      </c>
      <c r="BM6" s="141"/>
      <c r="BN6" s="152">
        <f t="shared" ref="BN6:BN68" si="71">IF(Y6="пч",BI6,0)</f>
        <v>0</v>
      </c>
      <c r="BO6" s="152">
        <f t="shared" ref="BO6:BO68" si="72">IF(Y6="пч",BJ6,0)</f>
        <v>0</v>
      </c>
      <c r="BP6" s="152">
        <f t="shared" ref="BP6:BP68" si="73">SUM(BN6:BO6)</f>
        <v>0</v>
      </c>
      <c r="BQ6" s="142"/>
      <c r="BR6" s="143">
        <f t="shared" ref="BR6:BR68" si="74">SUM(AB6:AD6,AN6:AR6,AZ6,BC6,AW6)+IF(N6="Д",BA6,0)</f>
        <v>18.25</v>
      </c>
      <c r="BS6" s="144">
        <f t="shared" ref="BS6:BS68" si="75">BT6+BU6+BV6</f>
        <v>0.28242222222222219</v>
      </c>
      <c r="BT6" s="144">
        <f t="shared" ref="BT6:BT68" si="76">SUM(AT6,AX6,BG6)</f>
        <v>0.28242222222222219</v>
      </c>
      <c r="BU6" s="144">
        <f t="shared" ref="BU6:BU68" si="77">SUM(AU6:AV6,AY6,BD6)+IF(AK6="кпм",BF6,0)+IF(N6="РДП",BA6,0)</f>
        <v>0</v>
      </c>
      <c r="BV6" s="145">
        <f t="shared" ref="BV6:BV68" si="78">AS6</f>
        <v>0</v>
      </c>
      <c r="BW6" s="146">
        <f t="shared" ref="BW6:BW68" si="79">BK6-BR6-BS6</f>
        <v>1.0547118733938987E-15</v>
      </c>
      <c r="BX6" s="147"/>
      <c r="BY6" s="144">
        <f t="shared" ref="BY6:BY68" si="80">IF(A6="Дн",BI6,0)</f>
        <v>0</v>
      </c>
      <c r="BZ6" s="144">
        <f t="shared" ref="BZ6:BZ68" si="81">IF(A6="Дн",BJ6,0)</f>
        <v>0</v>
      </c>
      <c r="CA6" s="144">
        <f t="shared" ref="CA6:CA68" si="82">IF(A6="Дн",BK6,0)</f>
        <v>0</v>
      </c>
      <c r="CB6" s="144">
        <f t="shared" ref="CB6:CB68" si="83">IF(A6="З",BI6,0)</f>
        <v>0</v>
      </c>
      <c r="CC6" s="144">
        <f t="shared" ref="CC6:CC68" si="84">IF(A6="З",BJ6,0)</f>
        <v>0</v>
      </c>
      <c r="CD6" s="144">
        <f t="shared" ref="CD6:CD68" si="85">IF(A6="З",BK6,0)</f>
        <v>0</v>
      </c>
      <c r="CE6" s="144">
        <f t="shared" ref="CE6:CE68" si="86">IF(AND(A6&lt;&gt;"З",A6&lt;&gt;"Дн"),BI6,0)</f>
        <v>18.532422222222223</v>
      </c>
      <c r="CF6" s="144">
        <f t="shared" ref="CF6:CF68" si="87">IF(AND(A6&lt;&gt;"З",A6&lt;&gt;"Дн"),BJ6,0)</f>
        <v>0</v>
      </c>
      <c r="CG6" s="144">
        <f t="shared" ref="CG6:CG68" si="88">IF(AND(A6&lt;&gt;"З",A6&lt;&gt;"Дн"),BK6,0)</f>
        <v>18.532422222222223</v>
      </c>
      <c r="CH6" s="148">
        <f t="shared" ref="CH6:CH68" si="89">BK6-CA6-CD6-CG6</f>
        <v>0</v>
      </c>
    </row>
    <row r="7" spans="1:86" s="149" customFormat="1" ht="15.75" customHeight="1" x14ac:dyDescent="0.25">
      <c r="A7" s="117" t="s">
        <v>114</v>
      </c>
      <c r="B7" s="118" t="s">
        <v>328</v>
      </c>
      <c r="C7" s="274" t="s">
        <v>393</v>
      </c>
      <c r="D7" s="248" t="s">
        <v>376</v>
      </c>
      <c r="E7" s="121" t="s">
        <v>513</v>
      </c>
      <c r="F7" s="121" t="s">
        <v>363</v>
      </c>
      <c r="G7" s="121"/>
      <c r="H7" s="122">
        <v>5.6</v>
      </c>
      <c r="I7" s="123"/>
      <c r="J7" s="123"/>
      <c r="K7" s="124">
        <f t="shared" ref="K7:K10" si="90">L7+M7</f>
        <v>1</v>
      </c>
      <c r="L7" s="123">
        <v>1</v>
      </c>
      <c r="M7" s="123"/>
      <c r="N7" s="123" t="s">
        <v>354</v>
      </c>
      <c r="O7" s="123"/>
      <c r="P7" s="124">
        <f t="shared" ref="P7:P10" si="91">SUM(Q7:R7)</f>
        <v>1</v>
      </c>
      <c r="Q7" s="123">
        <v>1</v>
      </c>
      <c r="R7" s="123"/>
      <c r="S7" s="123" t="s">
        <v>329</v>
      </c>
      <c r="T7" s="123"/>
      <c r="U7" s="123" t="s">
        <v>390</v>
      </c>
      <c r="V7" s="123" t="s">
        <v>482</v>
      </c>
      <c r="W7" s="123" t="s">
        <v>44</v>
      </c>
      <c r="X7" s="123" t="s">
        <v>482</v>
      </c>
      <c r="Y7" s="123" t="s">
        <v>481</v>
      </c>
      <c r="Z7" s="297" t="s">
        <v>471</v>
      </c>
      <c r="AA7" s="126"/>
      <c r="AB7" s="127"/>
      <c r="AC7" s="128"/>
      <c r="AD7" s="129"/>
      <c r="AE7" s="130"/>
      <c r="AF7" s="131"/>
      <c r="AG7" s="132"/>
      <c r="AH7" s="133"/>
      <c r="AI7" s="132"/>
      <c r="AJ7" s="134"/>
      <c r="AK7" s="125"/>
      <c r="AL7" s="135"/>
      <c r="AM7" s="122"/>
      <c r="AN7" s="136">
        <f t="shared" si="46"/>
        <v>0</v>
      </c>
      <c r="AO7" s="137">
        <f t="shared" si="47"/>
        <v>0</v>
      </c>
      <c r="AP7" s="137">
        <f t="shared" si="48"/>
        <v>0</v>
      </c>
      <c r="AQ7" s="138">
        <f t="shared" si="49"/>
        <v>0</v>
      </c>
      <c r="AR7" s="137">
        <f t="shared" si="50"/>
        <v>0</v>
      </c>
      <c r="AS7" s="137">
        <f t="shared" si="51"/>
        <v>0</v>
      </c>
      <c r="AT7" s="137">
        <f t="shared" si="52"/>
        <v>0</v>
      </c>
      <c r="AU7" s="137">
        <f t="shared" si="53"/>
        <v>0</v>
      </c>
      <c r="AV7" s="137">
        <f t="shared" si="54"/>
        <v>0</v>
      </c>
      <c r="AW7" s="137">
        <f t="shared" si="55"/>
        <v>0</v>
      </c>
      <c r="AX7" s="137">
        <f t="shared" si="56"/>
        <v>0</v>
      </c>
      <c r="AY7" s="137">
        <f t="shared" si="57"/>
        <v>0</v>
      </c>
      <c r="AZ7" s="137">
        <f t="shared" si="58"/>
        <v>0</v>
      </c>
      <c r="BA7" s="137">
        <f t="shared" si="59"/>
        <v>0</v>
      </c>
      <c r="BB7" s="137">
        <f t="shared" si="60"/>
        <v>0</v>
      </c>
      <c r="BC7" s="137">
        <f t="shared" si="61"/>
        <v>0</v>
      </c>
      <c r="BD7" s="137">
        <f t="shared" si="62"/>
        <v>50</v>
      </c>
      <c r="BE7" s="137">
        <f t="shared" si="63"/>
        <v>0</v>
      </c>
      <c r="BF7" s="137">
        <f t="shared" si="64"/>
        <v>0</v>
      </c>
      <c r="BG7" s="139">
        <f t="shared" si="65"/>
        <v>0</v>
      </c>
      <c r="BH7" s="140">
        <f t="shared" si="66"/>
        <v>0</v>
      </c>
      <c r="BI7" s="152">
        <f t="shared" si="67"/>
        <v>50</v>
      </c>
      <c r="BJ7" s="152">
        <f t="shared" si="68"/>
        <v>0</v>
      </c>
      <c r="BK7" s="152">
        <f t="shared" si="69"/>
        <v>50</v>
      </c>
      <c r="BL7" s="153">
        <f t="shared" si="70"/>
        <v>0</v>
      </c>
      <c r="BM7" s="141"/>
      <c r="BN7" s="152">
        <f t="shared" si="71"/>
        <v>50</v>
      </c>
      <c r="BO7" s="152">
        <f t="shared" si="72"/>
        <v>0</v>
      </c>
      <c r="BP7" s="152">
        <f t="shared" si="73"/>
        <v>50</v>
      </c>
      <c r="BQ7" s="142"/>
      <c r="BR7" s="143">
        <f t="shared" si="74"/>
        <v>0</v>
      </c>
      <c r="BS7" s="144">
        <f t="shared" si="75"/>
        <v>50</v>
      </c>
      <c r="BT7" s="144">
        <f t="shared" si="76"/>
        <v>0</v>
      </c>
      <c r="BU7" s="144">
        <f t="shared" si="77"/>
        <v>50</v>
      </c>
      <c r="BV7" s="145">
        <f t="shared" si="78"/>
        <v>0</v>
      </c>
      <c r="BW7" s="146">
        <f t="shared" si="79"/>
        <v>0</v>
      </c>
      <c r="BX7" s="147"/>
      <c r="BY7" s="144">
        <f t="shared" si="80"/>
        <v>0</v>
      </c>
      <c r="BZ7" s="144">
        <f t="shared" si="81"/>
        <v>0</v>
      </c>
      <c r="CA7" s="144">
        <f t="shared" si="82"/>
        <v>0</v>
      </c>
      <c r="CB7" s="144">
        <f t="shared" si="83"/>
        <v>0</v>
      </c>
      <c r="CC7" s="144">
        <f t="shared" si="84"/>
        <v>0</v>
      </c>
      <c r="CD7" s="144">
        <f t="shared" si="85"/>
        <v>0</v>
      </c>
      <c r="CE7" s="144">
        <f t="shared" si="86"/>
        <v>50</v>
      </c>
      <c r="CF7" s="144">
        <f t="shared" si="87"/>
        <v>0</v>
      </c>
      <c r="CG7" s="144">
        <f t="shared" si="88"/>
        <v>50</v>
      </c>
      <c r="CH7" s="148">
        <f t="shared" si="89"/>
        <v>0</v>
      </c>
    </row>
    <row r="8" spans="1:86" s="149" customFormat="1" ht="15.75" customHeight="1" x14ac:dyDescent="0.25">
      <c r="A8" s="117" t="s">
        <v>114</v>
      </c>
      <c r="B8" s="118" t="s">
        <v>346</v>
      </c>
      <c r="C8" s="274" t="s">
        <v>393</v>
      </c>
      <c r="D8" s="248" t="s">
        <v>376</v>
      </c>
      <c r="E8" s="121" t="s">
        <v>513</v>
      </c>
      <c r="F8" s="121" t="s">
        <v>363</v>
      </c>
      <c r="G8" s="121"/>
      <c r="H8" s="122">
        <v>1.2</v>
      </c>
      <c r="I8" s="123"/>
      <c r="J8" s="123"/>
      <c r="K8" s="124">
        <f t="shared" si="90"/>
        <v>6</v>
      </c>
      <c r="L8" s="295">
        <v>6</v>
      </c>
      <c r="M8" s="123"/>
      <c r="N8" s="123" t="s">
        <v>126</v>
      </c>
      <c r="O8" s="123"/>
      <c r="P8" s="124">
        <f t="shared" si="91"/>
        <v>1</v>
      </c>
      <c r="Q8" s="123">
        <v>1</v>
      </c>
      <c r="R8" s="123"/>
      <c r="S8" s="123" t="s">
        <v>329</v>
      </c>
      <c r="T8" s="123"/>
      <c r="U8" s="123" t="s">
        <v>390</v>
      </c>
      <c r="V8" s="123" t="s">
        <v>482</v>
      </c>
      <c r="W8" s="123" t="s">
        <v>44</v>
      </c>
      <c r="X8" s="123" t="s">
        <v>482</v>
      </c>
      <c r="Y8" s="123" t="s">
        <v>480</v>
      </c>
      <c r="Z8" s="297" t="s">
        <v>471</v>
      </c>
      <c r="AA8" s="126"/>
      <c r="AB8" s="127"/>
      <c r="AC8" s="128"/>
      <c r="AD8" s="129"/>
      <c r="AE8" s="130"/>
      <c r="AF8" s="131"/>
      <c r="AG8" s="132"/>
      <c r="AH8" s="133"/>
      <c r="AI8" s="132"/>
      <c r="AJ8" s="134"/>
      <c r="AK8" s="125"/>
      <c r="AL8" s="135"/>
      <c r="AM8" s="122"/>
      <c r="AN8" s="136">
        <f t="shared" si="46"/>
        <v>0</v>
      </c>
      <c r="AO8" s="137">
        <f t="shared" si="47"/>
        <v>0</v>
      </c>
      <c r="AP8" s="137">
        <f t="shared" si="48"/>
        <v>0</v>
      </c>
      <c r="AQ8" s="138">
        <f t="shared" si="49"/>
        <v>0</v>
      </c>
      <c r="AR8" s="137">
        <f t="shared" si="50"/>
        <v>0</v>
      </c>
      <c r="AS8" s="137">
        <f t="shared" si="51"/>
        <v>0</v>
      </c>
      <c r="AT8" s="137">
        <f t="shared" si="52"/>
        <v>0</v>
      </c>
      <c r="AU8" s="137">
        <f t="shared" si="53"/>
        <v>0</v>
      </c>
      <c r="AV8" s="137">
        <f t="shared" si="54"/>
        <v>0</v>
      </c>
      <c r="AW8" s="137">
        <f t="shared" si="55"/>
        <v>0</v>
      </c>
      <c r="AX8" s="137">
        <f t="shared" si="56"/>
        <v>0</v>
      </c>
      <c r="AY8" s="137">
        <f t="shared" si="57"/>
        <v>0</v>
      </c>
      <c r="AZ8" s="137">
        <f t="shared" si="58"/>
        <v>0</v>
      </c>
      <c r="BA8" s="137">
        <f t="shared" si="59"/>
        <v>0</v>
      </c>
      <c r="BB8" s="137">
        <f t="shared" si="60"/>
        <v>0</v>
      </c>
      <c r="BC8" s="137">
        <f t="shared" si="61"/>
        <v>0</v>
      </c>
      <c r="BD8" s="137">
        <f t="shared" si="62"/>
        <v>300</v>
      </c>
      <c r="BE8" s="137">
        <f t="shared" si="63"/>
        <v>0</v>
      </c>
      <c r="BF8" s="137">
        <f t="shared" si="64"/>
        <v>0</v>
      </c>
      <c r="BG8" s="139">
        <f t="shared" si="65"/>
        <v>0</v>
      </c>
      <c r="BH8" s="140">
        <f t="shared" si="66"/>
        <v>0</v>
      </c>
      <c r="BI8" s="152">
        <f t="shared" si="67"/>
        <v>300</v>
      </c>
      <c r="BJ8" s="152">
        <f t="shared" si="68"/>
        <v>0</v>
      </c>
      <c r="BK8" s="152">
        <f t="shared" si="69"/>
        <v>300</v>
      </c>
      <c r="BL8" s="153">
        <f t="shared" si="70"/>
        <v>0</v>
      </c>
      <c r="BM8" s="141"/>
      <c r="BN8" s="152">
        <f t="shared" si="71"/>
        <v>0</v>
      </c>
      <c r="BO8" s="152">
        <f t="shared" si="72"/>
        <v>0</v>
      </c>
      <c r="BP8" s="152">
        <f t="shared" si="73"/>
        <v>0</v>
      </c>
      <c r="BQ8" s="142"/>
      <c r="BR8" s="143">
        <f t="shared" si="74"/>
        <v>0</v>
      </c>
      <c r="BS8" s="144">
        <f t="shared" si="75"/>
        <v>300</v>
      </c>
      <c r="BT8" s="144">
        <f t="shared" si="76"/>
        <v>0</v>
      </c>
      <c r="BU8" s="144">
        <f t="shared" si="77"/>
        <v>300</v>
      </c>
      <c r="BV8" s="145">
        <f t="shared" si="78"/>
        <v>0</v>
      </c>
      <c r="BW8" s="146">
        <f t="shared" si="79"/>
        <v>0</v>
      </c>
      <c r="BX8" s="147"/>
      <c r="BY8" s="144">
        <f t="shared" si="80"/>
        <v>0</v>
      </c>
      <c r="BZ8" s="144">
        <f t="shared" si="81"/>
        <v>0</v>
      </c>
      <c r="CA8" s="144">
        <f t="shared" si="82"/>
        <v>0</v>
      </c>
      <c r="CB8" s="144">
        <f t="shared" si="83"/>
        <v>0</v>
      </c>
      <c r="CC8" s="144">
        <f t="shared" si="84"/>
        <v>0</v>
      </c>
      <c r="CD8" s="144">
        <f t="shared" si="85"/>
        <v>0</v>
      </c>
      <c r="CE8" s="144">
        <f t="shared" si="86"/>
        <v>300</v>
      </c>
      <c r="CF8" s="144">
        <f t="shared" si="87"/>
        <v>0</v>
      </c>
      <c r="CG8" s="144">
        <f t="shared" si="88"/>
        <v>300</v>
      </c>
      <c r="CH8" s="148">
        <f t="shared" si="89"/>
        <v>0</v>
      </c>
    </row>
    <row r="9" spans="1:86" s="149" customFormat="1" ht="15.75" customHeight="1" x14ac:dyDescent="0.25">
      <c r="A9" s="117" t="s">
        <v>114</v>
      </c>
      <c r="B9" s="118" t="s">
        <v>346</v>
      </c>
      <c r="C9" s="274" t="s">
        <v>393</v>
      </c>
      <c r="D9" s="248" t="s">
        <v>376</v>
      </c>
      <c r="E9" s="121" t="s">
        <v>513</v>
      </c>
      <c r="F9" s="121" t="s">
        <v>363</v>
      </c>
      <c r="G9" s="121"/>
      <c r="H9" s="122">
        <v>3.4</v>
      </c>
      <c r="I9" s="123"/>
      <c r="J9" s="123"/>
      <c r="K9" s="124">
        <f t="shared" ref="K9" si="92">L9+M9</f>
        <v>1</v>
      </c>
      <c r="L9" s="150">
        <v>1</v>
      </c>
      <c r="M9" s="123"/>
      <c r="N9" s="123" t="s">
        <v>126</v>
      </c>
      <c r="O9" s="123"/>
      <c r="P9" s="124">
        <f t="shared" ref="P9" si="93">SUM(Q9:R9)</f>
        <v>1</v>
      </c>
      <c r="Q9" s="123">
        <v>1</v>
      </c>
      <c r="R9" s="123"/>
      <c r="S9" s="123" t="s">
        <v>329</v>
      </c>
      <c r="T9" s="123"/>
      <c r="U9" s="123" t="s">
        <v>390</v>
      </c>
      <c r="V9" s="123" t="s">
        <v>482</v>
      </c>
      <c r="W9" s="123" t="s">
        <v>44</v>
      </c>
      <c r="X9" s="123" t="s">
        <v>482</v>
      </c>
      <c r="Y9" s="123" t="s">
        <v>480</v>
      </c>
      <c r="Z9" s="297" t="s">
        <v>471</v>
      </c>
      <c r="AA9" s="126"/>
      <c r="AB9" s="127"/>
      <c r="AC9" s="128"/>
      <c r="AD9" s="129"/>
      <c r="AE9" s="130"/>
      <c r="AF9" s="131"/>
      <c r="AG9" s="132"/>
      <c r="AH9" s="133"/>
      <c r="AI9" s="132"/>
      <c r="AJ9" s="134"/>
      <c r="AK9" s="125"/>
      <c r="AL9" s="135"/>
      <c r="AM9" s="122"/>
      <c r="AN9" s="136">
        <f t="shared" ref="AN9" si="94">IF(SUM(AB9:AD9)&lt;&gt;0,IF(I9="З",З1*K9,0),0)</f>
        <v>0</v>
      </c>
      <c r="AO9" s="137">
        <f t="shared" ref="AO9" si="95">IF(SUM(AB9:AD9)&lt;&gt;0,IF(I9="Э",ЭДЗ*K9,0),0)</f>
        <v>0</v>
      </c>
      <c r="AP9" s="137">
        <f t="shared" ref="AP9" si="96">IF(I9="Э",IF(SUM(AB9:AD9)&lt;&gt;0,IF(K9&gt;=6,КПЭ*P9,1*P9)),0)</f>
        <v>0</v>
      </c>
      <c r="AQ9" s="138">
        <f t="shared" ref="AQ9" si="97">IF(AND(A9="Дн",N9="лек"),ТКЛД*AB9*P9,IF(AND(A9="А",F9="о",N9="лек"),ТКЛД*AB9*P9,IF(AND(A9="В",N9="лек"),ТКЛВ*AB9*P9,IF(AND(A9="З",N9="лек"),ТКЛЗ*AB9*P9,IF(AND(F9="з",N9="лек"),ТКЛЗ*K9,0)))))</f>
        <v>0</v>
      </c>
      <c r="AR9" s="137">
        <f t="shared" ref="AR9" si="98">IF(OR(N9="ВЭМ",N9="ВЭА",N9="КЭ"),K9*ЭА,IF(N9="ВЭ",КПЭ,IF(N9="ПАС",K9*З2,0)))</f>
        <v>0</v>
      </c>
      <c r="AS9" s="137">
        <f t="shared" ref="AS9" si="99">IF(OR(A9="З",F9="з",A9="В"),IF(AG9="г",AF9*K9*0.75,IF(AG9="",AF9*K9*РКЗ)),0)</f>
        <v>0</v>
      </c>
      <c r="AT9" s="137">
        <f t="shared" ref="AT9" si="100">IF(OR(A9="З",F9="з",A9="в"),IF(AH9="мг",K9*ирпзг1,IF(AH9="А",K9*ирпзг2,0)),0)</f>
        <v>0</v>
      </c>
      <c r="AU9" s="137">
        <f t="shared" ref="AU9" si="101">IF(OR(A9="З",A9="В",F9="з"),IF(N9&lt;&gt;"лек",IF(AB9="",K9*AI9*КРЗ,0),0),0)</f>
        <v>0</v>
      </c>
      <c r="AV9" s="137">
        <f t="shared" ref="AV9" si="102">IF(OR(A9="З",A9="В",F9="з"),IF(N9&lt;&gt;"лек",IF(AB9="",K9*AJ9*КПЗ,0),0),0)</f>
        <v>0</v>
      </c>
      <c r="AW9" s="137">
        <f t="shared" ref="AW9" si="103">IF(OR(N9="УП",N9="ПП"),рп*K9*AL9,IF(N9="ГП",K9*AL9*рпг,IF(N9="ПЛ",K9*AL9*РПП,0)))</f>
        <v>0</v>
      </c>
      <c r="AX9" s="137">
        <f t="shared" ref="AX9" si="104">IF(OR(A9="Дн",F9="о"),IF(AK9="кр",(((0.01*AE9)+(кр*((40+0.6*AE9)/(180-AE9))))*0.3*K9),IF(AK9="ки",(((0.01*AE9)+(ки*((40+0.6*AE9)/(180-AE9))))*0.3*K9),IF(AK9="кт",(((0.01*AE9)+(кт*((40+0.6*AE9)/(180-AE9))))*0.3*K9),IF(AK9="кп",(((0.01*AE9)+(кп*((40+0.6*AE9)/(180-AE9))))*0.3*K9),IF(AK9="рф",(((0.01*AE9)+(рф*((40+0.6*AE9)/(180-AE9))))*0.3*K9),IF(AK9="ка",(((0.01*AE9)+(6*((40+0.6*AE9)/(180-AE9))))*0.3*K9),0)))))),0)</f>
        <v>0</v>
      </c>
      <c r="AY9" s="137">
        <f t="shared" ref="AY9" si="105">IF(N9="НР",IF(OR(F9="б",F9="с",F9="аб",F9="пб"),K9*рп*AL9,IF(F9="м",K9*нрм*AL9)),0)</f>
        <v>0</v>
      </c>
      <c r="AZ9" s="137">
        <f t="shared" ref="AZ9" si="106">IF(C9="ДП",HLOOKUP(IF(N9="К",T9,IF(N9="Р",N9,1)),столбцы,(MATCH(CONCATENATE(J9,E9,F9,G9),строки,0)+2),FALSE)*K9,0)</f>
        <v>0</v>
      </c>
      <c r="BA9" s="137">
        <f t="shared" ref="BA9" si="107">IF(C9="ДПР",IF(N9="Д",K9*Д,IF(N9="РДП",IF(OR(F9="с",F9="м"),K9*РДП1,0))),0)+IF(C9="ДПР",IF(N9="А",K9*А,0))</f>
        <v>0</v>
      </c>
      <c r="BB9" s="137">
        <f t="shared" ref="BB9" si="108">IF(AND(A9&lt;&gt;"А",C9="ГЭК"),IF(N9="ЧГ",K9*ЧГ,IF(N9="ПГ",K9*ПГ,IF(N9="СГ",K9*СГ,0))))+IF(AND(A9="А",C9="ГЭК",I9="нкр"),IF(N9="ЧГ",K9*ЧГ*2,IF(N9="ПГ",K9*ПГ*2,IF(N9="СГ",K9*СГ*2,0))))</f>
        <v>0</v>
      </c>
      <c r="BC9" s="137">
        <f t="shared" ref="BC9" si="109">IF((8*AM9)&gt;=BB9,BB9,IF((8*AM9)&lt;BB9,8*AM9,0))</f>
        <v>0</v>
      </c>
      <c r="BD9" s="137">
        <f t="shared" ref="BD9" si="110">IF(AND(A9="А",F9="о",N9="РА"),РАО*K9,IF(AND(A9="А",F9="з",N9="РА"),РАЗ*K9,0)+IF(AND(A9="А",H9=1,N9="РА"),2*K9,0)+IF(AND(A9="А",C9="История и философия науки",AK9="рф"),А*K9,0))</f>
        <v>50</v>
      </c>
      <c r="BE9" s="137">
        <f t="shared" ref="BE9" si="111">IF(C9="Экспертиза",IF(N9="УСК",K9*кр,IF(N9="УСД",K9*ДР,0)),0)</f>
        <v>0</v>
      </c>
      <c r="BF9" s="137">
        <f t="shared" ref="BF9" si="112">IF(OR(E9="54.05.01",E9="54.03.01"),IF(N9="П",AK9*6,IF(N9="У",AK9*3,IF(AK9="кпм",КПМ*K9,0))),0)</f>
        <v>0</v>
      </c>
      <c r="BG9" s="139">
        <f t="shared" ref="BG9" si="113">IF(OR(A9="Дн",A9="В",F9="о"),IF(OR(I9="Э",I9="З"),AA9*K9*РГ,0),0)</f>
        <v>0</v>
      </c>
      <c r="BH9" s="140">
        <f t="shared" ref="BH9" si="114">IF(C9="кафедра",рк,0)</f>
        <v>0</v>
      </c>
      <c r="BI9" s="152">
        <f t="shared" ref="BI9" si="115">BK9*(1-BL9)</f>
        <v>50</v>
      </c>
      <c r="BJ9" s="152">
        <f t="shared" ref="BJ9" si="116">BK9*BL9</f>
        <v>0</v>
      </c>
      <c r="BK9" s="152">
        <f t="shared" ref="BK9" si="117">SUM(AN9:BH9,AB9:AD9)-BB9</f>
        <v>50</v>
      </c>
      <c r="BL9" s="153">
        <f t="shared" ref="BL9" si="118">IF(SUM(L9:M9)&lt;&gt;0,(M9/K9),0)</f>
        <v>0</v>
      </c>
      <c r="BM9" s="141"/>
      <c r="BN9" s="152">
        <f t="shared" ref="BN9" si="119">IF(Y9="пч",BI9,0)</f>
        <v>0</v>
      </c>
      <c r="BO9" s="152">
        <f t="shared" ref="BO9" si="120">IF(Y9="пч",BJ9,0)</f>
        <v>0</v>
      </c>
      <c r="BP9" s="152">
        <f t="shared" ref="BP9" si="121">SUM(BN9:BO9)</f>
        <v>0</v>
      </c>
      <c r="BQ9" s="142"/>
      <c r="BR9" s="143">
        <f t="shared" ref="BR9" si="122">SUM(AB9:AD9,AN9:AR9,AZ9,BC9,AW9)+IF(N9="Д",BA9,0)</f>
        <v>0</v>
      </c>
      <c r="BS9" s="144">
        <f t="shared" ref="BS9" si="123">BT9+BU9+BV9</f>
        <v>50</v>
      </c>
      <c r="BT9" s="144">
        <f t="shared" ref="BT9" si="124">SUM(AT9,AX9,BG9)</f>
        <v>0</v>
      </c>
      <c r="BU9" s="144">
        <f t="shared" ref="BU9" si="125">SUM(AU9:AV9,AY9,BD9)+IF(AK9="кпм",BF9,0)+IF(N9="РДП",BA9,0)</f>
        <v>50</v>
      </c>
      <c r="BV9" s="145">
        <f t="shared" ref="BV9" si="126">AS9</f>
        <v>0</v>
      </c>
      <c r="BW9" s="146">
        <f t="shared" ref="BW9" si="127">BK9-BR9-BS9</f>
        <v>0</v>
      </c>
      <c r="BX9" s="147"/>
      <c r="BY9" s="144">
        <f t="shared" ref="BY9" si="128">IF(A9="Дн",BI9,0)</f>
        <v>0</v>
      </c>
      <c r="BZ9" s="144">
        <f t="shared" ref="BZ9" si="129">IF(A9="Дн",BJ9,0)</f>
        <v>0</v>
      </c>
      <c r="CA9" s="144">
        <f t="shared" ref="CA9" si="130">IF(A9="Дн",BK9,0)</f>
        <v>0</v>
      </c>
      <c r="CB9" s="144">
        <f t="shared" ref="CB9" si="131">IF(A9="З",BI9,0)</f>
        <v>0</v>
      </c>
      <c r="CC9" s="144">
        <f t="shared" ref="CC9" si="132">IF(A9="З",BJ9,0)</f>
        <v>0</v>
      </c>
      <c r="CD9" s="144">
        <f t="shared" ref="CD9" si="133">IF(A9="З",BK9,0)</f>
        <v>0</v>
      </c>
      <c r="CE9" s="144">
        <f t="shared" ref="CE9" si="134">IF(AND(A9&lt;&gt;"З",A9&lt;&gt;"Дн"),BI9,0)</f>
        <v>50</v>
      </c>
      <c r="CF9" s="144">
        <f t="shared" ref="CF9" si="135">IF(AND(A9&lt;&gt;"З",A9&lt;&gt;"Дн"),BJ9,0)</f>
        <v>0</v>
      </c>
      <c r="CG9" s="144">
        <f t="shared" ref="CG9" si="136">IF(AND(A9&lt;&gt;"З",A9&lt;&gt;"Дн"),BK9,0)</f>
        <v>50</v>
      </c>
      <c r="CH9" s="148">
        <f t="shared" ref="CH9" si="137">BK9-CA9-CD9-CG9</f>
        <v>0</v>
      </c>
    </row>
    <row r="10" spans="1:86" s="149" customFormat="1" ht="15.75" customHeight="1" x14ac:dyDescent="0.25">
      <c r="A10" s="117" t="s">
        <v>114</v>
      </c>
      <c r="B10" s="118" t="s">
        <v>346</v>
      </c>
      <c r="C10" s="274" t="s">
        <v>393</v>
      </c>
      <c r="D10" s="248" t="s">
        <v>376</v>
      </c>
      <c r="E10" s="121" t="s">
        <v>513</v>
      </c>
      <c r="F10" s="121" t="s">
        <v>363</v>
      </c>
      <c r="G10" s="121"/>
      <c r="H10" s="122">
        <v>3.4</v>
      </c>
      <c r="I10" s="123"/>
      <c r="J10" s="123"/>
      <c r="K10" s="124">
        <f t="shared" si="90"/>
        <v>1</v>
      </c>
      <c r="L10" s="150">
        <v>1</v>
      </c>
      <c r="M10" s="123"/>
      <c r="N10" s="123" t="s">
        <v>126</v>
      </c>
      <c r="O10" s="123"/>
      <c r="P10" s="124">
        <f t="shared" si="91"/>
        <v>1</v>
      </c>
      <c r="Q10" s="123">
        <v>1</v>
      </c>
      <c r="R10" s="123"/>
      <c r="S10" s="123" t="s">
        <v>329</v>
      </c>
      <c r="T10" s="123"/>
      <c r="U10" s="123" t="s">
        <v>390</v>
      </c>
      <c r="V10" s="123" t="s">
        <v>484</v>
      </c>
      <c r="W10" s="123" t="s">
        <v>44</v>
      </c>
      <c r="X10" s="123" t="s">
        <v>482</v>
      </c>
      <c r="Y10" s="123" t="s">
        <v>480</v>
      </c>
      <c r="Z10" s="297" t="s">
        <v>465</v>
      </c>
      <c r="AA10" s="126"/>
      <c r="AB10" s="127"/>
      <c r="AC10" s="128"/>
      <c r="AD10" s="129"/>
      <c r="AE10" s="130"/>
      <c r="AF10" s="131"/>
      <c r="AG10" s="132"/>
      <c r="AH10" s="133"/>
      <c r="AI10" s="132"/>
      <c r="AJ10" s="134"/>
      <c r="AK10" s="125"/>
      <c r="AL10" s="135"/>
      <c r="AM10" s="122"/>
      <c r="AN10" s="136">
        <f t="shared" si="46"/>
        <v>0</v>
      </c>
      <c r="AO10" s="137">
        <f t="shared" si="47"/>
        <v>0</v>
      </c>
      <c r="AP10" s="137">
        <f t="shared" si="48"/>
        <v>0</v>
      </c>
      <c r="AQ10" s="138">
        <f t="shared" si="49"/>
        <v>0</v>
      </c>
      <c r="AR10" s="137">
        <f t="shared" si="50"/>
        <v>0</v>
      </c>
      <c r="AS10" s="137">
        <f t="shared" si="51"/>
        <v>0</v>
      </c>
      <c r="AT10" s="137">
        <f t="shared" si="52"/>
        <v>0</v>
      </c>
      <c r="AU10" s="137">
        <f t="shared" si="53"/>
        <v>0</v>
      </c>
      <c r="AV10" s="137">
        <f t="shared" si="54"/>
        <v>0</v>
      </c>
      <c r="AW10" s="137">
        <f t="shared" si="55"/>
        <v>0</v>
      </c>
      <c r="AX10" s="137">
        <f t="shared" si="56"/>
        <v>0</v>
      </c>
      <c r="AY10" s="137">
        <f t="shared" si="57"/>
        <v>0</v>
      </c>
      <c r="AZ10" s="137">
        <f t="shared" si="58"/>
        <v>0</v>
      </c>
      <c r="BA10" s="137">
        <f t="shared" si="59"/>
        <v>0</v>
      </c>
      <c r="BB10" s="137">
        <f t="shared" si="60"/>
        <v>0</v>
      </c>
      <c r="BC10" s="137">
        <f t="shared" si="61"/>
        <v>0</v>
      </c>
      <c r="BD10" s="137">
        <f t="shared" si="62"/>
        <v>50</v>
      </c>
      <c r="BE10" s="137">
        <f t="shared" si="63"/>
        <v>0</v>
      </c>
      <c r="BF10" s="137">
        <f t="shared" si="64"/>
        <v>0</v>
      </c>
      <c r="BG10" s="139">
        <f t="shared" si="65"/>
        <v>0</v>
      </c>
      <c r="BH10" s="140">
        <f t="shared" si="66"/>
        <v>0</v>
      </c>
      <c r="BI10" s="152">
        <f t="shared" si="67"/>
        <v>50</v>
      </c>
      <c r="BJ10" s="152">
        <f t="shared" si="68"/>
        <v>0</v>
      </c>
      <c r="BK10" s="152">
        <f t="shared" si="69"/>
        <v>50</v>
      </c>
      <c r="BL10" s="153">
        <f t="shared" si="70"/>
        <v>0</v>
      </c>
      <c r="BM10" s="141"/>
      <c r="BN10" s="152">
        <f t="shared" si="71"/>
        <v>0</v>
      </c>
      <c r="BO10" s="152">
        <f t="shared" si="72"/>
        <v>0</v>
      </c>
      <c r="BP10" s="152">
        <f t="shared" si="73"/>
        <v>0</v>
      </c>
      <c r="BQ10" s="142"/>
      <c r="BR10" s="143">
        <f t="shared" si="74"/>
        <v>0</v>
      </c>
      <c r="BS10" s="144">
        <f t="shared" si="75"/>
        <v>50</v>
      </c>
      <c r="BT10" s="144">
        <f t="shared" si="76"/>
        <v>0</v>
      </c>
      <c r="BU10" s="144">
        <f t="shared" si="77"/>
        <v>50</v>
      </c>
      <c r="BV10" s="145">
        <f t="shared" si="78"/>
        <v>0</v>
      </c>
      <c r="BW10" s="146">
        <f t="shared" si="79"/>
        <v>0</v>
      </c>
      <c r="BX10" s="147"/>
      <c r="BY10" s="144">
        <f t="shared" si="80"/>
        <v>0</v>
      </c>
      <c r="BZ10" s="144">
        <f t="shared" si="81"/>
        <v>0</v>
      </c>
      <c r="CA10" s="144">
        <f t="shared" si="82"/>
        <v>0</v>
      </c>
      <c r="CB10" s="144">
        <f t="shared" si="83"/>
        <v>0</v>
      </c>
      <c r="CC10" s="144">
        <f t="shared" si="84"/>
        <v>0</v>
      </c>
      <c r="CD10" s="144">
        <f t="shared" si="85"/>
        <v>0</v>
      </c>
      <c r="CE10" s="144">
        <f t="shared" si="86"/>
        <v>50</v>
      </c>
      <c r="CF10" s="144">
        <f t="shared" si="87"/>
        <v>0</v>
      </c>
      <c r="CG10" s="144">
        <f t="shared" si="88"/>
        <v>50</v>
      </c>
      <c r="CH10" s="148">
        <f t="shared" si="89"/>
        <v>0</v>
      </c>
    </row>
    <row r="11" spans="1:86" s="149" customFormat="1" ht="15.75" customHeight="1" x14ac:dyDescent="0.25">
      <c r="A11" s="117" t="s">
        <v>327</v>
      </c>
      <c r="B11" s="118" t="s">
        <v>383</v>
      </c>
      <c r="C11" s="274" t="s">
        <v>400</v>
      </c>
      <c r="D11" s="119" t="s">
        <v>382</v>
      </c>
      <c r="E11" s="121" t="s">
        <v>155</v>
      </c>
      <c r="F11" s="121" t="s">
        <v>397</v>
      </c>
      <c r="G11" s="121"/>
      <c r="H11" s="122">
        <v>1</v>
      </c>
      <c r="I11" s="123" t="s">
        <v>333</v>
      </c>
      <c r="J11" s="123" t="s">
        <v>401</v>
      </c>
      <c r="K11" s="124">
        <f t="shared" ref="K11:K51" si="138">L11+M11</f>
        <v>100</v>
      </c>
      <c r="L11" s="123">
        <v>80</v>
      </c>
      <c r="M11" s="123">
        <v>20</v>
      </c>
      <c r="N11" s="123" t="s">
        <v>119</v>
      </c>
      <c r="O11" s="123"/>
      <c r="P11" s="124">
        <f t="shared" ref="P11:P51" si="139">SUM(Q11:R11)</f>
        <v>10</v>
      </c>
      <c r="Q11" s="123">
        <v>10</v>
      </c>
      <c r="R11" s="123"/>
      <c r="S11" s="123" t="s">
        <v>329</v>
      </c>
      <c r="T11" s="123"/>
      <c r="U11" s="123" t="s">
        <v>390</v>
      </c>
      <c r="V11" s="123" t="s">
        <v>484</v>
      </c>
      <c r="W11" s="123" t="s">
        <v>530</v>
      </c>
      <c r="X11" s="123" t="s">
        <v>484</v>
      </c>
      <c r="Y11" s="123" t="s">
        <v>480</v>
      </c>
      <c r="Z11" s="297" t="s">
        <v>466</v>
      </c>
      <c r="AA11" s="126">
        <v>144</v>
      </c>
      <c r="AB11" s="127">
        <v>12</v>
      </c>
      <c r="AC11" s="128"/>
      <c r="AD11" s="129"/>
      <c r="AE11" s="130"/>
      <c r="AF11" s="131"/>
      <c r="AG11" s="132"/>
      <c r="AH11" s="133"/>
      <c r="AI11" s="132"/>
      <c r="AJ11" s="134"/>
      <c r="AK11" s="125"/>
      <c r="AL11" s="135"/>
      <c r="AM11" s="122"/>
      <c r="AN11" s="136">
        <f t="shared" si="46"/>
        <v>0</v>
      </c>
      <c r="AO11" s="137">
        <f t="shared" si="47"/>
        <v>35</v>
      </c>
      <c r="AP11" s="137">
        <f t="shared" si="48"/>
        <v>20</v>
      </c>
      <c r="AQ11" s="138">
        <f t="shared" si="49"/>
        <v>6.0000000000000009</v>
      </c>
      <c r="AR11" s="137">
        <f t="shared" si="50"/>
        <v>0</v>
      </c>
      <c r="AS11" s="137">
        <f t="shared" si="51"/>
        <v>0</v>
      </c>
      <c r="AT11" s="137">
        <f t="shared" si="52"/>
        <v>0</v>
      </c>
      <c r="AU11" s="137">
        <f t="shared" si="53"/>
        <v>0</v>
      </c>
      <c r="AV11" s="137">
        <f t="shared" si="54"/>
        <v>0</v>
      </c>
      <c r="AW11" s="137">
        <f t="shared" si="55"/>
        <v>0</v>
      </c>
      <c r="AX11" s="137">
        <f t="shared" si="56"/>
        <v>0</v>
      </c>
      <c r="AY11" s="137">
        <f t="shared" si="57"/>
        <v>0</v>
      </c>
      <c r="AZ11" s="137">
        <f t="shared" si="58"/>
        <v>0</v>
      </c>
      <c r="BA11" s="137">
        <f t="shared" si="59"/>
        <v>0</v>
      </c>
      <c r="BB11" s="137">
        <f t="shared" si="60"/>
        <v>0</v>
      </c>
      <c r="BC11" s="137">
        <f t="shared" si="61"/>
        <v>0</v>
      </c>
      <c r="BD11" s="137">
        <f t="shared" si="62"/>
        <v>0</v>
      </c>
      <c r="BE11" s="137">
        <f t="shared" si="63"/>
        <v>0</v>
      </c>
      <c r="BF11" s="137">
        <f t="shared" si="64"/>
        <v>0</v>
      </c>
      <c r="BG11" s="139">
        <f t="shared" si="65"/>
        <v>8.6399999999999988</v>
      </c>
      <c r="BH11" s="140">
        <f t="shared" si="66"/>
        <v>0</v>
      </c>
      <c r="BI11" s="152">
        <f t="shared" si="67"/>
        <v>65.311999999999998</v>
      </c>
      <c r="BJ11" s="152">
        <f t="shared" si="68"/>
        <v>16.327999999999999</v>
      </c>
      <c r="BK11" s="152">
        <f t="shared" si="69"/>
        <v>81.64</v>
      </c>
      <c r="BL11" s="153">
        <f t="shared" si="70"/>
        <v>0.2</v>
      </c>
      <c r="BM11" s="141"/>
      <c r="BN11" s="152">
        <f t="shared" si="71"/>
        <v>0</v>
      </c>
      <c r="BO11" s="152">
        <f t="shared" si="72"/>
        <v>0</v>
      </c>
      <c r="BP11" s="152">
        <f t="shared" si="73"/>
        <v>0</v>
      </c>
      <c r="BQ11" s="142"/>
      <c r="BR11" s="143">
        <f t="shared" si="74"/>
        <v>73</v>
      </c>
      <c r="BS11" s="144">
        <f t="shared" si="75"/>
        <v>8.6399999999999988</v>
      </c>
      <c r="BT11" s="144">
        <f t="shared" si="76"/>
        <v>8.6399999999999988</v>
      </c>
      <c r="BU11" s="144">
        <f t="shared" si="77"/>
        <v>0</v>
      </c>
      <c r="BV11" s="145">
        <f t="shared" si="78"/>
        <v>0</v>
      </c>
      <c r="BW11" s="146">
        <f t="shared" si="79"/>
        <v>0</v>
      </c>
      <c r="BX11" s="147"/>
      <c r="BY11" s="144">
        <f t="shared" si="80"/>
        <v>65.311999999999998</v>
      </c>
      <c r="BZ11" s="144">
        <f t="shared" si="81"/>
        <v>16.327999999999999</v>
      </c>
      <c r="CA11" s="144">
        <f t="shared" si="82"/>
        <v>81.64</v>
      </c>
      <c r="CB11" s="144">
        <f t="shared" si="83"/>
        <v>0</v>
      </c>
      <c r="CC11" s="144">
        <f t="shared" si="84"/>
        <v>0</v>
      </c>
      <c r="CD11" s="144">
        <f t="shared" si="85"/>
        <v>0</v>
      </c>
      <c r="CE11" s="144">
        <f t="shared" si="86"/>
        <v>0</v>
      </c>
      <c r="CF11" s="144">
        <f t="shared" si="87"/>
        <v>0</v>
      </c>
      <c r="CG11" s="144">
        <f t="shared" si="88"/>
        <v>0</v>
      </c>
      <c r="CH11" s="148">
        <f t="shared" si="89"/>
        <v>0</v>
      </c>
    </row>
    <row r="12" spans="1:86" s="149" customFormat="1" ht="15.75" customHeight="1" x14ac:dyDescent="0.25">
      <c r="A12" s="117" t="s">
        <v>327</v>
      </c>
      <c r="B12" s="118" t="s">
        <v>383</v>
      </c>
      <c r="C12" s="274" t="s">
        <v>400</v>
      </c>
      <c r="D12" s="119" t="s">
        <v>358</v>
      </c>
      <c r="E12" s="121" t="s">
        <v>155</v>
      </c>
      <c r="F12" s="121" t="s">
        <v>397</v>
      </c>
      <c r="G12" s="121"/>
      <c r="H12" s="122">
        <v>1</v>
      </c>
      <c r="I12" s="123"/>
      <c r="J12" s="266" t="s">
        <v>517</v>
      </c>
      <c r="K12" s="124">
        <f t="shared" si="138"/>
        <v>18</v>
      </c>
      <c r="L12" s="266">
        <v>15</v>
      </c>
      <c r="M12" s="266">
        <v>3</v>
      </c>
      <c r="N12" s="123" t="s">
        <v>122</v>
      </c>
      <c r="O12" s="123"/>
      <c r="P12" s="124">
        <f>SUM(Q12:R12)</f>
        <v>2</v>
      </c>
      <c r="Q12" s="123">
        <v>2</v>
      </c>
      <c r="R12" s="123"/>
      <c r="S12" s="123" t="s">
        <v>329</v>
      </c>
      <c r="T12" s="123"/>
      <c r="U12" s="123" t="s">
        <v>390</v>
      </c>
      <c r="V12" s="123" t="s">
        <v>484</v>
      </c>
      <c r="W12" s="123" t="s">
        <v>530</v>
      </c>
      <c r="X12" s="123" t="s">
        <v>484</v>
      </c>
      <c r="Y12" s="123" t="s">
        <v>480</v>
      </c>
      <c r="Z12" s="297" t="s">
        <v>466</v>
      </c>
      <c r="AA12" s="126"/>
      <c r="AB12" s="127"/>
      <c r="AC12" s="128"/>
      <c r="AD12" s="129">
        <v>24</v>
      </c>
      <c r="AE12" s="130">
        <v>72</v>
      </c>
      <c r="AF12" s="131"/>
      <c r="AG12" s="132"/>
      <c r="AH12" s="133"/>
      <c r="AI12" s="132"/>
      <c r="AJ12" s="134"/>
      <c r="AK12" s="125" t="s">
        <v>184</v>
      </c>
      <c r="AL12" s="135"/>
      <c r="AM12" s="122"/>
      <c r="AN12" s="136">
        <f t="shared" si="46"/>
        <v>0</v>
      </c>
      <c r="AO12" s="137">
        <f t="shared" si="47"/>
        <v>0</v>
      </c>
      <c r="AP12" s="137">
        <f t="shared" si="48"/>
        <v>0</v>
      </c>
      <c r="AQ12" s="138">
        <f t="shared" si="49"/>
        <v>0</v>
      </c>
      <c r="AR12" s="137">
        <f t="shared" si="50"/>
        <v>0</v>
      </c>
      <c r="AS12" s="137">
        <f t="shared" si="51"/>
        <v>0</v>
      </c>
      <c r="AT12" s="137">
        <f t="shared" si="52"/>
        <v>0</v>
      </c>
      <c r="AU12" s="137">
        <f t="shared" si="53"/>
        <v>0</v>
      </c>
      <c r="AV12" s="137">
        <f t="shared" si="54"/>
        <v>0</v>
      </c>
      <c r="AW12" s="137">
        <f t="shared" si="55"/>
        <v>0</v>
      </c>
      <c r="AX12" s="137">
        <f t="shared" si="56"/>
        <v>6.7999999999999989</v>
      </c>
      <c r="AY12" s="137">
        <f t="shared" si="57"/>
        <v>0</v>
      </c>
      <c r="AZ12" s="137">
        <f t="shared" si="58"/>
        <v>0</v>
      </c>
      <c r="BA12" s="137">
        <f t="shared" si="59"/>
        <v>0</v>
      </c>
      <c r="BB12" s="137">
        <f t="shared" si="60"/>
        <v>0</v>
      </c>
      <c r="BC12" s="137">
        <f t="shared" si="61"/>
        <v>0</v>
      </c>
      <c r="BD12" s="137">
        <f t="shared" si="62"/>
        <v>0</v>
      </c>
      <c r="BE12" s="137">
        <f t="shared" si="63"/>
        <v>0</v>
      </c>
      <c r="BF12" s="137">
        <f t="shared" si="64"/>
        <v>0</v>
      </c>
      <c r="BG12" s="139">
        <f t="shared" si="65"/>
        <v>0</v>
      </c>
      <c r="BH12" s="140">
        <f t="shared" si="66"/>
        <v>0</v>
      </c>
      <c r="BI12" s="152">
        <f t="shared" si="67"/>
        <v>25.666666666666664</v>
      </c>
      <c r="BJ12" s="152">
        <f t="shared" si="68"/>
        <v>5.1333333333333329</v>
      </c>
      <c r="BK12" s="152">
        <f t="shared" si="69"/>
        <v>30.799999999999997</v>
      </c>
      <c r="BL12" s="153">
        <f t="shared" si="70"/>
        <v>0.16666666666666666</v>
      </c>
      <c r="BM12" s="141"/>
      <c r="BN12" s="152">
        <f t="shared" si="71"/>
        <v>0</v>
      </c>
      <c r="BO12" s="152">
        <f t="shared" si="72"/>
        <v>0</v>
      </c>
      <c r="BP12" s="152">
        <f t="shared" si="73"/>
        <v>0</v>
      </c>
      <c r="BQ12" s="142"/>
      <c r="BR12" s="143">
        <f t="shared" si="74"/>
        <v>24</v>
      </c>
      <c r="BS12" s="144">
        <f t="shared" si="75"/>
        <v>6.7999999999999989</v>
      </c>
      <c r="BT12" s="144">
        <f t="shared" si="76"/>
        <v>6.7999999999999989</v>
      </c>
      <c r="BU12" s="144">
        <f t="shared" si="77"/>
        <v>0</v>
      </c>
      <c r="BV12" s="145">
        <f t="shared" si="78"/>
        <v>0</v>
      </c>
      <c r="BW12" s="146">
        <f t="shared" si="79"/>
        <v>0</v>
      </c>
      <c r="BX12" s="147"/>
      <c r="BY12" s="144">
        <f t="shared" si="80"/>
        <v>25.666666666666664</v>
      </c>
      <c r="BZ12" s="144">
        <f t="shared" si="81"/>
        <v>5.1333333333333329</v>
      </c>
      <c r="CA12" s="144">
        <f t="shared" si="82"/>
        <v>30.799999999999997</v>
      </c>
      <c r="CB12" s="144">
        <f t="shared" si="83"/>
        <v>0</v>
      </c>
      <c r="CC12" s="144">
        <f t="shared" si="84"/>
        <v>0</v>
      </c>
      <c r="CD12" s="144">
        <f t="shared" si="85"/>
        <v>0</v>
      </c>
      <c r="CE12" s="144">
        <f t="shared" si="86"/>
        <v>0</v>
      </c>
      <c r="CF12" s="144">
        <f t="shared" si="87"/>
        <v>0</v>
      </c>
      <c r="CG12" s="144">
        <f t="shared" si="88"/>
        <v>0</v>
      </c>
      <c r="CH12" s="148">
        <f t="shared" si="89"/>
        <v>0</v>
      </c>
    </row>
    <row r="13" spans="1:86" s="149" customFormat="1" ht="15.75" customHeight="1" x14ac:dyDescent="0.25">
      <c r="A13" s="117" t="s">
        <v>327</v>
      </c>
      <c r="B13" s="118" t="s">
        <v>383</v>
      </c>
      <c r="C13" s="274" t="s">
        <v>400</v>
      </c>
      <c r="D13" s="119" t="s">
        <v>358</v>
      </c>
      <c r="E13" s="121" t="s">
        <v>155</v>
      </c>
      <c r="F13" s="121" t="s">
        <v>397</v>
      </c>
      <c r="G13" s="121"/>
      <c r="H13" s="122">
        <v>1</v>
      </c>
      <c r="I13" s="123"/>
      <c r="J13" s="294" t="s">
        <v>518</v>
      </c>
      <c r="K13" s="124">
        <f t="shared" si="138"/>
        <v>10</v>
      </c>
      <c r="L13" s="266">
        <v>10</v>
      </c>
      <c r="M13" s="266"/>
      <c r="N13" s="123" t="s">
        <v>122</v>
      </c>
      <c r="O13" s="123"/>
      <c r="P13" s="124">
        <f>SUM(Q13:R13)</f>
        <v>1</v>
      </c>
      <c r="Q13" s="123">
        <v>1</v>
      </c>
      <c r="R13" s="123"/>
      <c r="S13" s="123" t="s">
        <v>329</v>
      </c>
      <c r="T13" s="123"/>
      <c r="U13" s="123" t="s">
        <v>390</v>
      </c>
      <c r="V13" s="123" t="s">
        <v>484</v>
      </c>
      <c r="W13" s="123" t="s">
        <v>530</v>
      </c>
      <c r="X13" s="123" t="s">
        <v>484</v>
      </c>
      <c r="Y13" s="123" t="s">
        <v>480</v>
      </c>
      <c r="Z13" s="297" t="s">
        <v>466</v>
      </c>
      <c r="AA13" s="126"/>
      <c r="AB13" s="127"/>
      <c r="AC13" s="128"/>
      <c r="AD13" s="129">
        <v>24</v>
      </c>
      <c r="AE13" s="130">
        <v>72</v>
      </c>
      <c r="AF13" s="131"/>
      <c r="AG13" s="132"/>
      <c r="AH13" s="133"/>
      <c r="AI13" s="132"/>
      <c r="AJ13" s="134"/>
      <c r="AK13" s="125" t="s">
        <v>184</v>
      </c>
      <c r="AL13" s="135"/>
      <c r="AM13" s="122"/>
      <c r="AN13" s="136">
        <f t="shared" si="46"/>
        <v>0</v>
      </c>
      <c r="AO13" s="137">
        <f t="shared" si="47"/>
        <v>0</v>
      </c>
      <c r="AP13" s="137">
        <f t="shared" si="48"/>
        <v>0</v>
      </c>
      <c r="AQ13" s="138">
        <f t="shared" si="49"/>
        <v>0</v>
      </c>
      <c r="AR13" s="137">
        <f t="shared" si="50"/>
        <v>0</v>
      </c>
      <c r="AS13" s="137">
        <f t="shared" si="51"/>
        <v>0</v>
      </c>
      <c r="AT13" s="137">
        <f t="shared" si="52"/>
        <v>0</v>
      </c>
      <c r="AU13" s="137">
        <f t="shared" si="53"/>
        <v>0</v>
      </c>
      <c r="AV13" s="137">
        <f t="shared" si="54"/>
        <v>0</v>
      </c>
      <c r="AW13" s="137">
        <f t="shared" si="55"/>
        <v>0</v>
      </c>
      <c r="AX13" s="137">
        <f t="shared" si="56"/>
        <v>3.7777777777777772</v>
      </c>
      <c r="AY13" s="137">
        <f t="shared" si="57"/>
        <v>0</v>
      </c>
      <c r="AZ13" s="137">
        <f t="shared" si="58"/>
        <v>0</v>
      </c>
      <c r="BA13" s="137">
        <f t="shared" si="59"/>
        <v>0</v>
      </c>
      <c r="BB13" s="137">
        <f t="shared" si="60"/>
        <v>0</v>
      </c>
      <c r="BC13" s="137">
        <f t="shared" si="61"/>
        <v>0</v>
      </c>
      <c r="BD13" s="137">
        <f t="shared" si="62"/>
        <v>0</v>
      </c>
      <c r="BE13" s="137">
        <f t="shared" si="63"/>
        <v>0</v>
      </c>
      <c r="BF13" s="137">
        <f t="shared" si="64"/>
        <v>0</v>
      </c>
      <c r="BG13" s="139">
        <f t="shared" si="65"/>
        <v>0</v>
      </c>
      <c r="BH13" s="140">
        <f t="shared" si="66"/>
        <v>0</v>
      </c>
      <c r="BI13" s="152">
        <f t="shared" si="67"/>
        <v>27.777777777777779</v>
      </c>
      <c r="BJ13" s="152">
        <f t="shared" si="68"/>
        <v>0</v>
      </c>
      <c r="BK13" s="152">
        <f t="shared" si="69"/>
        <v>27.777777777777779</v>
      </c>
      <c r="BL13" s="153">
        <f t="shared" si="70"/>
        <v>0</v>
      </c>
      <c r="BM13" s="141"/>
      <c r="BN13" s="152">
        <f t="shared" si="71"/>
        <v>0</v>
      </c>
      <c r="BO13" s="152">
        <f t="shared" si="72"/>
        <v>0</v>
      </c>
      <c r="BP13" s="152">
        <f t="shared" si="73"/>
        <v>0</v>
      </c>
      <c r="BQ13" s="142"/>
      <c r="BR13" s="143">
        <f t="shared" si="74"/>
        <v>24</v>
      </c>
      <c r="BS13" s="144">
        <f t="shared" si="75"/>
        <v>3.7777777777777772</v>
      </c>
      <c r="BT13" s="144">
        <f t="shared" si="76"/>
        <v>3.7777777777777772</v>
      </c>
      <c r="BU13" s="144">
        <f t="shared" si="77"/>
        <v>0</v>
      </c>
      <c r="BV13" s="145">
        <f t="shared" si="78"/>
        <v>0</v>
      </c>
      <c r="BW13" s="146">
        <f t="shared" si="79"/>
        <v>0</v>
      </c>
      <c r="BX13" s="147"/>
      <c r="BY13" s="144">
        <f t="shared" si="80"/>
        <v>27.777777777777779</v>
      </c>
      <c r="BZ13" s="144">
        <f t="shared" si="81"/>
        <v>0</v>
      </c>
      <c r="CA13" s="144">
        <f t="shared" si="82"/>
        <v>27.777777777777779</v>
      </c>
      <c r="CB13" s="144">
        <f t="shared" si="83"/>
        <v>0</v>
      </c>
      <c r="CC13" s="144">
        <f t="shared" si="84"/>
        <v>0</v>
      </c>
      <c r="CD13" s="144">
        <f t="shared" si="85"/>
        <v>0</v>
      </c>
      <c r="CE13" s="144">
        <f t="shared" si="86"/>
        <v>0</v>
      </c>
      <c r="CF13" s="144">
        <f t="shared" si="87"/>
        <v>0</v>
      </c>
      <c r="CG13" s="144">
        <f t="shared" si="88"/>
        <v>0</v>
      </c>
      <c r="CH13" s="148">
        <f t="shared" si="89"/>
        <v>0</v>
      </c>
    </row>
    <row r="14" spans="1:86" s="149" customFormat="1" ht="15.75" customHeight="1" x14ac:dyDescent="0.25">
      <c r="A14" s="117" t="s">
        <v>327</v>
      </c>
      <c r="B14" s="118" t="s">
        <v>383</v>
      </c>
      <c r="C14" s="274" t="s">
        <v>400</v>
      </c>
      <c r="D14" s="119" t="s">
        <v>339</v>
      </c>
      <c r="E14" s="121" t="s">
        <v>155</v>
      </c>
      <c r="F14" s="121" t="s">
        <v>397</v>
      </c>
      <c r="G14" s="121"/>
      <c r="H14" s="122">
        <v>1</v>
      </c>
      <c r="I14" s="123"/>
      <c r="J14" s="266" t="s">
        <v>519</v>
      </c>
      <c r="K14" s="124">
        <f t="shared" ref="K14" si="140">L14+M14</f>
        <v>15</v>
      </c>
      <c r="L14" s="266">
        <v>12</v>
      </c>
      <c r="M14" s="266">
        <v>3</v>
      </c>
      <c r="N14" s="123" t="s">
        <v>122</v>
      </c>
      <c r="O14" s="123"/>
      <c r="P14" s="124">
        <f t="shared" ref="P14" si="141">SUM(Q14:R14)</f>
        <v>1</v>
      </c>
      <c r="Q14" s="123">
        <v>1</v>
      </c>
      <c r="R14" s="123"/>
      <c r="S14" s="123" t="s">
        <v>329</v>
      </c>
      <c r="T14" s="123"/>
      <c r="U14" s="123" t="s">
        <v>390</v>
      </c>
      <c r="V14" s="123" t="s">
        <v>484</v>
      </c>
      <c r="W14" s="123" t="s">
        <v>530</v>
      </c>
      <c r="X14" s="123" t="s">
        <v>484</v>
      </c>
      <c r="Y14" s="123" t="s">
        <v>480</v>
      </c>
      <c r="Z14" s="297" t="s">
        <v>466</v>
      </c>
      <c r="AA14" s="126"/>
      <c r="AB14" s="127"/>
      <c r="AC14" s="128"/>
      <c r="AD14" s="129">
        <v>24</v>
      </c>
      <c r="AE14" s="130">
        <v>72</v>
      </c>
      <c r="AF14" s="131"/>
      <c r="AG14" s="132"/>
      <c r="AH14" s="133"/>
      <c r="AI14" s="132"/>
      <c r="AJ14" s="134"/>
      <c r="AK14" s="125" t="s">
        <v>184</v>
      </c>
      <c r="AL14" s="135"/>
      <c r="AM14" s="122"/>
      <c r="AN14" s="136">
        <f t="shared" si="46"/>
        <v>0</v>
      </c>
      <c r="AO14" s="137">
        <f t="shared" si="47"/>
        <v>0</v>
      </c>
      <c r="AP14" s="137">
        <f t="shared" si="48"/>
        <v>0</v>
      </c>
      <c r="AQ14" s="138">
        <f t="shared" si="49"/>
        <v>0</v>
      </c>
      <c r="AR14" s="137">
        <f t="shared" si="50"/>
        <v>0</v>
      </c>
      <c r="AS14" s="137">
        <f t="shared" si="51"/>
        <v>0</v>
      </c>
      <c r="AT14" s="137">
        <f t="shared" si="52"/>
        <v>0</v>
      </c>
      <c r="AU14" s="137">
        <f t="shared" si="53"/>
        <v>0</v>
      </c>
      <c r="AV14" s="137">
        <f t="shared" si="54"/>
        <v>0</v>
      </c>
      <c r="AW14" s="137">
        <f t="shared" si="55"/>
        <v>0</v>
      </c>
      <c r="AX14" s="137">
        <f t="shared" si="56"/>
        <v>5.6666666666666661</v>
      </c>
      <c r="AY14" s="137">
        <f t="shared" si="57"/>
        <v>0</v>
      </c>
      <c r="AZ14" s="137">
        <f t="shared" si="58"/>
        <v>0</v>
      </c>
      <c r="BA14" s="137">
        <f t="shared" si="59"/>
        <v>0</v>
      </c>
      <c r="BB14" s="137">
        <f t="shared" si="60"/>
        <v>0</v>
      </c>
      <c r="BC14" s="137">
        <f t="shared" si="61"/>
        <v>0</v>
      </c>
      <c r="BD14" s="137">
        <f t="shared" si="62"/>
        <v>0</v>
      </c>
      <c r="BE14" s="137">
        <f t="shared" si="63"/>
        <v>0</v>
      </c>
      <c r="BF14" s="137">
        <f t="shared" si="64"/>
        <v>0</v>
      </c>
      <c r="BG14" s="139">
        <f t="shared" si="65"/>
        <v>0</v>
      </c>
      <c r="BH14" s="140">
        <f t="shared" si="66"/>
        <v>0</v>
      </c>
      <c r="BI14" s="152">
        <f t="shared" si="67"/>
        <v>23.733333333333334</v>
      </c>
      <c r="BJ14" s="152">
        <f t="shared" si="68"/>
        <v>5.9333333333333336</v>
      </c>
      <c r="BK14" s="152">
        <f t="shared" si="69"/>
        <v>29.666666666666664</v>
      </c>
      <c r="BL14" s="153">
        <f t="shared" si="70"/>
        <v>0.2</v>
      </c>
      <c r="BM14" s="141"/>
      <c r="BN14" s="152">
        <f t="shared" si="71"/>
        <v>0</v>
      </c>
      <c r="BO14" s="152">
        <f t="shared" si="72"/>
        <v>0</v>
      </c>
      <c r="BP14" s="152">
        <f t="shared" si="73"/>
        <v>0</v>
      </c>
      <c r="BQ14" s="142"/>
      <c r="BR14" s="143">
        <f t="shared" si="74"/>
        <v>24</v>
      </c>
      <c r="BS14" s="144">
        <f t="shared" si="75"/>
        <v>5.6666666666666661</v>
      </c>
      <c r="BT14" s="144">
        <f t="shared" si="76"/>
        <v>5.6666666666666661</v>
      </c>
      <c r="BU14" s="144">
        <f t="shared" si="77"/>
        <v>0</v>
      </c>
      <c r="BV14" s="145">
        <f t="shared" si="78"/>
        <v>0</v>
      </c>
      <c r="BW14" s="146">
        <f t="shared" si="79"/>
        <v>0</v>
      </c>
      <c r="BX14" s="147"/>
      <c r="BY14" s="144">
        <f t="shared" si="80"/>
        <v>23.733333333333334</v>
      </c>
      <c r="BZ14" s="144">
        <f t="shared" si="81"/>
        <v>5.9333333333333336</v>
      </c>
      <c r="CA14" s="144">
        <f t="shared" si="82"/>
        <v>29.666666666666664</v>
      </c>
      <c r="CB14" s="144">
        <f t="shared" si="83"/>
        <v>0</v>
      </c>
      <c r="CC14" s="144">
        <f t="shared" si="84"/>
        <v>0</v>
      </c>
      <c r="CD14" s="144">
        <f t="shared" si="85"/>
        <v>0</v>
      </c>
      <c r="CE14" s="144">
        <f t="shared" si="86"/>
        <v>0</v>
      </c>
      <c r="CF14" s="144">
        <f t="shared" si="87"/>
        <v>0</v>
      </c>
      <c r="CG14" s="144">
        <f t="shared" si="88"/>
        <v>0</v>
      </c>
      <c r="CH14" s="148">
        <f t="shared" si="89"/>
        <v>0</v>
      </c>
    </row>
    <row r="15" spans="1:86" s="149" customFormat="1" ht="15.75" customHeight="1" x14ac:dyDescent="0.25">
      <c r="A15" s="117" t="s">
        <v>327</v>
      </c>
      <c r="B15" s="118" t="s">
        <v>383</v>
      </c>
      <c r="C15" s="274" t="s">
        <v>400</v>
      </c>
      <c r="D15" s="119" t="s">
        <v>339</v>
      </c>
      <c r="E15" s="121" t="s">
        <v>155</v>
      </c>
      <c r="F15" s="121" t="s">
        <v>397</v>
      </c>
      <c r="G15" s="121"/>
      <c r="H15" s="122">
        <v>1</v>
      </c>
      <c r="I15" s="123"/>
      <c r="J15" s="266" t="s">
        <v>520</v>
      </c>
      <c r="K15" s="124">
        <f t="shared" si="138"/>
        <v>13</v>
      </c>
      <c r="L15" s="266">
        <v>8</v>
      </c>
      <c r="M15" s="266">
        <v>5</v>
      </c>
      <c r="N15" s="123" t="s">
        <v>122</v>
      </c>
      <c r="O15" s="123"/>
      <c r="P15" s="124">
        <f t="shared" si="139"/>
        <v>1</v>
      </c>
      <c r="Q15" s="123">
        <v>1</v>
      </c>
      <c r="R15" s="123"/>
      <c r="S15" s="123" t="s">
        <v>329</v>
      </c>
      <c r="T15" s="123"/>
      <c r="U15" s="123" t="s">
        <v>390</v>
      </c>
      <c r="V15" s="123" t="s">
        <v>484</v>
      </c>
      <c r="W15" s="123" t="s">
        <v>530</v>
      </c>
      <c r="X15" s="123" t="s">
        <v>484</v>
      </c>
      <c r="Y15" s="123" t="s">
        <v>480</v>
      </c>
      <c r="Z15" s="297" t="s">
        <v>466</v>
      </c>
      <c r="AA15" s="126"/>
      <c r="AB15" s="127"/>
      <c r="AC15" s="128"/>
      <c r="AD15" s="129">
        <v>24</v>
      </c>
      <c r="AE15" s="130">
        <v>72</v>
      </c>
      <c r="AF15" s="131"/>
      <c r="AG15" s="132"/>
      <c r="AH15" s="133"/>
      <c r="AI15" s="132"/>
      <c r="AJ15" s="134"/>
      <c r="AK15" s="125" t="s">
        <v>184</v>
      </c>
      <c r="AL15" s="135"/>
      <c r="AM15" s="122"/>
      <c r="AN15" s="136">
        <f t="shared" si="46"/>
        <v>0</v>
      </c>
      <c r="AO15" s="137">
        <f t="shared" si="47"/>
        <v>0</v>
      </c>
      <c r="AP15" s="137">
        <f t="shared" si="48"/>
        <v>0</v>
      </c>
      <c r="AQ15" s="138">
        <f t="shared" si="49"/>
        <v>0</v>
      </c>
      <c r="AR15" s="137">
        <f t="shared" si="50"/>
        <v>0</v>
      </c>
      <c r="AS15" s="137">
        <f t="shared" si="51"/>
        <v>0</v>
      </c>
      <c r="AT15" s="137">
        <f t="shared" si="52"/>
        <v>0</v>
      </c>
      <c r="AU15" s="137">
        <f t="shared" si="53"/>
        <v>0</v>
      </c>
      <c r="AV15" s="137">
        <f t="shared" si="54"/>
        <v>0</v>
      </c>
      <c r="AW15" s="137">
        <f t="shared" si="55"/>
        <v>0</v>
      </c>
      <c r="AX15" s="137">
        <f t="shared" si="56"/>
        <v>4.9111111111111105</v>
      </c>
      <c r="AY15" s="137">
        <f t="shared" si="57"/>
        <v>0</v>
      </c>
      <c r="AZ15" s="137">
        <f t="shared" si="58"/>
        <v>0</v>
      </c>
      <c r="BA15" s="137">
        <f t="shared" si="59"/>
        <v>0</v>
      </c>
      <c r="BB15" s="137">
        <f t="shared" si="60"/>
        <v>0</v>
      </c>
      <c r="BC15" s="137">
        <f t="shared" si="61"/>
        <v>0</v>
      </c>
      <c r="BD15" s="137">
        <f t="shared" si="62"/>
        <v>0</v>
      </c>
      <c r="BE15" s="137">
        <f t="shared" si="63"/>
        <v>0</v>
      </c>
      <c r="BF15" s="137">
        <f t="shared" si="64"/>
        <v>0</v>
      </c>
      <c r="BG15" s="139">
        <f t="shared" si="65"/>
        <v>0</v>
      </c>
      <c r="BH15" s="140">
        <f t="shared" si="66"/>
        <v>0</v>
      </c>
      <c r="BI15" s="152">
        <f t="shared" si="67"/>
        <v>17.791452991452992</v>
      </c>
      <c r="BJ15" s="152">
        <f t="shared" si="68"/>
        <v>11.119658119658121</v>
      </c>
      <c r="BK15" s="152">
        <f t="shared" si="69"/>
        <v>28.911111111111111</v>
      </c>
      <c r="BL15" s="153">
        <f t="shared" si="70"/>
        <v>0.38461538461538464</v>
      </c>
      <c r="BM15" s="141"/>
      <c r="BN15" s="152">
        <f t="shared" si="71"/>
        <v>0</v>
      </c>
      <c r="BO15" s="152">
        <f t="shared" si="72"/>
        <v>0</v>
      </c>
      <c r="BP15" s="152">
        <f t="shared" si="73"/>
        <v>0</v>
      </c>
      <c r="BQ15" s="142"/>
      <c r="BR15" s="143">
        <f t="shared" si="74"/>
        <v>24</v>
      </c>
      <c r="BS15" s="144">
        <f t="shared" si="75"/>
        <v>4.9111111111111105</v>
      </c>
      <c r="BT15" s="144">
        <f t="shared" si="76"/>
        <v>4.9111111111111105</v>
      </c>
      <c r="BU15" s="144">
        <f t="shared" si="77"/>
        <v>0</v>
      </c>
      <c r="BV15" s="145">
        <f t="shared" si="78"/>
        <v>0</v>
      </c>
      <c r="BW15" s="146">
        <f t="shared" si="79"/>
        <v>0</v>
      </c>
      <c r="BX15" s="147"/>
      <c r="BY15" s="144">
        <f t="shared" si="80"/>
        <v>17.791452991452992</v>
      </c>
      <c r="BZ15" s="144">
        <f t="shared" si="81"/>
        <v>11.119658119658121</v>
      </c>
      <c r="CA15" s="144">
        <f t="shared" si="82"/>
        <v>28.911111111111111</v>
      </c>
      <c r="CB15" s="144">
        <f t="shared" si="83"/>
        <v>0</v>
      </c>
      <c r="CC15" s="144">
        <f t="shared" si="84"/>
        <v>0</v>
      </c>
      <c r="CD15" s="144">
        <f t="shared" si="85"/>
        <v>0</v>
      </c>
      <c r="CE15" s="144">
        <f t="shared" si="86"/>
        <v>0</v>
      </c>
      <c r="CF15" s="144">
        <f t="shared" si="87"/>
        <v>0</v>
      </c>
      <c r="CG15" s="144">
        <f t="shared" si="88"/>
        <v>0</v>
      </c>
      <c r="CH15" s="148">
        <f t="shared" si="89"/>
        <v>0</v>
      </c>
    </row>
    <row r="16" spans="1:86" s="149" customFormat="1" ht="15.75" customHeight="1" x14ac:dyDescent="0.25">
      <c r="A16" s="117" t="s">
        <v>327</v>
      </c>
      <c r="B16" s="118" t="s">
        <v>383</v>
      </c>
      <c r="C16" s="274" t="s">
        <v>400</v>
      </c>
      <c r="D16" s="119" t="s">
        <v>339</v>
      </c>
      <c r="E16" s="121" t="s">
        <v>155</v>
      </c>
      <c r="F16" s="121" t="s">
        <v>397</v>
      </c>
      <c r="G16" s="121"/>
      <c r="H16" s="122">
        <v>1</v>
      </c>
      <c r="I16" s="123"/>
      <c r="J16" s="266" t="s">
        <v>522</v>
      </c>
      <c r="K16" s="124">
        <f t="shared" si="138"/>
        <v>20</v>
      </c>
      <c r="L16" s="266">
        <v>13</v>
      </c>
      <c r="M16" s="266">
        <v>7</v>
      </c>
      <c r="N16" s="123" t="s">
        <v>122</v>
      </c>
      <c r="O16" s="123"/>
      <c r="P16" s="124">
        <f t="shared" si="139"/>
        <v>2</v>
      </c>
      <c r="Q16" s="123">
        <v>2</v>
      </c>
      <c r="R16" s="123"/>
      <c r="S16" s="123" t="s">
        <v>329</v>
      </c>
      <c r="T16" s="123"/>
      <c r="U16" s="123" t="s">
        <v>390</v>
      </c>
      <c r="V16" s="123" t="s">
        <v>484</v>
      </c>
      <c r="W16" s="123" t="s">
        <v>530</v>
      </c>
      <c r="X16" s="123" t="s">
        <v>484</v>
      </c>
      <c r="Y16" s="123" t="s">
        <v>480</v>
      </c>
      <c r="Z16" s="297" t="s">
        <v>466</v>
      </c>
      <c r="AA16" s="126"/>
      <c r="AB16" s="127"/>
      <c r="AC16" s="128"/>
      <c r="AD16" s="129">
        <v>24</v>
      </c>
      <c r="AE16" s="130">
        <v>72</v>
      </c>
      <c r="AF16" s="131"/>
      <c r="AG16" s="132"/>
      <c r="AH16" s="133"/>
      <c r="AI16" s="132"/>
      <c r="AJ16" s="134"/>
      <c r="AK16" s="125" t="s">
        <v>184</v>
      </c>
      <c r="AL16" s="135"/>
      <c r="AM16" s="122"/>
      <c r="AN16" s="136">
        <f t="shared" si="46"/>
        <v>0</v>
      </c>
      <c r="AO16" s="137">
        <f t="shared" si="47"/>
        <v>0</v>
      </c>
      <c r="AP16" s="137">
        <f t="shared" si="48"/>
        <v>0</v>
      </c>
      <c r="AQ16" s="138">
        <f t="shared" si="49"/>
        <v>0</v>
      </c>
      <c r="AR16" s="137">
        <f t="shared" si="50"/>
        <v>0</v>
      </c>
      <c r="AS16" s="137">
        <f t="shared" si="51"/>
        <v>0</v>
      </c>
      <c r="AT16" s="137">
        <f t="shared" si="52"/>
        <v>0</v>
      </c>
      <c r="AU16" s="137">
        <f t="shared" si="53"/>
        <v>0</v>
      </c>
      <c r="AV16" s="137">
        <f t="shared" si="54"/>
        <v>0</v>
      </c>
      <c r="AW16" s="137">
        <f t="shared" si="55"/>
        <v>0</v>
      </c>
      <c r="AX16" s="137">
        <f t="shared" si="56"/>
        <v>7.5555555555555545</v>
      </c>
      <c r="AY16" s="137">
        <f t="shared" si="57"/>
        <v>0</v>
      </c>
      <c r="AZ16" s="137">
        <f t="shared" si="58"/>
        <v>0</v>
      </c>
      <c r="BA16" s="137">
        <f t="shared" si="59"/>
        <v>0</v>
      </c>
      <c r="BB16" s="137">
        <f t="shared" si="60"/>
        <v>0</v>
      </c>
      <c r="BC16" s="137">
        <f t="shared" si="61"/>
        <v>0</v>
      </c>
      <c r="BD16" s="137">
        <f t="shared" si="62"/>
        <v>0</v>
      </c>
      <c r="BE16" s="137">
        <f t="shared" si="63"/>
        <v>0</v>
      </c>
      <c r="BF16" s="137">
        <f t="shared" si="64"/>
        <v>0</v>
      </c>
      <c r="BG16" s="139">
        <f t="shared" si="65"/>
        <v>0</v>
      </c>
      <c r="BH16" s="140">
        <f t="shared" si="66"/>
        <v>0</v>
      </c>
      <c r="BI16" s="152">
        <f t="shared" si="67"/>
        <v>20.511111111111109</v>
      </c>
      <c r="BJ16" s="152">
        <f t="shared" si="68"/>
        <v>11.044444444444443</v>
      </c>
      <c r="BK16" s="152">
        <f t="shared" si="69"/>
        <v>31.555555555555554</v>
      </c>
      <c r="BL16" s="153">
        <f t="shared" si="70"/>
        <v>0.35</v>
      </c>
      <c r="BM16" s="141"/>
      <c r="BN16" s="152">
        <f t="shared" si="71"/>
        <v>0</v>
      </c>
      <c r="BO16" s="152">
        <f t="shared" si="72"/>
        <v>0</v>
      </c>
      <c r="BP16" s="152">
        <f t="shared" si="73"/>
        <v>0</v>
      </c>
      <c r="BQ16" s="142"/>
      <c r="BR16" s="143">
        <f t="shared" si="74"/>
        <v>24</v>
      </c>
      <c r="BS16" s="144">
        <f t="shared" si="75"/>
        <v>7.5555555555555545</v>
      </c>
      <c r="BT16" s="144">
        <f t="shared" si="76"/>
        <v>7.5555555555555545</v>
      </c>
      <c r="BU16" s="144">
        <f t="shared" si="77"/>
        <v>0</v>
      </c>
      <c r="BV16" s="145">
        <f t="shared" si="78"/>
        <v>0</v>
      </c>
      <c r="BW16" s="146">
        <f t="shared" si="79"/>
        <v>0</v>
      </c>
      <c r="BX16" s="147"/>
      <c r="BY16" s="144">
        <f t="shared" si="80"/>
        <v>20.511111111111109</v>
      </c>
      <c r="BZ16" s="144">
        <f t="shared" si="81"/>
        <v>11.044444444444443</v>
      </c>
      <c r="CA16" s="144">
        <f t="shared" si="82"/>
        <v>31.555555555555554</v>
      </c>
      <c r="CB16" s="144">
        <f t="shared" si="83"/>
        <v>0</v>
      </c>
      <c r="CC16" s="144">
        <f t="shared" si="84"/>
        <v>0</v>
      </c>
      <c r="CD16" s="144">
        <f t="shared" si="85"/>
        <v>0</v>
      </c>
      <c r="CE16" s="144">
        <f t="shared" si="86"/>
        <v>0</v>
      </c>
      <c r="CF16" s="144">
        <f t="shared" si="87"/>
        <v>0</v>
      </c>
      <c r="CG16" s="144">
        <f t="shared" si="88"/>
        <v>0</v>
      </c>
      <c r="CH16" s="148">
        <f t="shared" si="89"/>
        <v>0</v>
      </c>
    </row>
    <row r="17" spans="1:86" s="149" customFormat="1" ht="15.75" customHeight="1" x14ac:dyDescent="0.25">
      <c r="A17" s="117" t="s">
        <v>327</v>
      </c>
      <c r="B17" s="118" t="s">
        <v>383</v>
      </c>
      <c r="C17" s="274" t="s">
        <v>400</v>
      </c>
      <c r="D17" s="119" t="s">
        <v>339</v>
      </c>
      <c r="E17" s="121" t="s">
        <v>155</v>
      </c>
      <c r="F17" s="121" t="s">
        <v>397</v>
      </c>
      <c r="G17" s="121"/>
      <c r="H17" s="122">
        <v>1</v>
      </c>
      <c r="I17" s="123"/>
      <c r="J17" s="266" t="s">
        <v>523</v>
      </c>
      <c r="K17" s="124">
        <f t="shared" ref="K17" si="142">L17+M17</f>
        <v>14</v>
      </c>
      <c r="L17" s="266">
        <v>14</v>
      </c>
      <c r="M17" s="266"/>
      <c r="N17" s="123" t="s">
        <v>122</v>
      </c>
      <c r="O17" s="123"/>
      <c r="P17" s="124">
        <f t="shared" ref="P17" si="143">SUM(Q17:R17)</f>
        <v>2</v>
      </c>
      <c r="Q17" s="123">
        <v>2</v>
      </c>
      <c r="R17" s="123"/>
      <c r="S17" s="123" t="s">
        <v>329</v>
      </c>
      <c r="T17" s="123"/>
      <c r="U17" s="123" t="s">
        <v>390</v>
      </c>
      <c r="V17" s="123" t="s">
        <v>484</v>
      </c>
      <c r="W17" s="123" t="s">
        <v>530</v>
      </c>
      <c r="X17" s="123" t="s">
        <v>484</v>
      </c>
      <c r="Y17" s="123" t="s">
        <v>480</v>
      </c>
      <c r="Z17" s="297" t="s">
        <v>466</v>
      </c>
      <c r="AA17" s="126"/>
      <c r="AB17" s="127"/>
      <c r="AC17" s="128"/>
      <c r="AD17" s="129">
        <v>24</v>
      </c>
      <c r="AE17" s="130">
        <v>72</v>
      </c>
      <c r="AF17" s="131"/>
      <c r="AG17" s="132"/>
      <c r="AH17" s="133"/>
      <c r="AI17" s="132"/>
      <c r="AJ17" s="134"/>
      <c r="AK17" s="125" t="s">
        <v>184</v>
      </c>
      <c r="AL17" s="135"/>
      <c r="AM17" s="122"/>
      <c r="AN17" s="136">
        <f t="shared" si="46"/>
        <v>0</v>
      </c>
      <c r="AO17" s="137">
        <f t="shared" si="47"/>
        <v>0</v>
      </c>
      <c r="AP17" s="137">
        <f t="shared" si="48"/>
        <v>0</v>
      </c>
      <c r="AQ17" s="138">
        <f t="shared" si="49"/>
        <v>0</v>
      </c>
      <c r="AR17" s="137">
        <f t="shared" si="50"/>
        <v>0</v>
      </c>
      <c r="AS17" s="137">
        <f t="shared" si="51"/>
        <v>0</v>
      </c>
      <c r="AT17" s="137">
        <f t="shared" si="52"/>
        <v>0</v>
      </c>
      <c r="AU17" s="137">
        <f t="shared" si="53"/>
        <v>0</v>
      </c>
      <c r="AV17" s="137">
        <f t="shared" si="54"/>
        <v>0</v>
      </c>
      <c r="AW17" s="137">
        <f t="shared" si="55"/>
        <v>0</v>
      </c>
      <c r="AX17" s="137">
        <f t="shared" si="56"/>
        <v>5.2888888888888879</v>
      </c>
      <c r="AY17" s="137">
        <f t="shared" si="57"/>
        <v>0</v>
      </c>
      <c r="AZ17" s="137">
        <f t="shared" si="58"/>
        <v>0</v>
      </c>
      <c r="BA17" s="137">
        <f t="shared" si="59"/>
        <v>0</v>
      </c>
      <c r="BB17" s="137">
        <f t="shared" si="60"/>
        <v>0</v>
      </c>
      <c r="BC17" s="137">
        <f t="shared" si="61"/>
        <v>0</v>
      </c>
      <c r="BD17" s="137">
        <f t="shared" si="62"/>
        <v>0</v>
      </c>
      <c r="BE17" s="137">
        <f t="shared" si="63"/>
        <v>0</v>
      </c>
      <c r="BF17" s="137">
        <f t="shared" si="64"/>
        <v>0</v>
      </c>
      <c r="BG17" s="139">
        <f t="shared" si="65"/>
        <v>0</v>
      </c>
      <c r="BH17" s="140">
        <f t="shared" si="66"/>
        <v>0</v>
      </c>
      <c r="BI17" s="152">
        <f t="shared" si="67"/>
        <v>29.288888888888888</v>
      </c>
      <c r="BJ17" s="152">
        <f t="shared" si="68"/>
        <v>0</v>
      </c>
      <c r="BK17" s="152">
        <f t="shared" si="69"/>
        <v>29.288888888888888</v>
      </c>
      <c r="BL17" s="153">
        <f t="shared" si="70"/>
        <v>0</v>
      </c>
      <c r="BM17" s="141"/>
      <c r="BN17" s="152">
        <f t="shared" si="71"/>
        <v>0</v>
      </c>
      <c r="BO17" s="152">
        <f t="shared" si="72"/>
        <v>0</v>
      </c>
      <c r="BP17" s="152">
        <f t="shared" si="73"/>
        <v>0</v>
      </c>
      <c r="BQ17" s="142"/>
      <c r="BR17" s="143">
        <f t="shared" si="74"/>
        <v>24</v>
      </c>
      <c r="BS17" s="144">
        <f t="shared" si="75"/>
        <v>5.2888888888888879</v>
      </c>
      <c r="BT17" s="144">
        <f t="shared" si="76"/>
        <v>5.2888888888888879</v>
      </c>
      <c r="BU17" s="144">
        <f t="shared" si="77"/>
        <v>0</v>
      </c>
      <c r="BV17" s="145">
        <f t="shared" si="78"/>
        <v>0</v>
      </c>
      <c r="BW17" s="146">
        <f t="shared" si="79"/>
        <v>0</v>
      </c>
      <c r="BX17" s="147"/>
      <c r="BY17" s="144">
        <f t="shared" si="80"/>
        <v>29.288888888888888</v>
      </c>
      <c r="BZ17" s="144">
        <f t="shared" si="81"/>
        <v>0</v>
      </c>
      <c r="CA17" s="144">
        <f t="shared" si="82"/>
        <v>29.288888888888888</v>
      </c>
      <c r="CB17" s="144">
        <f t="shared" si="83"/>
        <v>0</v>
      </c>
      <c r="CC17" s="144">
        <f t="shared" si="84"/>
        <v>0</v>
      </c>
      <c r="CD17" s="144">
        <f t="shared" si="85"/>
        <v>0</v>
      </c>
      <c r="CE17" s="144">
        <f t="shared" si="86"/>
        <v>0</v>
      </c>
      <c r="CF17" s="144">
        <f t="shared" si="87"/>
        <v>0</v>
      </c>
      <c r="CG17" s="144">
        <f t="shared" si="88"/>
        <v>0</v>
      </c>
      <c r="CH17" s="148">
        <f t="shared" si="89"/>
        <v>0</v>
      </c>
    </row>
    <row r="18" spans="1:86" s="149" customFormat="1" ht="15.75" customHeight="1" x14ac:dyDescent="0.25">
      <c r="A18" s="117" t="s">
        <v>327</v>
      </c>
      <c r="B18" s="118" t="s">
        <v>383</v>
      </c>
      <c r="C18" s="274" t="s">
        <v>400</v>
      </c>
      <c r="D18" s="119" t="s">
        <v>376</v>
      </c>
      <c r="E18" s="121" t="s">
        <v>155</v>
      </c>
      <c r="F18" s="121" t="s">
        <v>397</v>
      </c>
      <c r="G18" s="121"/>
      <c r="H18" s="122">
        <v>1</v>
      </c>
      <c r="I18" s="123"/>
      <c r="J18" s="266" t="s">
        <v>524</v>
      </c>
      <c r="K18" s="124">
        <f t="shared" si="138"/>
        <v>10</v>
      </c>
      <c r="L18" s="266">
        <v>8</v>
      </c>
      <c r="M18" s="266">
        <v>2</v>
      </c>
      <c r="N18" s="123" t="s">
        <v>122</v>
      </c>
      <c r="O18" s="123"/>
      <c r="P18" s="124">
        <f t="shared" si="139"/>
        <v>1</v>
      </c>
      <c r="Q18" s="123">
        <v>1</v>
      </c>
      <c r="R18" s="123"/>
      <c r="S18" s="123" t="s">
        <v>329</v>
      </c>
      <c r="T18" s="123"/>
      <c r="U18" s="123" t="s">
        <v>390</v>
      </c>
      <c r="V18" s="123" t="s">
        <v>484</v>
      </c>
      <c r="W18" s="123" t="s">
        <v>530</v>
      </c>
      <c r="X18" s="123" t="s">
        <v>484</v>
      </c>
      <c r="Y18" s="123" t="s">
        <v>481</v>
      </c>
      <c r="Z18" s="297" t="s">
        <v>466</v>
      </c>
      <c r="AA18" s="126"/>
      <c r="AB18" s="127"/>
      <c r="AC18" s="128"/>
      <c r="AD18" s="129">
        <v>24</v>
      </c>
      <c r="AE18" s="130">
        <v>72</v>
      </c>
      <c r="AF18" s="131"/>
      <c r="AG18" s="132"/>
      <c r="AH18" s="133"/>
      <c r="AI18" s="132"/>
      <c r="AJ18" s="134"/>
      <c r="AK18" s="125" t="s">
        <v>184</v>
      </c>
      <c r="AL18" s="135"/>
      <c r="AM18" s="122"/>
      <c r="AN18" s="136">
        <f t="shared" si="46"/>
        <v>0</v>
      </c>
      <c r="AO18" s="137">
        <f t="shared" si="47"/>
        <v>0</v>
      </c>
      <c r="AP18" s="137">
        <f t="shared" si="48"/>
        <v>0</v>
      </c>
      <c r="AQ18" s="138">
        <f t="shared" si="49"/>
        <v>0</v>
      </c>
      <c r="AR18" s="137">
        <f t="shared" si="50"/>
        <v>0</v>
      </c>
      <c r="AS18" s="137">
        <f t="shared" si="51"/>
        <v>0</v>
      </c>
      <c r="AT18" s="137">
        <f t="shared" si="52"/>
        <v>0</v>
      </c>
      <c r="AU18" s="137">
        <f t="shared" si="53"/>
        <v>0</v>
      </c>
      <c r="AV18" s="137">
        <f t="shared" si="54"/>
        <v>0</v>
      </c>
      <c r="AW18" s="137">
        <f t="shared" si="55"/>
        <v>0</v>
      </c>
      <c r="AX18" s="137">
        <f t="shared" si="56"/>
        <v>3.7777777777777772</v>
      </c>
      <c r="AY18" s="137">
        <f t="shared" si="57"/>
        <v>0</v>
      </c>
      <c r="AZ18" s="137">
        <f t="shared" si="58"/>
        <v>0</v>
      </c>
      <c r="BA18" s="137">
        <f t="shared" si="59"/>
        <v>0</v>
      </c>
      <c r="BB18" s="137">
        <f t="shared" si="60"/>
        <v>0</v>
      </c>
      <c r="BC18" s="137">
        <f t="shared" si="61"/>
        <v>0</v>
      </c>
      <c r="BD18" s="137">
        <f t="shared" si="62"/>
        <v>0</v>
      </c>
      <c r="BE18" s="137">
        <f t="shared" si="63"/>
        <v>0</v>
      </c>
      <c r="BF18" s="137">
        <f t="shared" si="64"/>
        <v>0</v>
      </c>
      <c r="BG18" s="139">
        <f t="shared" si="65"/>
        <v>0</v>
      </c>
      <c r="BH18" s="140">
        <f t="shared" si="66"/>
        <v>0</v>
      </c>
      <c r="BI18" s="152">
        <f t="shared" si="67"/>
        <v>22.222222222222225</v>
      </c>
      <c r="BJ18" s="152">
        <f t="shared" si="68"/>
        <v>5.5555555555555562</v>
      </c>
      <c r="BK18" s="152">
        <f t="shared" si="69"/>
        <v>27.777777777777779</v>
      </c>
      <c r="BL18" s="153">
        <f t="shared" si="70"/>
        <v>0.2</v>
      </c>
      <c r="BM18" s="141"/>
      <c r="BN18" s="152">
        <f t="shared" si="71"/>
        <v>22.222222222222225</v>
      </c>
      <c r="BO18" s="152">
        <f t="shared" si="72"/>
        <v>5.5555555555555562</v>
      </c>
      <c r="BP18" s="152">
        <f t="shared" si="73"/>
        <v>27.777777777777782</v>
      </c>
      <c r="BQ18" s="142"/>
      <c r="BR18" s="143">
        <f t="shared" si="74"/>
        <v>24</v>
      </c>
      <c r="BS18" s="144">
        <f t="shared" si="75"/>
        <v>3.7777777777777772</v>
      </c>
      <c r="BT18" s="144">
        <f t="shared" si="76"/>
        <v>3.7777777777777772</v>
      </c>
      <c r="BU18" s="144">
        <f t="shared" si="77"/>
        <v>0</v>
      </c>
      <c r="BV18" s="145">
        <f t="shared" si="78"/>
        <v>0</v>
      </c>
      <c r="BW18" s="146">
        <f t="shared" si="79"/>
        <v>0</v>
      </c>
      <c r="BX18" s="147"/>
      <c r="BY18" s="144">
        <f t="shared" si="80"/>
        <v>22.222222222222225</v>
      </c>
      <c r="BZ18" s="144">
        <f t="shared" si="81"/>
        <v>5.5555555555555562</v>
      </c>
      <c r="CA18" s="144">
        <f t="shared" si="82"/>
        <v>27.777777777777779</v>
      </c>
      <c r="CB18" s="144">
        <f t="shared" si="83"/>
        <v>0</v>
      </c>
      <c r="CC18" s="144">
        <f t="shared" si="84"/>
        <v>0</v>
      </c>
      <c r="CD18" s="144">
        <f t="shared" si="85"/>
        <v>0</v>
      </c>
      <c r="CE18" s="144">
        <f t="shared" si="86"/>
        <v>0</v>
      </c>
      <c r="CF18" s="144">
        <f t="shared" si="87"/>
        <v>0</v>
      </c>
      <c r="CG18" s="144">
        <f t="shared" si="88"/>
        <v>0</v>
      </c>
      <c r="CH18" s="148">
        <f t="shared" si="89"/>
        <v>0</v>
      </c>
    </row>
    <row r="19" spans="1:86" s="149" customFormat="1" ht="31.5" customHeight="1" x14ac:dyDescent="0.25">
      <c r="A19" s="117" t="s">
        <v>327</v>
      </c>
      <c r="B19" s="118" t="s">
        <v>383</v>
      </c>
      <c r="C19" s="274" t="s">
        <v>402</v>
      </c>
      <c r="D19" s="119" t="s">
        <v>358</v>
      </c>
      <c r="E19" s="121" t="s">
        <v>159</v>
      </c>
      <c r="F19" s="121" t="s">
        <v>164</v>
      </c>
      <c r="G19" s="121"/>
      <c r="H19" s="122">
        <v>1</v>
      </c>
      <c r="I19" s="123" t="s">
        <v>330</v>
      </c>
      <c r="J19" s="123" t="s">
        <v>365</v>
      </c>
      <c r="K19" s="124">
        <f t="shared" si="138"/>
        <v>28</v>
      </c>
      <c r="L19" s="123">
        <v>20</v>
      </c>
      <c r="M19" s="123">
        <v>8</v>
      </c>
      <c r="N19" s="123" t="s">
        <v>119</v>
      </c>
      <c r="O19" s="123"/>
      <c r="P19" s="124">
        <f t="shared" si="139"/>
        <v>1</v>
      </c>
      <c r="Q19" s="123">
        <v>1</v>
      </c>
      <c r="R19" s="123"/>
      <c r="S19" s="123" t="s">
        <v>329</v>
      </c>
      <c r="T19" s="123"/>
      <c r="U19" s="123" t="s">
        <v>390</v>
      </c>
      <c r="V19" s="123" t="s">
        <v>484</v>
      </c>
      <c r="W19" s="123" t="s">
        <v>530</v>
      </c>
      <c r="X19" s="123" t="s">
        <v>484</v>
      </c>
      <c r="Y19" s="123" t="s">
        <v>480</v>
      </c>
      <c r="Z19" s="297" t="s">
        <v>467</v>
      </c>
      <c r="AA19" s="126">
        <v>108</v>
      </c>
      <c r="AB19" s="127">
        <v>32</v>
      </c>
      <c r="AC19" s="128"/>
      <c r="AD19" s="129"/>
      <c r="AE19" s="130"/>
      <c r="AF19" s="131"/>
      <c r="AG19" s="132"/>
      <c r="AH19" s="133"/>
      <c r="AI19" s="132"/>
      <c r="AJ19" s="134"/>
      <c r="AK19" s="125"/>
      <c r="AL19" s="135"/>
      <c r="AM19" s="122"/>
      <c r="AN19" s="136">
        <f t="shared" si="46"/>
        <v>7</v>
      </c>
      <c r="AO19" s="137">
        <f t="shared" si="47"/>
        <v>0</v>
      </c>
      <c r="AP19" s="137">
        <f t="shared" si="48"/>
        <v>0</v>
      </c>
      <c r="AQ19" s="138">
        <f t="shared" si="49"/>
        <v>1.6</v>
      </c>
      <c r="AR19" s="137">
        <f t="shared" si="50"/>
        <v>0</v>
      </c>
      <c r="AS19" s="137">
        <f t="shared" si="51"/>
        <v>0</v>
      </c>
      <c r="AT19" s="137">
        <f t="shared" si="52"/>
        <v>0</v>
      </c>
      <c r="AU19" s="137">
        <f t="shared" si="53"/>
        <v>0</v>
      </c>
      <c r="AV19" s="137">
        <f t="shared" si="54"/>
        <v>0</v>
      </c>
      <c r="AW19" s="137">
        <f t="shared" si="55"/>
        <v>0</v>
      </c>
      <c r="AX19" s="137">
        <f t="shared" si="56"/>
        <v>0</v>
      </c>
      <c r="AY19" s="137">
        <f t="shared" si="57"/>
        <v>0</v>
      </c>
      <c r="AZ19" s="137">
        <f t="shared" si="58"/>
        <v>0</v>
      </c>
      <c r="BA19" s="137">
        <f t="shared" si="59"/>
        <v>0</v>
      </c>
      <c r="BB19" s="137">
        <f t="shared" si="60"/>
        <v>0</v>
      </c>
      <c r="BC19" s="137">
        <f t="shared" si="61"/>
        <v>0</v>
      </c>
      <c r="BD19" s="137">
        <f t="shared" si="62"/>
        <v>0</v>
      </c>
      <c r="BE19" s="137">
        <f t="shared" si="63"/>
        <v>0</v>
      </c>
      <c r="BF19" s="137">
        <f t="shared" si="64"/>
        <v>0</v>
      </c>
      <c r="BG19" s="139">
        <f t="shared" si="65"/>
        <v>1.8143999999999998</v>
      </c>
      <c r="BH19" s="140">
        <f t="shared" si="66"/>
        <v>0</v>
      </c>
      <c r="BI19" s="152">
        <f t="shared" si="67"/>
        <v>30.295999999999999</v>
      </c>
      <c r="BJ19" s="152">
        <f t="shared" si="68"/>
        <v>12.118399999999999</v>
      </c>
      <c r="BK19" s="152">
        <f t="shared" si="69"/>
        <v>42.414400000000001</v>
      </c>
      <c r="BL19" s="153">
        <f t="shared" si="70"/>
        <v>0.2857142857142857</v>
      </c>
      <c r="BM19" s="141"/>
      <c r="BN19" s="152">
        <f t="shared" si="71"/>
        <v>0</v>
      </c>
      <c r="BO19" s="152">
        <f t="shared" si="72"/>
        <v>0</v>
      </c>
      <c r="BP19" s="152">
        <f t="shared" si="73"/>
        <v>0</v>
      </c>
      <c r="BQ19" s="142"/>
      <c r="BR19" s="143">
        <f t="shared" si="74"/>
        <v>40.6</v>
      </c>
      <c r="BS19" s="144">
        <f t="shared" si="75"/>
        <v>1.8143999999999998</v>
      </c>
      <c r="BT19" s="144">
        <f t="shared" si="76"/>
        <v>1.8143999999999998</v>
      </c>
      <c r="BU19" s="144">
        <f t="shared" si="77"/>
        <v>0</v>
      </c>
      <c r="BV19" s="145">
        <f t="shared" si="78"/>
        <v>0</v>
      </c>
      <c r="BW19" s="146">
        <f t="shared" si="79"/>
        <v>0</v>
      </c>
      <c r="BX19" s="147"/>
      <c r="BY19" s="144">
        <f t="shared" si="80"/>
        <v>30.295999999999999</v>
      </c>
      <c r="BZ19" s="144">
        <f t="shared" si="81"/>
        <v>12.118399999999999</v>
      </c>
      <c r="CA19" s="144">
        <f t="shared" si="82"/>
        <v>42.414400000000001</v>
      </c>
      <c r="CB19" s="144">
        <f t="shared" si="83"/>
        <v>0</v>
      </c>
      <c r="CC19" s="144">
        <f t="shared" si="84"/>
        <v>0</v>
      </c>
      <c r="CD19" s="144">
        <f t="shared" si="85"/>
        <v>0</v>
      </c>
      <c r="CE19" s="144">
        <f t="shared" si="86"/>
        <v>0</v>
      </c>
      <c r="CF19" s="144">
        <f t="shared" si="87"/>
        <v>0</v>
      </c>
      <c r="CG19" s="144">
        <f t="shared" si="88"/>
        <v>0</v>
      </c>
      <c r="CH19" s="148">
        <f t="shared" si="89"/>
        <v>0</v>
      </c>
    </row>
    <row r="20" spans="1:86" s="149" customFormat="1" ht="31.5" customHeight="1" x14ac:dyDescent="0.25">
      <c r="A20" s="117" t="s">
        <v>327</v>
      </c>
      <c r="B20" s="118" t="s">
        <v>383</v>
      </c>
      <c r="C20" s="274" t="s">
        <v>402</v>
      </c>
      <c r="D20" s="119" t="s">
        <v>358</v>
      </c>
      <c r="E20" s="121" t="s">
        <v>159</v>
      </c>
      <c r="F20" s="121" t="s">
        <v>164</v>
      </c>
      <c r="G20" s="121"/>
      <c r="H20" s="122">
        <v>1</v>
      </c>
      <c r="I20" s="123"/>
      <c r="J20" s="294" t="s">
        <v>365</v>
      </c>
      <c r="K20" s="124">
        <f t="shared" si="138"/>
        <v>14</v>
      </c>
      <c r="L20" s="123">
        <v>10</v>
      </c>
      <c r="M20" s="123">
        <v>4</v>
      </c>
      <c r="N20" s="123" t="s">
        <v>122</v>
      </c>
      <c r="O20" s="123"/>
      <c r="P20" s="124">
        <f t="shared" si="139"/>
        <v>1</v>
      </c>
      <c r="Q20" s="123">
        <v>1</v>
      </c>
      <c r="R20" s="123"/>
      <c r="S20" s="123" t="s">
        <v>329</v>
      </c>
      <c r="T20" s="123"/>
      <c r="U20" s="123" t="s">
        <v>390</v>
      </c>
      <c r="V20" s="123"/>
      <c r="W20" s="123"/>
      <c r="X20" s="123" t="s">
        <v>478</v>
      </c>
      <c r="Y20" s="123" t="s">
        <v>480</v>
      </c>
      <c r="Z20" s="297" t="s">
        <v>468</v>
      </c>
      <c r="AA20" s="126"/>
      <c r="AB20" s="127"/>
      <c r="AC20" s="128"/>
      <c r="AD20" s="129">
        <v>32</v>
      </c>
      <c r="AE20" s="130">
        <v>35</v>
      </c>
      <c r="AF20" s="131"/>
      <c r="AG20" s="132"/>
      <c r="AH20" s="133"/>
      <c r="AI20" s="132"/>
      <c r="AJ20" s="134"/>
      <c r="AK20" s="125" t="s">
        <v>184</v>
      </c>
      <c r="AL20" s="135"/>
      <c r="AM20" s="122"/>
      <c r="AN20" s="136">
        <f t="shared" si="46"/>
        <v>0</v>
      </c>
      <c r="AO20" s="137">
        <f t="shared" si="47"/>
        <v>0</v>
      </c>
      <c r="AP20" s="137">
        <f t="shared" si="48"/>
        <v>0</v>
      </c>
      <c r="AQ20" s="138">
        <f t="shared" si="49"/>
        <v>0</v>
      </c>
      <c r="AR20" s="137">
        <f t="shared" si="50"/>
        <v>0</v>
      </c>
      <c r="AS20" s="137">
        <f t="shared" si="51"/>
        <v>0</v>
      </c>
      <c r="AT20" s="137">
        <f t="shared" si="52"/>
        <v>0</v>
      </c>
      <c r="AU20" s="137">
        <f t="shared" si="53"/>
        <v>0</v>
      </c>
      <c r="AV20" s="137">
        <f t="shared" si="54"/>
        <v>0</v>
      </c>
      <c r="AW20" s="137">
        <f t="shared" si="55"/>
        <v>0</v>
      </c>
      <c r="AX20" s="137">
        <f t="shared" si="56"/>
        <v>2.7068275862068965</v>
      </c>
      <c r="AY20" s="137">
        <f t="shared" si="57"/>
        <v>0</v>
      </c>
      <c r="AZ20" s="137">
        <f t="shared" si="58"/>
        <v>0</v>
      </c>
      <c r="BA20" s="137">
        <f t="shared" si="59"/>
        <v>0</v>
      </c>
      <c r="BB20" s="137">
        <f t="shared" si="60"/>
        <v>0</v>
      </c>
      <c r="BC20" s="137">
        <f t="shared" si="61"/>
        <v>0</v>
      </c>
      <c r="BD20" s="137">
        <f t="shared" si="62"/>
        <v>0</v>
      </c>
      <c r="BE20" s="137">
        <f t="shared" si="63"/>
        <v>0</v>
      </c>
      <c r="BF20" s="137">
        <f t="shared" si="64"/>
        <v>0</v>
      </c>
      <c r="BG20" s="139">
        <f t="shared" si="65"/>
        <v>0</v>
      </c>
      <c r="BH20" s="140">
        <f t="shared" si="66"/>
        <v>0</v>
      </c>
      <c r="BI20" s="152">
        <f t="shared" si="67"/>
        <v>24.790591133004927</v>
      </c>
      <c r="BJ20" s="152">
        <f t="shared" si="68"/>
        <v>9.9162364532019698</v>
      </c>
      <c r="BK20" s="152">
        <f t="shared" si="69"/>
        <v>34.706827586206899</v>
      </c>
      <c r="BL20" s="153">
        <f t="shared" si="70"/>
        <v>0.2857142857142857</v>
      </c>
      <c r="BM20" s="141"/>
      <c r="BN20" s="152">
        <f t="shared" si="71"/>
        <v>0</v>
      </c>
      <c r="BO20" s="152">
        <f t="shared" si="72"/>
        <v>0</v>
      </c>
      <c r="BP20" s="152">
        <f t="shared" si="73"/>
        <v>0</v>
      </c>
      <c r="BQ20" s="142"/>
      <c r="BR20" s="143">
        <f t="shared" si="74"/>
        <v>32</v>
      </c>
      <c r="BS20" s="144">
        <f t="shared" si="75"/>
        <v>2.7068275862068965</v>
      </c>
      <c r="BT20" s="144">
        <f t="shared" si="76"/>
        <v>2.7068275862068965</v>
      </c>
      <c r="BU20" s="144">
        <f t="shared" si="77"/>
        <v>0</v>
      </c>
      <c r="BV20" s="145">
        <f t="shared" si="78"/>
        <v>0</v>
      </c>
      <c r="BW20" s="146">
        <f t="shared" si="79"/>
        <v>0</v>
      </c>
      <c r="BX20" s="147"/>
      <c r="BY20" s="144">
        <f t="shared" si="80"/>
        <v>24.790591133004927</v>
      </c>
      <c r="BZ20" s="144">
        <f t="shared" si="81"/>
        <v>9.9162364532019698</v>
      </c>
      <c r="CA20" s="144">
        <f t="shared" si="82"/>
        <v>34.706827586206899</v>
      </c>
      <c r="CB20" s="144">
        <f t="shared" si="83"/>
        <v>0</v>
      </c>
      <c r="CC20" s="144">
        <f t="shared" si="84"/>
        <v>0</v>
      </c>
      <c r="CD20" s="144">
        <f t="shared" si="85"/>
        <v>0</v>
      </c>
      <c r="CE20" s="144">
        <f t="shared" si="86"/>
        <v>0</v>
      </c>
      <c r="CF20" s="144">
        <f t="shared" si="87"/>
        <v>0</v>
      </c>
      <c r="CG20" s="144">
        <f t="shared" si="88"/>
        <v>0</v>
      </c>
      <c r="CH20" s="148">
        <f t="shared" si="89"/>
        <v>0</v>
      </c>
    </row>
    <row r="21" spans="1:86" s="149" customFormat="1" ht="31.5" customHeight="1" x14ac:dyDescent="0.25">
      <c r="A21" s="117" t="s">
        <v>327</v>
      </c>
      <c r="B21" s="118" t="s">
        <v>383</v>
      </c>
      <c r="C21" s="274" t="s">
        <v>402</v>
      </c>
      <c r="D21" s="119" t="s">
        <v>358</v>
      </c>
      <c r="E21" s="121" t="s">
        <v>159</v>
      </c>
      <c r="F21" s="121" t="s">
        <v>164</v>
      </c>
      <c r="G21" s="121"/>
      <c r="H21" s="122">
        <v>1</v>
      </c>
      <c r="I21" s="123"/>
      <c r="J21" s="294" t="s">
        <v>365</v>
      </c>
      <c r="K21" s="124">
        <f t="shared" si="138"/>
        <v>14</v>
      </c>
      <c r="L21" s="123">
        <v>10</v>
      </c>
      <c r="M21" s="123">
        <v>4</v>
      </c>
      <c r="N21" s="123" t="s">
        <v>122</v>
      </c>
      <c r="O21" s="123"/>
      <c r="P21" s="124">
        <f t="shared" si="139"/>
        <v>1</v>
      </c>
      <c r="Q21" s="123">
        <v>1</v>
      </c>
      <c r="R21" s="123"/>
      <c r="S21" s="123" t="s">
        <v>329</v>
      </c>
      <c r="T21" s="123"/>
      <c r="U21" s="123" t="s">
        <v>390</v>
      </c>
      <c r="V21" s="123"/>
      <c r="W21" s="123"/>
      <c r="X21" s="123" t="s">
        <v>478</v>
      </c>
      <c r="Y21" s="123" t="s">
        <v>480</v>
      </c>
      <c r="Z21" s="297" t="s">
        <v>468</v>
      </c>
      <c r="AA21" s="126"/>
      <c r="AB21" s="127"/>
      <c r="AC21" s="128"/>
      <c r="AD21" s="129">
        <v>32</v>
      </c>
      <c r="AE21" s="130">
        <v>35</v>
      </c>
      <c r="AF21" s="131"/>
      <c r="AG21" s="132"/>
      <c r="AH21" s="133"/>
      <c r="AI21" s="132"/>
      <c r="AJ21" s="134"/>
      <c r="AK21" s="125" t="s">
        <v>184</v>
      </c>
      <c r="AL21" s="135"/>
      <c r="AM21" s="122"/>
      <c r="AN21" s="136">
        <f t="shared" si="46"/>
        <v>0</v>
      </c>
      <c r="AO21" s="137">
        <f t="shared" si="47"/>
        <v>0</v>
      </c>
      <c r="AP21" s="137">
        <f t="shared" si="48"/>
        <v>0</v>
      </c>
      <c r="AQ21" s="138">
        <f t="shared" si="49"/>
        <v>0</v>
      </c>
      <c r="AR21" s="137">
        <f t="shared" si="50"/>
        <v>0</v>
      </c>
      <c r="AS21" s="137">
        <f t="shared" si="51"/>
        <v>0</v>
      </c>
      <c r="AT21" s="137">
        <f t="shared" si="52"/>
        <v>0</v>
      </c>
      <c r="AU21" s="137">
        <f t="shared" si="53"/>
        <v>0</v>
      </c>
      <c r="AV21" s="137">
        <f t="shared" si="54"/>
        <v>0</v>
      </c>
      <c r="AW21" s="137">
        <f t="shared" si="55"/>
        <v>0</v>
      </c>
      <c r="AX21" s="137">
        <f t="shared" si="56"/>
        <v>2.7068275862068965</v>
      </c>
      <c r="AY21" s="137">
        <f t="shared" si="57"/>
        <v>0</v>
      </c>
      <c r="AZ21" s="137">
        <f t="shared" si="58"/>
        <v>0</v>
      </c>
      <c r="BA21" s="137">
        <f t="shared" si="59"/>
        <v>0</v>
      </c>
      <c r="BB21" s="137">
        <f t="shared" si="60"/>
        <v>0</v>
      </c>
      <c r="BC21" s="137">
        <f t="shared" si="61"/>
        <v>0</v>
      </c>
      <c r="BD21" s="137">
        <f t="shared" si="62"/>
        <v>0</v>
      </c>
      <c r="BE21" s="137">
        <f t="shared" si="63"/>
        <v>0</v>
      </c>
      <c r="BF21" s="137">
        <f t="shared" si="64"/>
        <v>0</v>
      </c>
      <c r="BG21" s="139">
        <f t="shared" si="65"/>
        <v>0</v>
      </c>
      <c r="BH21" s="140">
        <f t="shared" si="66"/>
        <v>0</v>
      </c>
      <c r="BI21" s="152">
        <f t="shared" si="67"/>
        <v>24.790591133004927</v>
      </c>
      <c r="BJ21" s="152">
        <f t="shared" si="68"/>
        <v>9.9162364532019698</v>
      </c>
      <c r="BK21" s="152">
        <f t="shared" si="69"/>
        <v>34.706827586206899</v>
      </c>
      <c r="BL21" s="153">
        <f t="shared" si="70"/>
        <v>0.2857142857142857</v>
      </c>
      <c r="BM21" s="141"/>
      <c r="BN21" s="152">
        <f t="shared" si="71"/>
        <v>0</v>
      </c>
      <c r="BO21" s="152">
        <f t="shared" si="72"/>
        <v>0</v>
      </c>
      <c r="BP21" s="152">
        <f t="shared" si="73"/>
        <v>0</v>
      </c>
      <c r="BQ21" s="142"/>
      <c r="BR21" s="143">
        <f t="shared" si="74"/>
        <v>32</v>
      </c>
      <c r="BS21" s="144">
        <f t="shared" si="75"/>
        <v>2.7068275862068965</v>
      </c>
      <c r="BT21" s="144">
        <f t="shared" si="76"/>
        <v>2.7068275862068965</v>
      </c>
      <c r="BU21" s="144">
        <f t="shared" si="77"/>
        <v>0</v>
      </c>
      <c r="BV21" s="145">
        <f t="shared" si="78"/>
        <v>0</v>
      </c>
      <c r="BW21" s="146">
        <f t="shared" si="79"/>
        <v>0</v>
      </c>
      <c r="BX21" s="147"/>
      <c r="BY21" s="144">
        <f t="shared" si="80"/>
        <v>24.790591133004927</v>
      </c>
      <c r="BZ21" s="144">
        <f t="shared" si="81"/>
        <v>9.9162364532019698</v>
      </c>
      <c r="CA21" s="144">
        <f t="shared" si="82"/>
        <v>34.706827586206899</v>
      </c>
      <c r="CB21" s="144">
        <f t="shared" si="83"/>
        <v>0</v>
      </c>
      <c r="CC21" s="144">
        <f t="shared" si="84"/>
        <v>0</v>
      </c>
      <c r="CD21" s="144">
        <f t="shared" si="85"/>
        <v>0</v>
      </c>
      <c r="CE21" s="144">
        <f t="shared" si="86"/>
        <v>0</v>
      </c>
      <c r="CF21" s="144">
        <f t="shared" si="87"/>
        <v>0</v>
      </c>
      <c r="CG21" s="144">
        <f t="shared" si="88"/>
        <v>0</v>
      </c>
      <c r="CH21" s="148">
        <f t="shared" si="89"/>
        <v>0</v>
      </c>
    </row>
    <row r="22" spans="1:86" s="149" customFormat="1" ht="31.5" customHeight="1" x14ac:dyDescent="0.25">
      <c r="A22" s="117" t="s">
        <v>327</v>
      </c>
      <c r="B22" s="118" t="s">
        <v>383</v>
      </c>
      <c r="C22" s="274" t="s">
        <v>402</v>
      </c>
      <c r="D22" s="119" t="s">
        <v>358</v>
      </c>
      <c r="E22" s="121" t="s">
        <v>159</v>
      </c>
      <c r="F22" s="121" t="s">
        <v>164</v>
      </c>
      <c r="G22" s="121"/>
      <c r="H22" s="122">
        <v>2</v>
      </c>
      <c r="I22" s="123" t="s">
        <v>330</v>
      </c>
      <c r="J22" s="123" t="s">
        <v>365</v>
      </c>
      <c r="K22" s="124">
        <f t="shared" si="138"/>
        <v>28</v>
      </c>
      <c r="L22" s="123">
        <v>20</v>
      </c>
      <c r="M22" s="123">
        <v>8</v>
      </c>
      <c r="N22" s="123" t="s">
        <v>119</v>
      </c>
      <c r="O22" s="123"/>
      <c r="P22" s="124">
        <f t="shared" si="139"/>
        <v>1</v>
      </c>
      <c r="Q22" s="123">
        <v>1</v>
      </c>
      <c r="R22" s="123"/>
      <c r="S22" s="123" t="s">
        <v>329</v>
      </c>
      <c r="T22" s="123"/>
      <c r="U22" s="123" t="s">
        <v>390</v>
      </c>
      <c r="V22" s="123" t="s">
        <v>484</v>
      </c>
      <c r="W22" s="123" t="s">
        <v>530</v>
      </c>
      <c r="X22" s="123" t="s">
        <v>484</v>
      </c>
      <c r="Y22" s="123" t="s">
        <v>480</v>
      </c>
      <c r="Z22" s="297" t="s">
        <v>467</v>
      </c>
      <c r="AA22" s="126">
        <v>72</v>
      </c>
      <c r="AB22" s="127">
        <v>16</v>
      </c>
      <c r="AC22" s="128"/>
      <c r="AD22" s="129"/>
      <c r="AE22" s="130"/>
      <c r="AF22" s="131"/>
      <c r="AG22" s="132"/>
      <c r="AH22" s="133"/>
      <c r="AI22" s="132"/>
      <c r="AJ22" s="134"/>
      <c r="AK22" s="125"/>
      <c r="AL22" s="135"/>
      <c r="AM22" s="122"/>
      <c r="AN22" s="136">
        <f t="shared" si="46"/>
        <v>7</v>
      </c>
      <c r="AO22" s="137">
        <f t="shared" si="47"/>
        <v>0</v>
      </c>
      <c r="AP22" s="137">
        <f t="shared" si="48"/>
        <v>0</v>
      </c>
      <c r="AQ22" s="138">
        <f t="shared" si="49"/>
        <v>0.8</v>
      </c>
      <c r="AR22" s="137">
        <f t="shared" si="50"/>
        <v>0</v>
      </c>
      <c r="AS22" s="137">
        <f t="shared" si="51"/>
        <v>0</v>
      </c>
      <c r="AT22" s="137">
        <f t="shared" si="52"/>
        <v>0</v>
      </c>
      <c r="AU22" s="137">
        <f t="shared" si="53"/>
        <v>0</v>
      </c>
      <c r="AV22" s="137">
        <f t="shared" si="54"/>
        <v>0</v>
      </c>
      <c r="AW22" s="137">
        <f t="shared" si="55"/>
        <v>0</v>
      </c>
      <c r="AX22" s="137">
        <f t="shared" si="56"/>
        <v>0</v>
      </c>
      <c r="AY22" s="137">
        <f t="shared" si="57"/>
        <v>0</v>
      </c>
      <c r="AZ22" s="137">
        <f t="shared" si="58"/>
        <v>0</v>
      </c>
      <c r="BA22" s="137">
        <f t="shared" si="59"/>
        <v>0</v>
      </c>
      <c r="BB22" s="137">
        <f t="shared" si="60"/>
        <v>0</v>
      </c>
      <c r="BC22" s="137">
        <f t="shared" si="61"/>
        <v>0</v>
      </c>
      <c r="BD22" s="137">
        <f t="shared" si="62"/>
        <v>0</v>
      </c>
      <c r="BE22" s="137">
        <f t="shared" si="63"/>
        <v>0</v>
      </c>
      <c r="BF22" s="137">
        <f t="shared" si="64"/>
        <v>0</v>
      </c>
      <c r="BG22" s="139">
        <f t="shared" si="65"/>
        <v>1.2095999999999998</v>
      </c>
      <c r="BH22" s="140">
        <f t="shared" si="66"/>
        <v>0</v>
      </c>
      <c r="BI22" s="152">
        <f t="shared" si="67"/>
        <v>17.864000000000001</v>
      </c>
      <c r="BJ22" s="152">
        <f t="shared" si="68"/>
        <v>7.1455999999999991</v>
      </c>
      <c r="BK22" s="152">
        <f t="shared" si="69"/>
        <v>25.009599999999999</v>
      </c>
      <c r="BL22" s="153">
        <f t="shared" si="70"/>
        <v>0.2857142857142857</v>
      </c>
      <c r="BM22" s="141"/>
      <c r="BN22" s="152">
        <f t="shared" si="71"/>
        <v>0</v>
      </c>
      <c r="BO22" s="152">
        <f t="shared" si="72"/>
        <v>0</v>
      </c>
      <c r="BP22" s="152">
        <f t="shared" si="73"/>
        <v>0</v>
      </c>
      <c r="BQ22" s="142"/>
      <c r="BR22" s="143">
        <f t="shared" si="74"/>
        <v>23.8</v>
      </c>
      <c r="BS22" s="144">
        <f t="shared" si="75"/>
        <v>1.2095999999999998</v>
      </c>
      <c r="BT22" s="144">
        <f t="shared" si="76"/>
        <v>1.2095999999999998</v>
      </c>
      <c r="BU22" s="144">
        <f t="shared" si="77"/>
        <v>0</v>
      </c>
      <c r="BV22" s="145">
        <f t="shared" si="78"/>
        <v>0</v>
      </c>
      <c r="BW22" s="146">
        <f t="shared" si="79"/>
        <v>0</v>
      </c>
      <c r="BX22" s="147"/>
      <c r="BY22" s="144">
        <f t="shared" si="80"/>
        <v>17.864000000000001</v>
      </c>
      <c r="BZ22" s="144">
        <f t="shared" si="81"/>
        <v>7.1455999999999991</v>
      </c>
      <c r="CA22" s="144">
        <f t="shared" si="82"/>
        <v>25.009599999999999</v>
      </c>
      <c r="CB22" s="144">
        <f t="shared" si="83"/>
        <v>0</v>
      </c>
      <c r="CC22" s="144">
        <f t="shared" si="84"/>
        <v>0</v>
      </c>
      <c r="CD22" s="144">
        <f t="shared" si="85"/>
        <v>0</v>
      </c>
      <c r="CE22" s="144">
        <f t="shared" si="86"/>
        <v>0</v>
      </c>
      <c r="CF22" s="144">
        <f t="shared" si="87"/>
        <v>0</v>
      </c>
      <c r="CG22" s="144">
        <f t="shared" si="88"/>
        <v>0</v>
      </c>
      <c r="CH22" s="148">
        <f t="shared" si="89"/>
        <v>0</v>
      </c>
    </row>
    <row r="23" spans="1:86" s="149" customFormat="1" ht="31.5" customHeight="1" x14ac:dyDescent="0.25">
      <c r="A23" s="117" t="s">
        <v>327</v>
      </c>
      <c r="B23" s="118" t="s">
        <v>383</v>
      </c>
      <c r="C23" s="274" t="s">
        <v>402</v>
      </c>
      <c r="D23" s="119" t="s">
        <v>358</v>
      </c>
      <c r="E23" s="121" t="s">
        <v>159</v>
      </c>
      <c r="F23" s="121" t="s">
        <v>164</v>
      </c>
      <c r="G23" s="121"/>
      <c r="H23" s="122">
        <v>2</v>
      </c>
      <c r="I23" s="123"/>
      <c r="J23" s="294" t="s">
        <v>365</v>
      </c>
      <c r="K23" s="124">
        <f t="shared" si="138"/>
        <v>14</v>
      </c>
      <c r="L23" s="123">
        <v>10</v>
      </c>
      <c r="M23" s="123">
        <v>4</v>
      </c>
      <c r="N23" s="123" t="s">
        <v>122</v>
      </c>
      <c r="O23" s="123"/>
      <c r="P23" s="124">
        <f t="shared" si="139"/>
        <v>1</v>
      </c>
      <c r="Q23" s="123">
        <v>1</v>
      </c>
      <c r="R23" s="123"/>
      <c r="S23" s="123" t="s">
        <v>329</v>
      </c>
      <c r="T23" s="123"/>
      <c r="U23" s="123" t="s">
        <v>390</v>
      </c>
      <c r="V23" s="123"/>
      <c r="W23" s="123"/>
      <c r="X23" s="123" t="s">
        <v>478</v>
      </c>
      <c r="Y23" s="123" t="s">
        <v>480</v>
      </c>
      <c r="Z23" s="297" t="s">
        <v>468</v>
      </c>
      <c r="AA23" s="126"/>
      <c r="AB23" s="127"/>
      <c r="AC23" s="128"/>
      <c r="AD23" s="129">
        <v>16</v>
      </c>
      <c r="AE23" s="130">
        <v>22</v>
      </c>
      <c r="AF23" s="131"/>
      <c r="AG23" s="132"/>
      <c r="AH23" s="133"/>
      <c r="AI23" s="132"/>
      <c r="AJ23" s="134"/>
      <c r="AK23" s="125" t="s">
        <v>184</v>
      </c>
      <c r="AL23" s="135"/>
      <c r="AM23" s="122"/>
      <c r="AN23" s="136">
        <f t="shared" si="46"/>
        <v>0</v>
      </c>
      <c r="AO23" s="137">
        <f t="shared" si="47"/>
        <v>0</v>
      </c>
      <c r="AP23" s="137">
        <f t="shared" si="48"/>
        <v>0</v>
      </c>
      <c r="AQ23" s="138">
        <f t="shared" si="49"/>
        <v>0</v>
      </c>
      <c r="AR23" s="137">
        <f t="shared" si="50"/>
        <v>0</v>
      </c>
      <c r="AS23" s="137">
        <f t="shared" si="51"/>
        <v>0</v>
      </c>
      <c r="AT23" s="137">
        <f t="shared" si="52"/>
        <v>0</v>
      </c>
      <c r="AU23" s="137">
        <f t="shared" si="53"/>
        <v>0</v>
      </c>
      <c r="AV23" s="137">
        <f t="shared" si="54"/>
        <v>0</v>
      </c>
      <c r="AW23" s="137">
        <f t="shared" si="55"/>
        <v>0</v>
      </c>
      <c r="AX23" s="137">
        <f t="shared" si="56"/>
        <v>1.9139240506329112</v>
      </c>
      <c r="AY23" s="137">
        <f t="shared" si="57"/>
        <v>0</v>
      </c>
      <c r="AZ23" s="137">
        <f t="shared" si="58"/>
        <v>0</v>
      </c>
      <c r="BA23" s="137">
        <f t="shared" si="59"/>
        <v>0</v>
      </c>
      <c r="BB23" s="137">
        <f t="shared" si="60"/>
        <v>0</v>
      </c>
      <c r="BC23" s="137">
        <f t="shared" si="61"/>
        <v>0</v>
      </c>
      <c r="BD23" s="137">
        <f t="shared" si="62"/>
        <v>0</v>
      </c>
      <c r="BE23" s="137">
        <f t="shared" si="63"/>
        <v>0</v>
      </c>
      <c r="BF23" s="137">
        <f t="shared" si="64"/>
        <v>0</v>
      </c>
      <c r="BG23" s="139">
        <f t="shared" si="65"/>
        <v>0</v>
      </c>
      <c r="BH23" s="140">
        <f t="shared" si="66"/>
        <v>0</v>
      </c>
      <c r="BI23" s="152">
        <f t="shared" si="67"/>
        <v>12.795660036166366</v>
      </c>
      <c r="BJ23" s="152">
        <f t="shared" si="68"/>
        <v>5.1182640144665461</v>
      </c>
      <c r="BK23" s="152">
        <f t="shared" si="69"/>
        <v>17.913924050632911</v>
      </c>
      <c r="BL23" s="153">
        <f t="shared" si="70"/>
        <v>0.2857142857142857</v>
      </c>
      <c r="BM23" s="141"/>
      <c r="BN23" s="152">
        <f t="shared" si="71"/>
        <v>0</v>
      </c>
      <c r="BO23" s="152">
        <f t="shared" si="72"/>
        <v>0</v>
      </c>
      <c r="BP23" s="152">
        <f t="shared" si="73"/>
        <v>0</v>
      </c>
      <c r="BQ23" s="142"/>
      <c r="BR23" s="143">
        <f t="shared" si="74"/>
        <v>16</v>
      </c>
      <c r="BS23" s="144">
        <f t="shared" si="75"/>
        <v>1.9139240506329112</v>
      </c>
      <c r="BT23" s="144">
        <f t="shared" si="76"/>
        <v>1.9139240506329112</v>
      </c>
      <c r="BU23" s="144">
        <f t="shared" si="77"/>
        <v>0</v>
      </c>
      <c r="BV23" s="145">
        <f t="shared" si="78"/>
        <v>0</v>
      </c>
      <c r="BW23" s="146">
        <f t="shared" si="79"/>
        <v>0</v>
      </c>
      <c r="BX23" s="147"/>
      <c r="BY23" s="144">
        <f t="shared" si="80"/>
        <v>12.795660036166366</v>
      </c>
      <c r="BZ23" s="144">
        <f t="shared" si="81"/>
        <v>5.1182640144665461</v>
      </c>
      <c r="CA23" s="144">
        <f t="shared" si="82"/>
        <v>17.913924050632911</v>
      </c>
      <c r="CB23" s="144">
        <f t="shared" si="83"/>
        <v>0</v>
      </c>
      <c r="CC23" s="144">
        <f t="shared" si="84"/>
        <v>0</v>
      </c>
      <c r="CD23" s="144">
        <f t="shared" si="85"/>
        <v>0</v>
      </c>
      <c r="CE23" s="144">
        <f t="shared" si="86"/>
        <v>0</v>
      </c>
      <c r="CF23" s="144">
        <f t="shared" si="87"/>
        <v>0</v>
      </c>
      <c r="CG23" s="144">
        <f t="shared" si="88"/>
        <v>0</v>
      </c>
      <c r="CH23" s="148">
        <f t="shared" si="89"/>
        <v>0</v>
      </c>
    </row>
    <row r="24" spans="1:86" s="149" customFormat="1" ht="31.5" customHeight="1" x14ac:dyDescent="0.25">
      <c r="A24" s="117" t="s">
        <v>327</v>
      </c>
      <c r="B24" s="118" t="s">
        <v>383</v>
      </c>
      <c r="C24" s="274" t="s">
        <v>402</v>
      </c>
      <c r="D24" s="119" t="s">
        <v>358</v>
      </c>
      <c r="E24" s="121" t="s">
        <v>159</v>
      </c>
      <c r="F24" s="121" t="s">
        <v>164</v>
      </c>
      <c r="G24" s="121"/>
      <c r="H24" s="122">
        <v>2</v>
      </c>
      <c r="I24" s="123"/>
      <c r="J24" s="294" t="s">
        <v>365</v>
      </c>
      <c r="K24" s="124">
        <f t="shared" si="138"/>
        <v>14</v>
      </c>
      <c r="L24" s="123">
        <v>10</v>
      </c>
      <c r="M24" s="123">
        <v>4</v>
      </c>
      <c r="N24" s="123" t="s">
        <v>122</v>
      </c>
      <c r="O24" s="123"/>
      <c r="P24" s="124">
        <f t="shared" si="139"/>
        <v>1</v>
      </c>
      <c r="Q24" s="123">
        <v>1</v>
      </c>
      <c r="R24" s="123"/>
      <c r="S24" s="123" t="s">
        <v>329</v>
      </c>
      <c r="T24" s="123"/>
      <c r="U24" s="123" t="s">
        <v>390</v>
      </c>
      <c r="V24" s="123"/>
      <c r="W24" s="123"/>
      <c r="X24" s="123" t="s">
        <v>478</v>
      </c>
      <c r="Y24" s="123" t="s">
        <v>480</v>
      </c>
      <c r="Z24" s="297" t="s">
        <v>468</v>
      </c>
      <c r="AA24" s="126"/>
      <c r="AB24" s="127"/>
      <c r="AC24" s="128"/>
      <c r="AD24" s="129">
        <v>16</v>
      </c>
      <c r="AE24" s="130">
        <v>22</v>
      </c>
      <c r="AF24" s="131"/>
      <c r="AG24" s="132"/>
      <c r="AH24" s="133"/>
      <c r="AI24" s="132"/>
      <c r="AJ24" s="134"/>
      <c r="AK24" s="125" t="s">
        <v>184</v>
      </c>
      <c r="AL24" s="135"/>
      <c r="AM24" s="122"/>
      <c r="AN24" s="136">
        <f t="shared" si="46"/>
        <v>0</v>
      </c>
      <c r="AO24" s="137">
        <f t="shared" si="47"/>
        <v>0</v>
      </c>
      <c r="AP24" s="137">
        <f t="shared" si="48"/>
        <v>0</v>
      </c>
      <c r="AQ24" s="138">
        <f t="shared" si="49"/>
        <v>0</v>
      </c>
      <c r="AR24" s="137">
        <f t="shared" si="50"/>
        <v>0</v>
      </c>
      <c r="AS24" s="137">
        <f t="shared" si="51"/>
        <v>0</v>
      </c>
      <c r="AT24" s="137">
        <f t="shared" si="52"/>
        <v>0</v>
      </c>
      <c r="AU24" s="137">
        <f t="shared" si="53"/>
        <v>0</v>
      </c>
      <c r="AV24" s="137">
        <f t="shared" si="54"/>
        <v>0</v>
      </c>
      <c r="AW24" s="137">
        <f t="shared" si="55"/>
        <v>0</v>
      </c>
      <c r="AX24" s="137">
        <f t="shared" si="56"/>
        <v>1.9139240506329112</v>
      </c>
      <c r="AY24" s="137">
        <f t="shared" si="57"/>
        <v>0</v>
      </c>
      <c r="AZ24" s="137">
        <f t="shared" si="58"/>
        <v>0</v>
      </c>
      <c r="BA24" s="137">
        <f t="shared" si="59"/>
        <v>0</v>
      </c>
      <c r="BB24" s="137">
        <f t="shared" si="60"/>
        <v>0</v>
      </c>
      <c r="BC24" s="137">
        <f t="shared" si="61"/>
        <v>0</v>
      </c>
      <c r="BD24" s="137">
        <f t="shared" si="62"/>
        <v>0</v>
      </c>
      <c r="BE24" s="137">
        <f t="shared" si="63"/>
        <v>0</v>
      </c>
      <c r="BF24" s="137">
        <f t="shared" si="64"/>
        <v>0</v>
      </c>
      <c r="BG24" s="139">
        <f t="shared" si="65"/>
        <v>0</v>
      </c>
      <c r="BH24" s="140">
        <f t="shared" si="66"/>
        <v>0</v>
      </c>
      <c r="BI24" s="152">
        <f t="shared" si="67"/>
        <v>12.795660036166366</v>
      </c>
      <c r="BJ24" s="152">
        <f t="shared" si="68"/>
        <v>5.1182640144665461</v>
      </c>
      <c r="BK24" s="152">
        <f t="shared" si="69"/>
        <v>17.913924050632911</v>
      </c>
      <c r="BL24" s="153">
        <f t="shared" si="70"/>
        <v>0.2857142857142857</v>
      </c>
      <c r="BM24" s="141"/>
      <c r="BN24" s="152">
        <f t="shared" si="71"/>
        <v>0</v>
      </c>
      <c r="BO24" s="152">
        <f t="shared" si="72"/>
        <v>0</v>
      </c>
      <c r="BP24" s="152">
        <f t="shared" si="73"/>
        <v>0</v>
      </c>
      <c r="BQ24" s="142"/>
      <c r="BR24" s="143">
        <f t="shared" si="74"/>
        <v>16</v>
      </c>
      <c r="BS24" s="144">
        <f t="shared" si="75"/>
        <v>1.9139240506329112</v>
      </c>
      <c r="BT24" s="144">
        <f t="shared" si="76"/>
        <v>1.9139240506329112</v>
      </c>
      <c r="BU24" s="144">
        <f t="shared" si="77"/>
        <v>0</v>
      </c>
      <c r="BV24" s="145">
        <f t="shared" si="78"/>
        <v>0</v>
      </c>
      <c r="BW24" s="146">
        <f t="shared" si="79"/>
        <v>0</v>
      </c>
      <c r="BX24" s="147"/>
      <c r="BY24" s="144">
        <f t="shared" si="80"/>
        <v>12.795660036166366</v>
      </c>
      <c r="BZ24" s="144">
        <f t="shared" si="81"/>
        <v>5.1182640144665461</v>
      </c>
      <c r="CA24" s="144">
        <f t="shared" si="82"/>
        <v>17.913924050632911</v>
      </c>
      <c r="CB24" s="144">
        <f t="shared" si="83"/>
        <v>0</v>
      </c>
      <c r="CC24" s="144">
        <f t="shared" si="84"/>
        <v>0</v>
      </c>
      <c r="CD24" s="144">
        <f t="shared" si="85"/>
        <v>0</v>
      </c>
      <c r="CE24" s="144">
        <f t="shared" si="86"/>
        <v>0</v>
      </c>
      <c r="CF24" s="144">
        <f t="shared" si="87"/>
        <v>0</v>
      </c>
      <c r="CG24" s="144">
        <f t="shared" si="88"/>
        <v>0</v>
      </c>
      <c r="CH24" s="148">
        <f t="shared" si="89"/>
        <v>0</v>
      </c>
    </row>
    <row r="25" spans="1:86" s="149" customFormat="1" ht="15.75" customHeight="1" x14ac:dyDescent="0.25">
      <c r="A25" s="117" t="s">
        <v>342</v>
      </c>
      <c r="B25" s="118" t="s">
        <v>383</v>
      </c>
      <c r="C25" s="274" t="s">
        <v>385</v>
      </c>
      <c r="D25" s="119" t="s">
        <v>349</v>
      </c>
      <c r="E25" s="121" t="s">
        <v>22</v>
      </c>
      <c r="F25" s="121" t="s">
        <v>355</v>
      </c>
      <c r="G25" s="121"/>
      <c r="H25" s="122">
        <v>1</v>
      </c>
      <c r="I25" s="123" t="s">
        <v>333</v>
      </c>
      <c r="J25" s="123" t="s">
        <v>380</v>
      </c>
      <c r="K25" s="124">
        <f t="shared" si="138"/>
        <v>15</v>
      </c>
      <c r="L25" s="123">
        <v>5</v>
      </c>
      <c r="M25" s="123">
        <v>10</v>
      </c>
      <c r="N25" s="123" t="s">
        <v>119</v>
      </c>
      <c r="O25" s="123"/>
      <c r="P25" s="124">
        <f t="shared" si="139"/>
        <v>1</v>
      </c>
      <c r="Q25" s="123"/>
      <c r="R25" s="123">
        <v>1</v>
      </c>
      <c r="S25" s="123" t="s">
        <v>329</v>
      </c>
      <c r="T25" s="123"/>
      <c r="U25" s="123" t="s">
        <v>390</v>
      </c>
      <c r="V25" s="123" t="s">
        <v>484</v>
      </c>
      <c r="W25" s="123" t="s">
        <v>530</v>
      </c>
      <c r="X25" s="123" t="s">
        <v>484</v>
      </c>
      <c r="Y25" s="123" t="s">
        <v>480</v>
      </c>
      <c r="Z25" s="297" t="s">
        <v>466</v>
      </c>
      <c r="AA25" s="126"/>
      <c r="AB25" s="127">
        <v>6</v>
      </c>
      <c r="AC25" s="128"/>
      <c r="AD25" s="129"/>
      <c r="AE25" s="130"/>
      <c r="AF25" s="131"/>
      <c r="AG25" s="132"/>
      <c r="AH25" s="133"/>
      <c r="AI25" s="132"/>
      <c r="AJ25" s="134"/>
      <c r="AK25" s="125"/>
      <c r="AL25" s="135"/>
      <c r="AM25" s="122"/>
      <c r="AN25" s="136">
        <f t="shared" si="46"/>
        <v>0</v>
      </c>
      <c r="AO25" s="137">
        <f t="shared" si="47"/>
        <v>5.25</v>
      </c>
      <c r="AP25" s="137">
        <f t="shared" si="48"/>
        <v>2</v>
      </c>
      <c r="AQ25" s="138">
        <f t="shared" si="49"/>
        <v>0.89999999999999991</v>
      </c>
      <c r="AR25" s="137">
        <f t="shared" si="50"/>
        <v>0</v>
      </c>
      <c r="AS25" s="137">
        <f t="shared" si="51"/>
        <v>0</v>
      </c>
      <c r="AT25" s="137">
        <f t="shared" si="52"/>
        <v>0</v>
      </c>
      <c r="AU25" s="137">
        <f t="shared" si="53"/>
        <v>0</v>
      </c>
      <c r="AV25" s="137">
        <f t="shared" si="54"/>
        <v>0</v>
      </c>
      <c r="AW25" s="137">
        <f t="shared" si="55"/>
        <v>0</v>
      </c>
      <c r="AX25" s="137">
        <f t="shared" si="56"/>
        <v>0</v>
      </c>
      <c r="AY25" s="137">
        <f t="shared" si="57"/>
        <v>0</v>
      </c>
      <c r="AZ25" s="137">
        <f t="shared" si="58"/>
        <v>0</v>
      </c>
      <c r="BA25" s="137">
        <f t="shared" si="59"/>
        <v>0</v>
      </c>
      <c r="BB25" s="137">
        <f t="shared" si="60"/>
        <v>0</v>
      </c>
      <c r="BC25" s="137">
        <f t="shared" si="61"/>
        <v>0</v>
      </c>
      <c r="BD25" s="137">
        <f t="shared" si="62"/>
        <v>0</v>
      </c>
      <c r="BE25" s="137">
        <f t="shared" si="63"/>
        <v>0</v>
      </c>
      <c r="BF25" s="137">
        <f t="shared" si="64"/>
        <v>0</v>
      </c>
      <c r="BG25" s="139">
        <f t="shared" si="65"/>
        <v>0</v>
      </c>
      <c r="BH25" s="140">
        <f t="shared" si="66"/>
        <v>0</v>
      </c>
      <c r="BI25" s="152">
        <f t="shared" si="67"/>
        <v>4.7166666666666677</v>
      </c>
      <c r="BJ25" s="152">
        <f t="shared" si="68"/>
        <v>9.4333333333333336</v>
      </c>
      <c r="BK25" s="152">
        <f t="shared" si="69"/>
        <v>14.15</v>
      </c>
      <c r="BL25" s="153">
        <f t="shared" si="70"/>
        <v>0.66666666666666663</v>
      </c>
      <c r="BM25" s="141"/>
      <c r="BN25" s="152">
        <f t="shared" si="71"/>
        <v>0</v>
      </c>
      <c r="BO25" s="152">
        <f t="shared" si="72"/>
        <v>0</v>
      </c>
      <c r="BP25" s="152">
        <f t="shared" si="73"/>
        <v>0</v>
      </c>
      <c r="BQ25" s="142"/>
      <c r="BR25" s="143">
        <f t="shared" si="74"/>
        <v>14.15</v>
      </c>
      <c r="BS25" s="144">
        <f t="shared" si="75"/>
        <v>0</v>
      </c>
      <c r="BT25" s="144">
        <f t="shared" si="76"/>
        <v>0</v>
      </c>
      <c r="BU25" s="144">
        <f t="shared" si="77"/>
        <v>0</v>
      </c>
      <c r="BV25" s="145">
        <f t="shared" si="78"/>
        <v>0</v>
      </c>
      <c r="BW25" s="146">
        <f t="shared" si="79"/>
        <v>0</v>
      </c>
      <c r="BX25" s="147"/>
      <c r="BY25" s="144">
        <f t="shared" si="80"/>
        <v>0</v>
      </c>
      <c r="BZ25" s="144">
        <f t="shared" si="81"/>
        <v>0</v>
      </c>
      <c r="CA25" s="144">
        <f t="shared" si="82"/>
        <v>0</v>
      </c>
      <c r="CB25" s="144">
        <f t="shared" si="83"/>
        <v>4.7166666666666677</v>
      </c>
      <c r="CC25" s="144">
        <f t="shared" si="84"/>
        <v>9.4333333333333336</v>
      </c>
      <c r="CD25" s="144">
        <f t="shared" si="85"/>
        <v>14.15</v>
      </c>
      <c r="CE25" s="144">
        <f t="shared" si="86"/>
        <v>0</v>
      </c>
      <c r="CF25" s="144">
        <f t="shared" si="87"/>
        <v>0</v>
      </c>
      <c r="CG25" s="144">
        <f t="shared" si="88"/>
        <v>0</v>
      </c>
      <c r="CH25" s="148">
        <f t="shared" si="89"/>
        <v>0</v>
      </c>
    </row>
    <row r="26" spans="1:86" s="149" customFormat="1" ht="15.75" customHeight="1" x14ac:dyDescent="0.25">
      <c r="A26" s="117" t="s">
        <v>342</v>
      </c>
      <c r="B26" s="118" t="s">
        <v>383</v>
      </c>
      <c r="C26" s="274" t="s">
        <v>385</v>
      </c>
      <c r="D26" s="119" t="s">
        <v>349</v>
      </c>
      <c r="E26" s="121" t="s">
        <v>22</v>
      </c>
      <c r="F26" s="121" t="s">
        <v>355</v>
      </c>
      <c r="G26" s="121"/>
      <c r="H26" s="122">
        <v>1</v>
      </c>
      <c r="I26" s="123"/>
      <c r="J26" s="123" t="s">
        <v>380</v>
      </c>
      <c r="K26" s="124">
        <f t="shared" ref="K26" si="144">L26+M26</f>
        <v>15</v>
      </c>
      <c r="L26" s="123">
        <v>5</v>
      </c>
      <c r="M26" s="123">
        <v>10</v>
      </c>
      <c r="N26" s="123" t="s">
        <v>120</v>
      </c>
      <c r="O26" s="123"/>
      <c r="P26" s="124">
        <f t="shared" ref="P26" si="145">SUM(Q26:R26)</f>
        <v>1</v>
      </c>
      <c r="Q26" s="123"/>
      <c r="R26" s="123">
        <v>1</v>
      </c>
      <c r="S26" s="123" t="s">
        <v>329</v>
      </c>
      <c r="T26" s="123"/>
      <c r="U26" s="123" t="s">
        <v>390</v>
      </c>
      <c r="V26" s="123"/>
      <c r="W26" s="123"/>
      <c r="X26" s="123" t="s">
        <v>478</v>
      </c>
      <c r="Y26" s="123" t="s">
        <v>480</v>
      </c>
      <c r="Z26" s="297" t="s">
        <v>469</v>
      </c>
      <c r="AA26" s="126"/>
      <c r="AB26" s="127"/>
      <c r="AC26" s="128">
        <v>6</v>
      </c>
      <c r="AD26" s="129"/>
      <c r="AE26" s="130"/>
      <c r="AF26" s="131"/>
      <c r="AG26" s="132"/>
      <c r="AH26" s="133"/>
      <c r="AI26" s="132"/>
      <c r="AJ26" s="134"/>
      <c r="AK26" s="125"/>
      <c r="AL26" s="135"/>
      <c r="AM26" s="122"/>
      <c r="AN26" s="136">
        <f t="shared" si="46"/>
        <v>0</v>
      </c>
      <c r="AO26" s="137">
        <f t="shared" si="47"/>
        <v>0</v>
      </c>
      <c r="AP26" s="137">
        <f t="shared" si="48"/>
        <v>0</v>
      </c>
      <c r="AQ26" s="138">
        <f t="shared" si="49"/>
        <v>0</v>
      </c>
      <c r="AR26" s="137">
        <f t="shared" si="50"/>
        <v>0</v>
      </c>
      <c r="AS26" s="137">
        <f t="shared" si="51"/>
        <v>0</v>
      </c>
      <c r="AT26" s="137">
        <f t="shared" si="52"/>
        <v>0</v>
      </c>
      <c r="AU26" s="137">
        <f t="shared" si="53"/>
        <v>0</v>
      </c>
      <c r="AV26" s="137">
        <f t="shared" si="54"/>
        <v>0</v>
      </c>
      <c r="AW26" s="137">
        <f t="shared" si="55"/>
        <v>0</v>
      </c>
      <c r="AX26" s="137">
        <f t="shared" si="56"/>
        <v>0</v>
      </c>
      <c r="AY26" s="137">
        <f t="shared" si="57"/>
        <v>0</v>
      </c>
      <c r="AZ26" s="137">
        <f t="shared" si="58"/>
        <v>0</v>
      </c>
      <c r="BA26" s="137">
        <f t="shared" si="59"/>
        <v>0</v>
      </c>
      <c r="BB26" s="137">
        <f t="shared" si="60"/>
        <v>0</v>
      </c>
      <c r="BC26" s="137">
        <f t="shared" si="61"/>
        <v>0</v>
      </c>
      <c r="BD26" s="137">
        <f t="shared" si="62"/>
        <v>0</v>
      </c>
      <c r="BE26" s="137">
        <f t="shared" si="63"/>
        <v>0</v>
      </c>
      <c r="BF26" s="137">
        <f t="shared" si="64"/>
        <v>0</v>
      </c>
      <c r="BG26" s="139">
        <f t="shared" si="65"/>
        <v>0</v>
      </c>
      <c r="BH26" s="140">
        <f t="shared" si="66"/>
        <v>0</v>
      </c>
      <c r="BI26" s="152">
        <f t="shared" si="67"/>
        <v>2</v>
      </c>
      <c r="BJ26" s="152">
        <f t="shared" si="68"/>
        <v>4</v>
      </c>
      <c r="BK26" s="152">
        <f t="shared" si="69"/>
        <v>6</v>
      </c>
      <c r="BL26" s="153">
        <f t="shared" si="70"/>
        <v>0.66666666666666663</v>
      </c>
      <c r="BM26" s="141"/>
      <c r="BN26" s="152">
        <f t="shared" si="71"/>
        <v>0</v>
      </c>
      <c r="BO26" s="152">
        <f t="shared" si="72"/>
        <v>0</v>
      </c>
      <c r="BP26" s="152">
        <f t="shared" si="73"/>
        <v>0</v>
      </c>
      <c r="BQ26" s="142"/>
      <c r="BR26" s="143">
        <f t="shared" si="74"/>
        <v>6</v>
      </c>
      <c r="BS26" s="144">
        <f t="shared" si="75"/>
        <v>0</v>
      </c>
      <c r="BT26" s="144">
        <f t="shared" si="76"/>
        <v>0</v>
      </c>
      <c r="BU26" s="144">
        <f t="shared" si="77"/>
        <v>0</v>
      </c>
      <c r="BV26" s="145">
        <f t="shared" si="78"/>
        <v>0</v>
      </c>
      <c r="BW26" s="146">
        <f t="shared" si="79"/>
        <v>0</v>
      </c>
      <c r="BX26" s="147"/>
      <c r="BY26" s="144">
        <f t="shared" si="80"/>
        <v>0</v>
      </c>
      <c r="BZ26" s="144">
        <f t="shared" si="81"/>
        <v>0</v>
      </c>
      <c r="CA26" s="144">
        <f t="shared" si="82"/>
        <v>0</v>
      </c>
      <c r="CB26" s="144">
        <f t="shared" si="83"/>
        <v>2</v>
      </c>
      <c r="CC26" s="144">
        <f t="shared" si="84"/>
        <v>4</v>
      </c>
      <c r="CD26" s="144">
        <f t="shared" si="85"/>
        <v>6</v>
      </c>
      <c r="CE26" s="144">
        <f t="shared" si="86"/>
        <v>0</v>
      </c>
      <c r="CF26" s="144">
        <f t="shared" si="87"/>
        <v>0</v>
      </c>
      <c r="CG26" s="144">
        <f t="shared" si="88"/>
        <v>0</v>
      </c>
      <c r="CH26" s="148">
        <f t="shared" si="89"/>
        <v>0</v>
      </c>
    </row>
    <row r="27" spans="1:86" s="149" customFormat="1" ht="15.75" customHeight="1" x14ac:dyDescent="0.25">
      <c r="A27" s="117" t="s">
        <v>342</v>
      </c>
      <c r="B27" s="118" t="s">
        <v>383</v>
      </c>
      <c r="C27" s="274" t="s">
        <v>385</v>
      </c>
      <c r="D27" s="119" t="s">
        <v>349</v>
      </c>
      <c r="E27" s="121" t="s">
        <v>22</v>
      </c>
      <c r="F27" s="121" t="s">
        <v>355</v>
      </c>
      <c r="G27" s="121"/>
      <c r="H27" s="122">
        <v>1</v>
      </c>
      <c r="I27" s="123"/>
      <c r="J27" s="123" t="s">
        <v>380</v>
      </c>
      <c r="K27" s="124">
        <f t="shared" si="138"/>
        <v>15</v>
      </c>
      <c r="L27" s="123">
        <v>5</v>
      </c>
      <c r="M27" s="123">
        <v>10</v>
      </c>
      <c r="N27" s="123" t="s">
        <v>122</v>
      </c>
      <c r="O27" s="123"/>
      <c r="P27" s="124">
        <f t="shared" si="139"/>
        <v>1</v>
      </c>
      <c r="Q27" s="123"/>
      <c r="R27" s="123">
        <v>1</v>
      </c>
      <c r="S27" s="123" t="s">
        <v>329</v>
      </c>
      <c r="T27" s="123"/>
      <c r="U27" s="123" t="s">
        <v>390</v>
      </c>
      <c r="V27" s="123"/>
      <c r="W27" s="123"/>
      <c r="X27" s="123" t="s">
        <v>478</v>
      </c>
      <c r="Y27" s="123" t="s">
        <v>480</v>
      </c>
      <c r="Z27" s="297" t="s">
        <v>469</v>
      </c>
      <c r="AA27" s="126"/>
      <c r="AB27" s="127"/>
      <c r="AC27" s="128"/>
      <c r="AD27" s="129">
        <v>16</v>
      </c>
      <c r="AE27" s="130"/>
      <c r="AF27" s="131">
        <v>1</v>
      </c>
      <c r="AG27" s="132"/>
      <c r="AH27" s="133"/>
      <c r="AI27" s="132"/>
      <c r="AJ27" s="134"/>
      <c r="AK27" s="125"/>
      <c r="AL27" s="135"/>
      <c r="AM27" s="122"/>
      <c r="AN27" s="136">
        <f t="shared" si="46"/>
        <v>0</v>
      </c>
      <c r="AO27" s="137">
        <f t="shared" si="47"/>
        <v>0</v>
      </c>
      <c r="AP27" s="137">
        <f t="shared" si="48"/>
        <v>0</v>
      </c>
      <c r="AQ27" s="138">
        <f t="shared" si="49"/>
        <v>0</v>
      </c>
      <c r="AR27" s="137">
        <f t="shared" si="50"/>
        <v>0</v>
      </c>
      <c r="AS27" s="137">
        <f t="shared" si="51"/>
        <v>7.5</v>
      </c>
      <c r="AT27" s="137">
        <f t="shared" si="52"/>
        <v>0</v>
      </c>
      <c r="AU27" s="137">
        <f t="shared" si="53"/>
        <v>0</v>
      </c>
      <c r="AV27" s="137">
        <f t="shared" si="54"/>
        <v>0</v>
      </c>
      <c r="AW27" s="137">
        <f t="shared" si="55"/>
        <v>0</v>
      </c>
      <c r="AX27" s="137">
        <f t="shared" si="56"/>
        <v>0</v>
      </c>
      <c r="AY27" s="137">
        <f t="shared" si="57"/>
        <v>0</v>
      </c>
      <c r="AZ27" s="137">
        <f t="shared" si="58"/>
        <v>0</v>
      </c>
      <c r="BA27" s="137">
        <f t="shared" si="59"/>
        <v>0</v>
      </c>
      <c r="BB27" s="137">
        <f t="shared" si="60"/>
        <v>0</v>
      </c>
      <c r="BC27" s="137">
        <f t="shared" si="61"/>
        <v>0</v>
      </c>
      <c r="BD27" s="137">
        <f t="shared" si="62"/>
        <v>0</v>
      </c>
      <c r="BE27" s="137">
        <f t="shared" si="63"/>
        <v>0</v>
      </c>
      <c r="BF27" s="137">
        <f t="shared" si="64"/>
        <v>0</v>
      </c>
      <c r="BG27" s="139">
        <f t="shared" si="65"/>
        <v>0</v>
      </c>
      <c r="BH27" s="140">
        <f t="shared" si="66"/>
        <v>0</v>
      </c>
      <c r="BI27" s="152">
        <f t="shared" si="67"/>
        <v>7.8333333333333339</v>
      </c>
      <c r="BJ27" s="152">
        <f t="shared" si="68"/>
        <v>15.666666666666666</v>
      </c>
      <c r="BK27" s="152">
        <f t="shared" si="69"/>
        <v>23.5</v>
      </c>
      <c r="BL27" s="153">
        <f t="shared" si="70"/>
        <v>0.66666666666666663</v>
      </c>
      <c r="BM27" s="141"/>
      <c r="BN27" s="152">
        <f t="shared" si="71"/>
        <v>0</v>
      </c>
      <c r="BO27" s="152">
        <f t="shared" si="72"/>
        <v>0</v>
      </c>
      <c r="BP27" s="152">
        <f t="shared" si="73"/>
        <v>0</v>
      </c>
      <c r="BQ27" s="142"/>
      <c r="BR27" s="143">
        <f t="shared" si="74"/>
        <v>16</v>
      </c>
      <c r="BS27" s="144">
        <f t="shared" si="75"/>
        <v>7.5</v>
      </c>
      <c r="BT27" s="144">
        <f t="shared" si="76"/>
        <v>0</v>
      </c>
      <c r="BU27" s="144">
        <f t="shared" si="77"/>
        <v>0</v>
      </c>
      <c r="BV27" s="145">
        <f t="shared" si="78"/>
        <v>7.5</v>
      </c>
      <c r="BW27" s="146">
        <f t="shared" si="79"/>
        <v>0</v>
      </c>
      <c r="BX27" s="147"/>
      <c r="BY27" s="144">
        <f t="shared" si="80"/>
        <v>0</v>
      </c>
      <c r="BZ27" s="144">
        <f t="shared" si="81"/>
        <v>0</v>
      </c>
      <c r="CA27" s="144">
        <f t="shared" si="82"/>
        <v>0</v>
      </c>
      <c r="CB27" s="144">
        <f t="shared" si="83"/>
        <v>7.8333333333333339</v>
      </c>
      <c r="CC27" s="144">
        <f t="shared" si="84"/>
        <v>15.666666666666666</v>
      </c>
      <c r="CD27" s="144">
        <f t="shared" si="85"/>
        <v>23.5</v>
      </c>
      <c r="CE27" s="144">
        <f t="shared" si="86"/>
        <v>0</v>
      </c>
      <c r="CF27" s="144">
        <f t="shared" si="87"/>
        <v>0</v>
      </c>
      <c r="CG27" s="144">
        <f t="shared" si="88"/>
        <v>0</v>
      </c>
      <c r="CH27" s="148">
        <f t="shared" si="89"/>
        <v>0</v>
      </c>
    </row>
    <row r="28" spans="1:86" s="149" customFormat="1" ht="15.75" customHeight="1" x14ac:dyDescent="0.25">
      <c r="A28" s="117" t="s">
        <v>342</v>
      </c>
      <c r="B28" s="118" t="s">
        <v>383</v>
      </c>
      <c r="C28" s="274" t="s">
        <v>414</v>
      </c>
      <c r="D28" s="119" t="s">
        <v>349</v>
      </c>
      <c r="E28" s="121" t="s">
        <v>22</v>
      </c>
      <c r="F28" s="121" t="s">
        <v>355</v>
      </c>
      <c r="G28" s="121"/>
      <c r="H28" s="122">
        <v>3</v>
      </c>
      <c r="I28" s="123" t="s">
        <v>330</v>
      </c>
      <c r="J28" s="123" t="s">
        <v>380</v>
      </c>
      <c r="K28" s="124">
        <f t="shared" si="138"/>
        <v>10</v>
      </c>
      <c r="L28" s="123">
        <v>5</v>
      </c>
      <c r="M28" s="123">
        <v>5</v>
      </c>
      <c r="N28" s="123" t="s">
        <v>119</v>
      </c>
      <c r="O28" s="123"/>
      <c r="P28" s="124">
        <f t="shared" si="139"/>
        <v>1</v>
      </c>
      <c r="Q28" s="123">
        <v>1</v>
      </c>
      <c r="R28" s="123"/>
      <c r="S28" s="123" t="s">
        <v>329</v>
      </c>
      <c r="T28" s="123"/>
      <c r="U28" s="123" t="s">
        <v>390</v>
      </c>
      <c r="V28" s="123" t="s">
        <v>484</v>
      </c>
      <c r="W28" s="123" t="s">
        <v>530</v>
      </c>
      <c r="X28" s="123" t="s">
        <v>484</v>
      </c>
      <c r="Y28" s="123" t="s">
        <v>480</v>
      </c>
      <c r="Z28" s="297" t="s">
        <v>466</v>
      </c>
      <c r="AA28" s="126"/>
      <c r="AB28" s="127">
        <v>6</v>
      </c>
      <c r="AC28" s="128"/>
      <c r="AD28" s="129"/>
      <c r="AE28" s="130"/>
      <c r="AF28" s="131"/>
      <c r="AG28" s="132"/>
      <c r="AH28" s="133"/>
      <c r="AI28" s="132"/>
      <c r="AJ28" s="134"/>
      <c r="AK28" s="125"/>
      <c r="AL28" s="135"/>
      <c r="AM28" s="122"/>
      <c r="AN28" s="136">
        <f t="shared" si="46"/>
        <v>2.5</v>
      </c>
      <c r="AO28" s="137">
        <f t="shared" si="47"/>
        <v>0</v>
      </c>
      <c r="AP28" s="137">
        <f t="shared" si="48"/>
        <v>0</v>
      </c>
      <c r="AQ28" s="138">
        <f t="shared" si="49"/>
        <v>0.89999999999999991</v>
      </c>
      <c r="AR28" s="137">
        <f t="shared" si="50"/>
        <v>0</v>
      </c>
      <c r="AS28" s="137">
        <f t="shared" si="51"/>
        <v>0</v>
      </c>
      <c r="AT28" s="137">
        <f t="shared" si="52"/>
        <v>0</v>
      </c>
      <c r="AU28" s="137">
        <f t="shared" si="53"/>
        <v>0</v>
      </c>
      <c r="AV28" s="137">
        <f t="shared" si="54"/>
        <v>0</v>
      </c>
      <c r="AW28" s="137">
        <f t="shared" si="55"/>
        <v>0</v>
      </c>
      <c r="AX28" s="137">
        <f t="shared" si="56"/>
        <v>0</v>
      </c>
      <c r="AY28" s="137">
        <f t="shared" si="57"/>
        <v>0</v>
      </c>
      <c r="AZ28" s="137">
        <f t="shared" si="58"/>
        <v>0</v>
      </c>
      <c r="BA28" s="137">
        <f t="shared" si="59"/>
        <v>0</v>
      </c>
      <c r="BB28" s="137">
        <f t="shared" si="60"/>
        <v>0</v>
      </c>
      <c r="BC28" s="137">
        <f t="shared" si="61"/>
        <v>0</v>
      </c>
      <c r="BD28" s="137">
        <f t="shared" si="62"/>
        <v>0</v>
      </c>
      <c r="BE28" s="137">
        <f t="shared" si="63"/>
        <v>0</v>
      </c>
      <c r="BF28" s="137">
        <f t="shared" si="64"/>
        <v>0</v>
      </c>
      <c r="BG28" s="139">
        <f t="shared" si="65"/>
        <v>0</v>
      </c>
      <c r="BH28" s="140">
        <f t="shared" si="66"/>
        <v>0</v>
      </c>
      <c r="BI28" s="152">
        <f t="shared" si="67"/>
        <v>4.7</v>
      </c>
      <c r="BJ28" s="152">
        <f t="shared" si="68"/>
        <v>4.7</v>
      </c>
      <c r="BK28" s="152">
        <f t="shared" si="69"/>
        <v>9.4</v>
      </c>
      <c r="BL28" s="153">
        <f t="shared" si="70"/>
        <v>0.5</v>
      </c>
      <c r="BM28" s="141"/>
      <c r="BN28" s="152">
        <f t="shared" si="71"/>
        <v>0</v>
      </c>
      <c r="BO28" s="152">
        <f t="shared" si="72"/>
        <v>0</v>
      </c>
      <c r="BP28" s="152">
        <f t="shared" si="73"/>
        <v>0</v>
      </c>
      <c r="BQ28" s="142"/>
      <c r="BR28" s="143">
        <f t="shared" si="74"/>
        <v>9.4</v>
      </c>
      <c r="BS28" s="144">
        <f t="shared" si="75"/>
        <v>0</v>
      </c>
      <c r="BT28" s="144">
        <f t="shared" si="76"/>
        <v>0</v>
      </c>
      <c r="BU28" s="144">
        <f t="shared" si="77"/>
        <v>0</v>
      </c>
      <c r="BV28" s="145">
        <f t="shared" si="78"/>
        <v>0</v>
      </c>
      <c r="BW28" s="146">
        <f t="shared" si="79"/>
        <v>0</v>
      </c>
      <c r="BX28" s="147"/>
      <c r="BY28" s="144">
        <f t="shared" si="80"/>
        <v>0</v>
      </c>
      <c r="BZ28" s="144">
        <f t="shared" si="81"/>
        <v>0</v>
      </c>
      <c r="CA28" s="144">
        <f t="shared" si="82"/>
        <v>0</v>
      </c>
      <c r="CB28" s="144">
        <f t="shared" si="83"/>
        <v>4.7</v>
      </c>
      <c r="CC28" s="144">
        <f t="shared" si="84"/>
        <v>4.7</v>
      </c>
      <c r="CD28" s="144">
        <f t="shared" si="85"/>
        <v>9.4</v>
      </c>
      <c r="CE28" s="144">
        <f t="shared" si="86"/>
        <v>0</v>
      </c>
      <c r="CF28" s="144">
        <f t="shared" si="87"/>
        <v>0</v>
      </c>
      <c r="CG28" s="144">
        <f t="shared" si="88"/>
        <v>0</v>
      </c>
      <c r="CH28" s="148">
        <f t="shared" si="89"/>
        <v>0</v>
      </c>
    </row>
    <row r="29" spans="1:86" s="149" customFormat="1" ht="15.75" customHeight="1" x14ac:dyDescent="0.25">
      <c r="A29" s="117" t="s">
        <v>342</v>
      </c>
      <c r="B29" s="118" t="s">
        <v>383</v>
      </c>
      <c r="C29" s="274" t="s">
        <v>414</v>
      </c>
      <c r="D29" s="119" t="s">
        <v>349</v>
      </c>
      <c r="E29" s="121" t="s">
        <v>22</v>
      </c>
      <c r="F29" s="121" t="s">
        <v>355</v>
      </c>
      <c r="G29" s="121"/>
      <c r="H29" s="122">
        <v>3</v>
      </c>
      <c r="I29" s="123"/>
      <c r="J29" s="123" t="s">
        <v>380</v>
      </c>
      <c r="K29" s="124">
        <f t="shared" si="138"/>
        <v>10</v>
      </c>
      <c r="L29" s="123">
        <v>5</v>
      </c>
      <c r="M29" s="123">
        <v>5</v>
      </c>
      <c r="N29" s="123" t="s">
        <v>122</v>
      </c>
      <c r="O29" s="123"/>
      <c r="P29" s="124">
        <f t="shared" si="139"/>
        <v>1</v>
      </c>
      <c r="Q29" s="123">
        <v>1</v>
      </c>
      <c r="R29" s="123"/>
      <c r="S29" s="123" t="s">
        <v>329</v>
      </c>
      <c r="T29" s="123"/>
      <c r="U29" s="123" t="s">
        <v>390</v>
      </c>
      <c r="V29" s="123" t="s">
        <v>484</v>
      </c>
      <c r="W29" s="123" t="s">
        <v>530</v>
      </c>
      <c r="X29" s="123" t="s">
        <v>484</v>
      </c>
      <c r="Y29" s="123" t="s">
        <v>480</v>
      </c>
      <c r="Z29" s="297" t="s">
        <v>466</v>
      </c>
      <c r="AA29" s="126"/>
      <c r="AB29" s="127"/>
      <c r="AC29" s="128"/>
      <c r="AD29" s="129">
        <v>12</v>
      </c>
      <c r="AE29" s="130"/>
      <c r="AF29" s="131"/>
      <c r="AG29" s="132"/>
      <c r="AH29" s="133" t="s">
        <v>352</v>
      </c>
      <c r="AI29" s="132"/>
      <c r="AJ29" s="134"/>
      <c r="AK29" s="125"/>
      <c r="AL29" s="135"/>
      <c r="AM29" s="122"/>
      <c r="AN29" s="136">
        <f t="shared" si="46"/>
        <v>0</v>
      </c>
      <c r="AO29" s="137">
        <f t="shared" si="47"/>
        <v>0</v>
      </c>
      <c r="AP29" s="137">
        <f t="shared" si="48"/>
        <v>0</v>
      </c>
      <c r="AQ29" s="138">
        <f t="shared" si="49"/>
        <v>0</v>
      </c>
      <c r="AR29" s="137">
        <f t="shared" si="50"/>
        <v>0</v>
      </c>
      <c r="AS29" s="137">
        <f t="shared" si="51"/>
        <v>0</v>
      </c>
      <c r="AT29" s="137">
        <f t="shared" si="52"/>
        <v>5</v>
      </c>
      <c r="AU29" s="137">
        <f t="shared" si="53"/>
        <v>0</v>
      </c>
      <c r="AV29" s="137">
        <f t="shared" si="54"/>
        <v>0</v>
      </c>
      <c r="AW29" s="137">
        <f t="shared" si="55"/>
        <v>0</v>
      </c>
      <c r="AX29" s="137">
        <f t="shared" si="56"/>
        <v>0</v>
      </c>
      <c r="AY29" s="137">
        <f t="shared" si="57"/>
        <v>0</v>
      </c>
      <c r="AZ29" s="137">
        <f t="shared" si="58"/>
        <v>0</v>
      </c>
      <c r="BA29" s="137">
        <f t="shared" si="59"/>
        <v>0</v>
      </c>
      <c r="BB29" s="137">
        <f t="shared" si="60"/>
        <v>0</v>
      </c>
      <c r="BC29" s="137">
        <f t="shared" si="61"/>
        <v>0</v>
      </c>
      <c r="BD29" s="137">
        <f t="shared" si="62"/>
        <v>0</v>
      </c>
      <c r="BE29" s="137">
        <f t="shared" si="63"/>
        <v>0</v>
      </c>
      <c r="BF29" s="137">
        <f t="shared" si="64"/>
        <v>0</v>
      </c>
      <c r="BG29" s="139">
        <f t="shared" si="65"/>
        <v>0</v>
      </c>
      <c r="BH29" s="140">
        <f t="shared" si="66"/>
        <v>0</v>
      </c>
      <c r="BI29" s="152">
        <f t="shared" si="67"/>
        <v>8.5</v>
      </c>
      <c r="BJ29" s="152">
        <f t="shared" si="68"/>
        <v>8.5</v>
      </c>
      <c r="BK29" s="152">
        <f t="shared" si="69"/>
        <v>17</v>
      </c>
      <c r="BL29" s="153">
        <f t="shared" si="70"/>
        <v>0.5</v>
      </c>
      <c r="BM29" s="141"/>
      <c r="BN29" s="152">
        <f t="shared" si="71"/>
        <v>0</v>
      </c>
      <c r="BO29" s="152">
        <f t="shared" si="72"/>
        <v>0</v>
      </c>
      <c r="BP29" s="152">
        <f t="shared" si="73"/>
        <v>0</v>
      </c>
      <c r="BQ29" s="142"/>
      <c r="BR29" s="143">
        <f t="shared" si="74"/>
        <v>12</v>
      </c>
      <c r="BS29" s="144">
        <f t="shared" si="75"/>
        <v>5</v>
      </c>
      <c r="BT29" s="144">
        <f t="shared" si="76"/>
        <v>5</v>
      </c>
      <c r="BU29" s="144">
        <f t="shared" si="77"/>
        <v>0</v>
      </c>
      <c r="BV29" s="145">
        <f t="shared" si="78"/>
        <v>0</v>
      </c>
      <c r="BW29" s="146">
        <f t="shared" si="79"/>
        <v>0</v>
      </c>
      <c r="BX29" s="147"/>
      <c r="BY29" s="144">
        <f t="shared" si="80"/>
        <v>0</v>
      </c>
      <c r="BZ29" s="144">
        <f t="shared" si="81"/>
        <v>0</v>
      </c>
      <c r="CA29" s="144">
        <f t="shared" si="82"/>
        <v>0</v>
      </c>
      <c r="CB29" s="144">
        <f t="shared" si="83"/>
        <v>8.5</v>
      </c>
      <c r="CC29" s="144">
        <f t="shared" si="84"/>
        <v>8.5</v>
      </c>
      <c r="CD29" s="144">
        <f t="shared" si="85"/>
        <v>17</v>
      </c>
      <c r="CE29" s="144">
        <f t="shared" si="86"/>
        <v>0</v>
      </c>
      <c r="CF29" s="144">
        <f t="shared" si="87"/>
        <v>0</v>
      </c>
      <c r="CG29" s="144">
        <f t="shared" si="88"/>
        <v>0</v>
      </c>
      <c r="CH29" s="148">
        <f t="shared" si="89"/>
        <v>0</v>
      </c>
    </row>
    <row r="30" spans="1:86" s="149" customFormat="1" ht="31.5" customHeight="1" x14ac:dyDescent="0.25">
      <c r="A30" s="117" t="s">
        <v>342</v>
      </c>
      <c r="B30" s="118" t="s">
        <v>383</v>
      </c>
      <c r="C30" s="274" t="s">
        <v>403</v>
      </c>
      <c r="D30" s="119" t="s">
        <v>349</v>
      </c>
      <c r="E30" s="121" t="s">
        <v>22</v>
      </c>
      <c r="F30" s="121" t="s">
        <v>355</v>
      </c>
      <c r="G30" s="121"/>
      <c r="H30" s="122">
        <v>3</v>
      </c>
      <c r="I30" s="123" t="s">
        <v>333</v>
      </c>
      <c r="J30" s="123" t="s">
        <v>380</v>
      </c>
      <c r="K30" s="124">
        <f t="shared" si="138"/>
        <v>10</v>
      </c>
      <c r="L30" s="123">
        <v>5</v>
      </c>
      <c r="M30" s="123">
        <v>5</v>
      </c>
      <c r="N30" s="123" t="s">
        <v>119</v>
      </c>
      <c r="O30" s="123"/>
      <c r="P30" s="124">
        <f t="shared" si="139"/>
        <v>1</v>
      </c>
      <c r="Q30" s="123">
        <v>1</v>
      </c>
      <c r="R30" s="123"/>
      <c r="S30" s="123" t="s">
        <v>329</v>
      </c>
      <c r="T30" s="123"/>
      <c r="U30" s="123" t="s">
        <v>390</v>
      </c>
      <c r="V30" s="123" t="s">
        <v>482</v>
      </c>
      <c r="W30" s="123" t="s">
        <v>44</v>
      </c>
      <c r="X30" s="123" t="s">
        <v>482</v>
      </c>
      <c r="Y30" s="123" t="s">
        <v>480</v>
      </c>
      <c r="Z30" s="297" t="s">
        <v>471</v>
      </c>
      <c r="AA30" s="126"/>
      <c r="AB30" s="127">
        <v>6</v>
      </c>
      <c r="AC30" s="128"/>
      <c r="AD30" s="129"/>
      <c r="AE30" s="130"/>
      <c r="AF30" s="131"/>
      <c r="AG30" s="132"/>
      <c r="AH30" s="133"/>
      <c r="AI30" s="132"/>
      <c r="AJ30" s="134"/>
      <c r="AK30" s="125"/>
      <c r="AL30" s="135"/>
      <c r="AM30" s="122"/>
      <c r="AN30" s="136">
        <f t="shared" si="46"/>
        <v>0</v>
      </c>
      <c r="AO30" s="137">
        <f t="shared" si="47"/>
        <v>3.5</v>
      </c>
      <c r="AP30" s="137">
        <f t="shared" si="48"/>
        <v>2</v>
      </c>
      <c r="AQ30" s="138">
        <f t="shared" si="49"/>
        <v>0.89999999999999991</v>
      </c>
      <c r="AR30" s="137">
        <f t="shared" si="50"/>
        <v>0</v>
      </c>
      <c r="AS30" s="137">
        <f t="shared" si="51"/>
        <v>0</v>
      </c>
      <c r="AT30" s="137">
        <f t="shared" si="52"/>
        <v>0</v>
      </c>
      <c r="AU30" s="137">
        <f t="shared" si="53"/>
        <v>0</v>
      </c>
      <c r="AV30" s="137">
        <f t="shared" si="54"/>
        <v>0</v>
      </c>
      <c r="AW30" s="137">
        <f t="shared" si="55"/>
        <v>0</v>
      </c>
      <c r="AX30" s="137">
        <f t="shared" si="56"/>
        <v>0</v>
      </c>
      <c r="AY30" s="137">
        <f t="shared" si="57"/>
        <v>0</v>
      </c>
      <c r="AZ30" s="137">
        <f t="shared" si="58"/>
        <v>0</v>
      </c>
      <c r="BA30" s="137">
        <f t="shared" si="59"/>
        <v>0</v>
      </c>
      <c r="BB30" s="137">
        <f t="shared" si="60"/>
        <v>0</v>
      </c>
      <c r="BC30" s="137">
        <f t="shared" si="61"/>
        <v>0</v>
      </c>
      <c r="BD30" s="137">
        <f t="shared" si="62"/>
        <v>0</v>
      </c>
      <c r="BE30" s="137">
        <f t="shared" si="63"/>
        <v>0</v>
      </c>
      <c r="BF30" s="137">
        <f t="shared" si="64"/>
        <v>0</v>
      </c>
      <c r="BG30" s="139">
        <f t="shared" si="65"/>
        <v>0</v>
      </c>
      <c r="BH30" s="140">
        <f t="shared" si="66"/>
        <v>0</v>
      </c>
      <c r="BI30" s="152">
        <f t="shared" si="67"/>
        <v>6.2</v>
      </c>
      <c r="BJ30" s="152">
        <f t="shared" si="68"/>
        <v>6.2</v>
      </c>
      <c r="BK30" s="152">
        <f t="shared" si="69"/>
        <v>12.4</v>
      </c>
      <c r="BL30" s="153">
        <f t="shared" si="70"/>
        <v>0.5</v>
      </c>
      <c r="BM30" s="141"/>
      <c r="BN30" s="152">
        <f t="shared" si="71"/>
        <v>0</v>
      </c>
      <c r="BO30" s="152">
        <f t="shared" si="72"/>
        <v>0</v>
      </c>
      <c r="BP30" s="152">
        <f t="shared" si="73"/>
        <v>0</v>
      </c>
      <c r="BQ30" s="142"/>
      <c r="BR30" s="143">
        <f t="shared" si="74"/>
        <v>12.4</v>
      </c>
      <c r="BS30" s="144">
        <f t="shared" si="75"/>
        <v>0</v>
      </c>
      <c r="BT30" s="144">
        <f t="shared" si="76"/>
        <v>0</v>
      </c>
      <c r="BU30" s="144">
        <f t="shared" si="77"/>
        <v>0</v>
      </c>
      <c r="BV30" s="145">
        <f t="shared" si="78"/>
        <v>0</v>
      </c>
      <c r="BW30" s="146">
        <f t="shared" si="79"/>
        <v>0</v>
      </c>
      <c r="BX30" s="147"/>
      <c r="BY30" s="144">
        <f t="shared" si="80"/>
        <v>0</v>
      </c>
      <c r="BZ30" s="144">
        <f t="shared" si="81"/>
        <v>0</v>
      </c>
      <c r="CA30" s="144">
        <f t="shared" si="82"/>
        <v>0</v>
      </c>
      <c r="CB30" s="144">
        <f t="shared" si="83"/>
        <v>6.2</v>
      </c>
      <c r="CC30" s="144">
        <f t="shared" si="84"/>
        <v>6.2</v>
      </c>
      <c r="CD30" s="144">
        <f t="shared" si="85"/>
        <v>12.4</v>
      </c>
      <c r="CE30" s="144">
        <f t="shared" si="86"/>
        <v>0</v>
      </c>
      <c r="CF30" s="144">
        <f t="shared" si="87"/>
        <v>0</v>
      </c>
      <c r="CG30" s="144">
        <f t="shared" si="88"/>
        <v>0</v>
      </c>
      <c r="CH30" s="148">
        <f t="shared" si="89"/>
        <v>0</v>
      </c>
    </row>
    <row r="31" spans="1:86" s="149" customFormat="1" ht="31.5" customHeight="1" x14ac:dyDescent="0.25">
      <c r="A31" s="117" t="s">
        <v>342</v>
      </c>
      <c r="B31" s="118" t="s">
        <v>383</v>
      </c>
      <c r="C31" s="274" t="s">
        <v>403</v>
      </c>
      <c r="D31" s="119" t="s">
        <v>349</v>
      </c>
      <c r="E31" s="121" t="s">
        <v>22</v>
      </c>
      <c r="F31" s="121" t="s">
        <v>355</v>
      </c>
      <c r="G31" s="121"/>
      <c r="H31" s="122">
        <v>3</v>
      </c>
      <c r="I31" s="123"/>
      <c r="J31" s="123" t="s">
        <v>380</v>
      </c>
      <c r="K31" s="124">
        <f t="shared" si="138"/>
        <v>10</v>
      </c>
      <c r="L31" s="123">
        <v>5</v>
      </c>
      <c r="M31" s="123">
        <v>5</v>
      </c>
      <c r="N31" s="123" t="s">
        <v>122</v>
      </c>
      <c r="O31" s="123"/>
      <c r="P31" s="124">
        <f t="shared" si="139"/>
        <v>1</v>
      </c>
      <c r="Q31" s="123">
        <v>1</v>
      </c>
      <c r="R31" s="123"/>
      <c r="S31" s="123" t="s">
        <v>329</v>
      </c>
      <c r="T31" s="123"/>
      <c r="U31" s="123" t="s">
        <v>390</v>
      </c>
      <c r="V31" s="123" t="s">
        <v>482</v>
      </c>
      <c r="W31" s="123" t="s">
        <v>44</v>
      </c>
      <c r="X31" s="123" t="s">
        <v>482</v>
      </c>
      <c r="Y31" s="123" t="s">
        <v>480</v>
      </c>
      <c r="Z31" s="297" t="s">
        <v>471</v>
      </c>
      <c r="AA31" s="126"/>
      <c r="AB31" s="127"/>
      <c r="AC31" s="128"/>
      <c r="AD31" s="129">
        <v>12</v>
      </c>
      <c r="AE31" s="130"/>
      <c r="AF31" s="131"/>
      <c r="AG31" s="132"/>
      <c r="AH31" s="133"/>
      <c r="AI31" s="132">
        <v>1</v>
      </c>
      <c r="AJ31" s="134"/>
      <c r="AK31" s="125"/>
      <c r="AL31" s="135"/>
      <c r="AM31" s="122"/>
      <c r="AN31" s="136">
        <f t="shared" si="46"/>
        <v>0</v>
      </c>
      <c r="AO31" s="137">
        <f t="shared" si="47"/>
        <v>0</v>
      </c>
      <c r="AP31" s="137">
        <f t="shared" si="48"/>
        <v>0</v>
      </c>
      <c r="AQ31" s="138">
        <f t="shared" si="49"/>
        <v>0</v>
      </c>
      <c r="AR31" s="137">
        <f t="shared" si="50"/>
        <v>0</v>
      </c>
      <c r="AS31" s="137">
        <f t="shared" si="51"/>
        <v>0</v>
      </c>
      <c r="AT31" s="137">
        <f t="shared" si="52"/>
        <v>0</v>
      </c>
      <c r="AU31" s="137">
        <f t="shared" si="53"/>
        <v>15</v>
      </c>
      <c r="AV31" s="137">
        <f t="shared" si="54"/>
        <v>0</v>
      </c>
      <c r="AW31" s="137">
        <f t="shared" si="55"/>
        <v>0</v>
      </c>
      <c r="AX31" s="137">
        <f t="shared" si="56"/>
        <v>0</v>
      </c>
      <c r="AY31" s="137">
        <f t="shared" si="57"/>
        <v>0</v>
      </c>
      <c r="AZ31" s="137">
        <f t="shared" si="58"/>
        <v>0</v>
      </c>
      <c r="BA31" s="137">
        <f t="shared" si="59"/>
        <v>0</v>
      </c>
      <c r="BB31" s="137">
        <f t="shared" si="60"/>
        <v>0</v>
      </c>
      <c r="BC31" s="137">
        <f t="shared" si="61"/>
        <v>0</v>
      </c>
      <c r="BD31" s="137">
        <f t="shared" si="62"/>
        <v>0</v>
      </c>
      <c r="BE31" s="137">
        <f t="shared" si="63"/>
        <v>0</v>
      </c>
      <c r="BF31" s="137">
        <f t="shared" si="64"/>
        <v>0</v>
      </c>
      <c r="BG31" s="139">
        <f t="shared" si="65"/>
        <v>0</v>
      </c>
      <c r="BH31" s="140">
        <f t="shared" si="66"/>
        <v>0</v>
      </c>
      <c r="BI31" s="152">
        <f t="shared" si="67"/>
        <v>13.5</v>
      </c>
      <c r="BJ31" s="152">
        <f t="shared" si="68"/>
        <v>13.5</v>
      </c>
      <c r="BK31" s="152">
        <f t="shared" si="69"/>
        <v>27</v>
      </c>
      <c r="BL31" s="153">
        <f t="shared" si="70"/>
        <v>0.5</v>
      </c>
      <c r="BM31" s="141"/>
      <c r="BN31" s="152">
        <f t="shared" si="71"/>
        <v>0</v>
      </c>
      <c r="BO31" s="152">
        <f t="shared" si="72"/>
        <v>0</v>
      </c>
      <c r="BP31" s="152">
        <f t="shared" si="73"/>
        <v>0</v>
      </c>
      <c r="BQ31" s="142"/>
      <c r="BR31" s="143">
        <f t="shared" si="74"/>
        <v>12</v>
      </c>
      <c r="BS31" s="144">
        <f t="shared" si="75"/>
        <v>15</v>
      </c>
      <c r="BT31" s="144">
        <f t="shared" si="76"/>
        <v>0</v>
      </c>
      <c r="BU31" s="144">
        <f t="shared" si="77"/>
        <v>15</v>
      </c>
      <c r="BV31" s="145">
        <f t="shared" si="78"/>
        <v>0</v>
      </c>
      <c r="BW31" s="146">
        <f t="shared" si="79"/>
        <v>0</v>
      </c>
      <c r="BX31" s="147"/>
      <c r="BY31" s="144">
        <f t="shared" si="80"/>
        <v>0</v>
      </c>
      <c r="BZ31" s="144">
        <f t="shared" si="81"/>
        <v>0</v>
      </c>
      <c r="CA31" s="144">
        <f t="shared" si="82"/>
        <v>0</v>
      </c>
      <c r="CB31" s="144">
        <f t="shared" si="83"/>
        <v>13.5</v>
      </c>
      <c r="CC31" s="144">
        <f t="shared" si="84"/>
        <v>13.5</v>
      </c>
      <c r="CD31" s="144">
        <f t="shared" si="85"/>
        <v>27</v>
      </c>
      <c r="CE31" s="144">
        <f t="shared" si="86"/>
        <v>0</v>
      </c>
      <c r="CF31" s="144">
        <f t="shared" si="87"/>
        <v>0</v>
      </c>
      <c r="CG31" s="144">
        <f t="shared" si="88"/>
        <v>0</v>
      </c>
      <c r="CH31" s="148">
        <f t="shared" si="89"/>
        <v>0</v>
      </c>
    </row>
    <row r="32" spans="1:86" s="149" customFormat="1" ht="15.75" customHeight="1" x14ac:dyDescent="0.25">
      <c r="A32" s="117" t="s">
        <v>342</v>
      </c>
      <c r="B32" s="118" t="s">
        <v>383</v>
      </c>
      <c r="C32" s="274" t="s">
        <v>404</v>
      </c>
      <c r="D32" s="119" t="s">
        <v>349</v>
      </c>
      <c r="E32" s="121" t="s">
        <v>22</v>
      </c>
      <c r="F32" s="121" t="s">
        <v>355</v>
      </c>
      <c r="G32" s="121"/>
      <c r="H32" s="122">
        <v>3</v>
      </c>
      <c r="I32" s="123" t="s">
        <v>333</v>
      </c>
      <c r="J32" s="123" t="s">
        <v>380</v>
      </c>
      <c r="K32" s="124">
        <f t="shared" si="138"/>
        <v>10</v>
      </c>
      <c r="L32" s="123">
        <v>5</v>
      </c>
      <c r="M32" s="123">
        <v>5</v>
      </c>
      <c r="N32" s="123" t="s">
        <v>119</v>
      </c>
      <c r="O32" s="123"/>
      <c r="P32" s="124">
        <f t="shared" si="139"/>
        <v>1</v>
      </c>
      <c r="Q32" s="123">
        <v>1</v>
      </c>
      <c r="R32" s="123"/>
      <c r="S32" s="123" t="s">
        <v>329</v>
      </c>
      <c r="T32" s="123"/>
      <c r="U32" s="123" t="s">
        <v>390</v>
      </c>
      <c r="V32" s="123"/>
      <c r="W32" s="123" t="s">
        <v>530</v>
      </c>
      <c r="X32" s="123" t="s">
        <v>484</v>
      </c>
      <c r="Y32" s="123" t="s">
        <v>480</v>
      </c>
      <c r="Z32" s="297" t="s">
        <v>470</v>
      </c>
      <c r="AA32" s="126"/>
      <c r="AB32" s="127">
        <v>10</v>
      </c>
      <c r="AC32" s="128"/>
      <c r="AD32" s="129"/>
      <c r="AE32" s="130"/>
      <c r="AF32" s="131"/>
      <c r="AG32" s="132"/>
      <c r="AH32" s="133"/>
      <c r="AI32" s="132"/>
      <c r="AJ32" s="134"/>
      <c r="AK32" s="125"/>
      <c r="AL32" s="135"/>
      <c r="AM32" s="122"/>
      <c r="AN32" s="136">
        <f t="shared" si="46"/>
        <v>0</v>
      </c>
      <c r="AO32" s="137">
        <f t="shared" si="47"/>
        <v>3.5</v>
      </c>
      <c r="AP32" s="137">
        <f t="shared" si="48"/>
        <v>2</v>
      </c>
      <c r="AQ32" s="138">
        <f t="shared" si="49"/>
        <v>1.5</v>
      </c>
      <c r="AR32" s="137">
        <f t="shared" si="50"/>
        <v>0</v>
      </c>
      <c r="AS32" s="137">
        <f t="shared" si="51"/>
        <v>0</v>
      </c>
      <c r="AT32" s="137">
        <f t="shared" si="52"/>
        <v>0</v>
      </c>
      <c r="AU32" s="137">
        <f t="shared" si="53"/>
        <v>0</v>
      </c>
      <c r="AV32" s="137">
        <f t="shared" si="54"/>
        <v>0</v>
      </c>
      <c r="AW32" s="137">
        <f t="shared" si="55"/>
        <v>0</v>
      </c>
      <c r="AX32" s="137">
        <f t="shared" si="56"/>
        <v>0</v>
      </c>
      <c r="AY32" s="137">
        <f t="shared" si="57"/>
        <v>0</v>
      </c>
      <c r="AZ32" s="137">
        <f t="shared" si="58"/>
        <v>0</v>
      </c>
      <c r="BA32" s="137">
        <f t="shared" si="59"/>
        <v>0</v>
      </c>
      <c r="BB32" s="137">
        <f t="shared" si="60"/>
        <v>0</v>
      </c>
      <c r="BC32" s="137">
        <f t="shared" si="61"/>
        <v>0</v>
      </c>
      <c r="BD32" s="137">
        <f t="shared" si="62"/>
        <v>0</v>
      </c>
      <c r="BE32" s="137">
        <f t="shared" si="63"/>
        <v>0</v>
      </c>
      <c r="BF32" s="137">
        <f t="shared" si="64"/>
        <v>0</v>
      </c>
      <c r="BG32" s="139">
        <f t="shared" si="65"/>
        <v>0</v>
      </c>
      <c r="BH32" s="140">
        <f t="shared" si="66"/>
        <v>0</v>
      </c>
      <c r="BI32" s="152">
        <f t="shared" si="67"/>
        <v>8.5</v>
      </c>
      <c r="BJ32" s="152">
        <f t="shared" si="68"/>
        <v>8.5</v>
      </c>
      <c r="BK32" s="152">
        <f t="shared" si="69"/>
        <v>17</v>
      </c>
      <c r="BL32" s="153">
        <f t="shared" si="70"/>
        <v>0.5</v>
      </c>
      <c r="BM32" s="141"/>
      <c r="BN32" s="152">
        <f t="shared" si="71"/>
        <v>0</v>
      </c>
      <c r="BO32" s="152">
        <f t="shared" si="72"/>
        <v>0</v>
      </c>
      <c r="BP32" s="152">
        <f t="shared" si="73"/>
        <v>0</v>
      </c>
      <c r="BQ32" s="142"/>
      <c r="BR32" s="143">
        <f t="shared" si="74"/>
        <v>17</v>
      </c>
      <c r="BS32" s="144">
        <f t="shared" si="75"/>
        <v>0</v>
      </c>
      <c r="BT32" s="144">
        <f t="shared" si="76"/>
        <v>0</v>
      </c>
      <c r="BU32" s="144">
        <f t="shared" si="77"/>
        <v>0</v>
      </c>
      <c r="BV32" s="145">
        <f t="shared" si="78"/>
        <v>0</v>
      </c>
      <c r="BW32" s="146">
        <f t="shared" si="79"/>
        <v>0</v>
      </c>
      <c r="BX32" s="147"/>
      <c r="BY32" s="144">
        <f t="shared" si="80"/>
        <v>0</v>
      </c>
      <c r="BZ32" s="144">
        <f t="shared" si="81"/>
        <v>0</v>
      </c>
      <c r="CA32" s="144">
        <f t="shared" si="82"/>
        <v>0</v>
      </c>
      <c r="CB32" s="144">
        <f t="shared" si="83"/>
        <v>8.5</v>
      </c>
      <c r="CC32" s="144">
        <f t="shared" si="84"/>
        <v>8.5</v>
      </c>
      <c r="CD32" s="144">
        <f t="shared" si="85"/>
        <v>17</v>
      </c>
      <c r="CE32" s="144">
        <f t="shared" si="86"/>
        <v>0</v>
      </c>
      <c r="CF32" s="144">
        <f t="shared" si="87"/>
        <v>0</v>
      </c>
      <c r="CG32" s="144">
        <f t="shared" si="88"/>
        <v>0</v>
      </c>
      <c r="CH32" s="148">
        <f t="shared" si="89"/>
        <v>0</v>
      </c>
    </row>
    <row r="33" spans="1:86" s="149" customFormat="1" ht="15.75" customHeight="1" x14ac:dyDescent="0.25">
      <c r="A33" s="117" t="s">
        <v>342</v>
      </c>
      <c r="B33" s="118" t="s">
        <v>383</v>
      </c>
      <c r="C33" s="274" t="s">
        <v>404</v>
      </c>
      <c r="D33" s="119" t="s">
        <v>349</v>
      </c>
      <c r="E33" s="121" t="s">
        <v>22</v>
      </c>
      <c r="F33" s="121" t="s">
        <v>355</v>
      </c>
      <c r="G33" s="121"/>
      <c r="H33" s="122">
        <v>3</v>
      </c>
      <c r="I33" s="123"/>
      <c r="J33" s="123" t="s">
        <v>380</v>
      </c>
      <c r="K33" s="124">
        <f t="shared" si="138"/>
        <v>10</v>
      </c>
      <c r="L33" s="123">
        <v>5</v>
      </c>
      <c r="M33" s="123">
        <v>5</v>
      </c>
      <c r="N33" s="123" t="s">
        <v>122</v>
      </c>
      <c r="O33" s="123"/>
      <c r="P33" s="124">
        <f t="shared" si="139"/>
        <v>1</v>
      </c>
      <c r="Q33" s="123">
        <v>1</v>
      </c>
      <c r="R33" s="123"/>
      <c r="S33" s="123" t="s">
        <v>329</v>
      </c>
      <c r="T33" s="123"/>
      <c r="U33" s="123" t="s">
        <v>390</v>
      </c>
      <c r="V33" s="123"/>
      <c r="W33" s="123"/>
      <c r="X33" s="123" t="s">
        <v>478</v>
      </c>
      <c r="Y33" s="123" t="s">
        <v>480</v>
      </c>
      <c r="Z33" s="297" t="s">
        <v>469</v>
      </c>
      <c r="AA33" s="126"/>
      <c r="AB33" s="127"/>
      <c r="AC33" s="128"/>
      <c r="AD33" s="129">
        <v>18</v>
      </c>
      <c r="AE33" s="130"/>
      <c r="AF33" s="131"/>
      <c r="AG33" s="132"/>
      <c r="AH33" s="133"/>
      <c r="AI33" s="132">
        <v>1</v>
      </c>
      <c r="AJ33" s="134"/>
      <c r="AK33" s="125"/>
      <c r="AL33" s="135"/>
      <c r="AM33" s="122"/>
      <c r="AN33" s="136">
        <f t="shared" si="46"/>
        <v>0</v>
      </c>
      <c r="AO33" s="137">
        <f t="shared" si="47"/>
        <v>0</v>
      </c>
      <c r="AP33" s="137">
        <f t="shared" si="48"/>
        <v>0</v>
      </c>
      <c r="AQ33" s="138">
        <f t="shared" si="49"/>
        <v>0</v>
      </c>
      <c r="AR33" s="137">
        <f t="shared" si="50"/>
        <v>0</v>
      </c>
      <c r="AS33" s="137">
        <f t="shared" si="51"/>
        <v>0</v>
      </c>
      <c r="AT33" s="137">
        <f t="shared" si="52"/>
        <v>0</v>
      </c>
      <c r="AU33" s="137">
        <f t="shared" si="53"/>
        <v>15</v>
      </c>
      <c r="AV33" s="137">
        <f t="shared" si="54"/>
        <v>0</v>
      </c>
      <c r="AW33" s="137">
        <f t="shared" si="55"/>
        <v>0</v>
      </c>
      <c r="AX33" s="137">
        <f t="shared" si="56"/>
        <v>0</v>
      </c>
      <c r="AY33" s="137">
        <f t="shared" si="57"/>
        <v>0</v>
      </c>
      <c r="AZ33" s="137">
        <f t="shared" si="58"/>
        <v>0</v>
      </c>
      <c r="BA33" s="137">
        <f t="shared" si="59"/>
        <v>0</v>
      </c>
      <c r="BB33" s="137">
        <f t="shared" si="60"/>
        <v>0</v>
      </c>
      <c r="BC33" s="137">
        <f t="shared" si="61"/>
        <v>0</v>
      </c>
      <c r="BD33" s="137">
        <f t="shared" si="62"/>
        <v>0</v>
      </c>
      <c r="BE33" s="137">
        <f t="shared" si="63"/>
        <v>0</v>
      </c>
      <c r="BF33" s="137">
        <f t="shared" si="64"/>
        <v>0</v>
      </c>
      <c r="BG33" s="139">
        <f t="shared" si="65"/>
        <v>0</v>
      </c>
      <c r="BH33" s="140">
        <f t="shared" si="66"/>
        <v>0</v>
      </c>
      <c r="BI33" s="152">
        <f t="shared" si="67"/>
        <v>16.5</v>
      </c>
      <c r="BJ33" s="152">
        <f t="shared" si="68"/>
        <v>16.5</v>
      </c>
      <c r="BK33" s="152">
        <f t="shared" si="69"/>
        <v>33</v>
      </c>
      <c r="BL33" s="153">
        <f t="shared" si="70"/>
        <v>0.5</v>
      </c>
      <c r="BM33" s="141"/>
      <c r="BN33" s="152">
        <f t="shared" si="71"/>
        <v>0</v>
      </c>
      <c r="BO33" s="152">
        <f t="shared" si="72"/>
        <v>0</v>
      </c>
      <c r="BP33" s="152">
        <f t="shared" si="73"/>
        <v>0</v>
      </c>
      <c r="BQ33" s="142"/>
      <c r="BR33" s="143">
        <f t="shared" si="74"/>
        <v>18</v>
      </c>
      <c r="BS33" s="144">
        <f t="shared" si="75"/>
        <v>15</v>
      </c>
      <c r="BT33" s="144">
        <f t="shared" si="76"/>
        <v>0</v>
      </c>
      <c r="BU33" s="144">
        <f t="shared" si="77"/>
        <v>15</v>
      </c>
      <c r="BV33" s="145">
        <f t="shared" si="78"/>
        <v>0</v>
      </c>
      <c r="BW33" s="146">
        <f t="shared" si="79"/>
        <v>0</v>
      </c>
      <c r="BX33" s="147"/>
      <c r="BY33" s="144">
        <f t="shared" si="80"/>
        <v>0</v>
      </c>
      <c r="BZ33" s="144">
        <f t="shared" si="81"/>
        <v>0</v>
      </c>
      <c r="CA33" s="144">
        <f t="shared" si="82"/>
        <v>0</v>
      </c>
      <c r="CB33" s="144">
        <f t="shared" si="83"/>
        <v>16.5</v>
      </c>
      <c r="CC33" s="144">
        <f t="shared" si="84"/>
        <v>16.5</v>
      </c>
      <c r="CD33" s="144">
        <f t="shared" si="85"/>
        <v>33</v>
      </c>
      <c r="CE33" s="144">
        <f t="shared" si="86"/>
        <v>0</v>
      </c>
      <c r="CF33" s="144">
        <f t="shared" si="87"/>
        <v>0</v>
      </c>
      <c r="CG33" s="144">
        <f t="shared" si="88"/>
        <v>0</v>
      </c>
      <c r="CH33" s="148">
        <f t="shared" si="89"/>
        <v>0</v>
      </c>
    </row>
    <row r="34" spans="1:86" s="149" customFormat="1" ht="15.75" customHeight="1" x14ac:dyDescent="0.25">
      <c r="A34" s="117" t="s">
        <v>342</v>
      </c>
      <c r="B34" s="118" t="s">
        <v>383</v>
      </c>
      <c r="C34" s="274" t="s">
        <v>405</v>
      </c>
      <c r="D34" s="119" t="s">
        <v>349</v>
      </c>
      <c r="E34" s="121" t="s">
        <v>22</v>
      </c>
      <c r="F34" s="121" t="s">
        <v>355</v>
      </c>
      <c r="G34" s="121"/>
      <c r="H34" s="122">
        <v>3</v>
      </c>
      <c r="I34" s="123" t="s">
        <v>333</v>
      </c>
      <c r="J34" s="123" t="s">
        <v>380</v>
      </c>
      <c r="K34" s="124">
        <f t="shared" si="138"/>
        <v>10</v>
      </c>
      <c r="L34" s="123">
        <v>5</v>
      </c>
      <c r="M34" s="123">
        <v>5</v>
      </c>
      <c r="N34" s="123" t="s">
        <v>119</v>
      </c>
      <c r="O34" s="123"/>
      <c r="P34" s="124">
        <f t="shared" si="139"/>
        <v>1</v>
      </c>
      <c r="Q34" s="123">
        <v>1</v>
      </c>
      <c r="R34" s="123"/>
      <c r="S34" s="123" t="s">
        <v>329</v>
      </c>
      <c r="T34" s="123"/>
      <c r="U34" s="123" t="s">
        <v>390</v>
      </c>
      <c r="V34" s="123" t="s">
        <v>482</v>
      </c>
      <c r="W34" s="123" t="s">
        <v>44</v>
      </c>
      <c r="X34" s="123" t="s">
        <v>482</v>
      </c>
      <c r="Y34" s="123" t="s">
        <v>480</v>
      </c>
      <c r="Z34" s="297" t="s">
        <v>471</v>
      </c>
      <c r="AA34" s="126"/>
      <c r="AB34" s="127">
        <v>8</v>
      </c>
      <c r="AC34" s="128"/>
      <c r="AD34" s="129"/>
      <c r="AE34" s="130"/>
      <c r="AF34" s="131"/>
      <c r="AG34" s="132"/>
      <c r="AH34" s="133"/>
      <c r="AI34" s="132"/>
      <c r="AJ34" s="134"/>
      <c r="AK34" s="125"/>
      <c r="AL34" s="135"/>
      <c r="AM34" s="122"/>
      <c r="AN34" s="136">
        <f t="shared" si="46"/>
        <v>0</v>
      </c>
      <c r="AO34" s="137">
        <f t="shared" si="47"/>
        <v>3.5</v>
      </c>
      <c r="AP34" s="137">
        <f t="shared" si="48"/>
        <v>2</v>
      </c>
      <c r="AQ34" s="138">
        <f t="shared" si="49"/>
        <v>1.2</v>
      </c>
      <c r="AR34" s="137">
        <f t="shared" si="50"/>
        <v>0</v>
      </c>
      <c r="AS34" s="137">
        <f t="shared" si="51"/>
        <v>0</v>
      </c>
      <c r="AT34" s="137">
        <f t="shared" si="52"/>
        <v>0</v>
      </c>
      <c r="AU34" s="137">
        <f t="shared" si="53"/>
        <v>0</v>
      </c>
      <c r="AV34" s="137">
        <f t="shared" si="54"/>
        <v>0</v>
      </c>
      <c r="AW34" s="137">
        <f t="shared" si="55"/>
        <v>0</v>
      </c>
      <c r="AX34" s="137">
        <f t="shared" si="56"/>
        <v>0</v>
      </c>
      <c r="AY34" s="137">
        <f t="shared" si="57"/>
        <v>0</v>
      </c>
      <c r="AZ34" s="137">
        <f t="shared" si="58"/>
        <v>0</v>
      </c>
      <c r="BA34" s="137">
        <f t="shared" si="59"/>
        <v>0</v>
      </c>
      <c r="BB34" s="137">
        <f t="shared" si="60"/>
        <v>0</v>
      </c>
      <c r="BC34" s="137">
        <f t="shared" si="61"/>
        <v>0</v>
      </c>
      <c r="BD34" s="137">
        <f t="shared" si="62"/>
        <v>0</v>
      </c>
      <c r="BE34" s="137">
        <f t="shared" si="63"/>
        <v>0</v>
      </c>
      <c r="BF34" s="137">
        <f t="shared" si="64"/>
        <v>0</v>
      </c>
      <c r="BG34" s="139">
        <f t="shared" si="65"/>
        <v>0</v>
      </c>
      <c r="BH34" s="140">
        <f t="shared" si="66"/>
        <v>0</v>
      </c>
      <c r="BI34" s="152">
        <f t="shared" si="67"/>
        <v>7.35</v>
      </c>
      <c r="BJ34" s="152">
        <f t="shared" si="68"/>
        <v>7.35</v>
      </c>
      <c r="BK34" s="152">
        <f t="shared" si="69"/>
        <v>14.7</v>
      </c>
      <c r="BL34" s="153">
        <f t="shared" si="70"/>
        <v>0.5</v>
      </c>
      <c r="BM34" s="141"/>
      <c r="BN34" s="152">
        <f t="shared" si="71"/>
        <v>0</v>
      </c>
      <c r="BO34" s="152">
        <f t="shared" si="72"/>
        <v>0</v>
      </c>
      <c r="BP34" s="152">
        <f t="shared" si="73"/>
        <v>0</v>
      </c>
      <c r="BQ34" s="142"/>
      <c r="BR34" s="143">
        <f t="shared" si="74"/>
        <v>14.7</v>
      </c>
      <c r="BS34" s="144">
        <f t="shared" si="75"/>
        <v>0</v>
      </c>
      <c r="BT34" s="144">
        <f t="shared" si="76"/>
        <v>0</v>
      </c>
      <c r="BU34" s="144">
        <f t="shared" si="77"/>
        <v>0</v>
      </c>
      <c r="BV34" s="145">
        <f t="shared" si="78"/>
        <v>0</v>
      </c>
      <c r="BW34" s="146">
        <f t="shared" si="79"/>
        <v>0</v>
      </c>
      <c r="BX34" s="147"/>
      <c r="BY34" s="144">
        <f t="shared" si="80"/>
        <v>0</v>
      </c>
      <c r="BZ34" s="144">
        <f t="shared" si="81"/>
        <v>0</v>
      </c>
      <c r="CA34" s="144">
        <f t="shared" si="82"/>
        <v>0</v>
      </c>
      <c r="CB34" s="144">
        <f t="shared" si="83"/>
        <v>7.35</v>
      </c>
      <c r="CC34" s="144">
        <f t="shared" si="84"/>
        <v>7.35</v>
      </c>
      <c r="CD34" s="144">
        <f t="shared" si="85"/>
        <v>14.7</v>
      </c>
      <c r="CE34" s="144">
        <f t="shared" si="86"/>
        <v>0</v>
      </c>
      <c r="CF34" s="144">
        <f t="shared" si="87"/>
        <v>0</v>
      </c>
      <c r="CG34" s="144">
        <f t="shared" si="88"/>
        <v>0</v>
      </c>
      <c r="CH34" s="148">
        <f t="shared" si="89"/>
        <v>0</v>
      </c>
    </row>
    <row r="35" spans="1:86" s="149" customFormat="1" ht="15.75" customHeight="1" x14ac:dyDescent="0.25">
      <c r="A35" s="117" t="s">
        <v>342</v>
      </c>
      <c r="B35" s="118" t="s">
        <v>383</v>
      </c>
      <c r="C35" s="274" t="s">
        <v>405</v>
      </c>
      <c r="D35" s="119" t="s">
        <v>349</v>
      </c>
      <c r="E35" s="121" t="s">
        <v>22</v>
      </c>
      <c r="F35" s="121" t="s">
        <v>355</v>
      </c>
      <c r="G35" s="121"/>
      <c r="H35" s="122">
        <v>3</v>
      </c>
      <c r="I35" s="123"/>
      <c r="J35" s="123" t="s">
        <v>380</v>
      </c>
      <c r="K35" s="124">
        <f t="shared" si="138"/>
        <v>10</v>
      </c>
      <c r="L35" s="123">
        <v>5</v>
      </c>
      <c r="M35" s="123">
        <v>5</v>
      </c>
      <c r="N35" s="123" t="s">
        <v>122</v>
      </c>
      <c r="O35" s="123"/>
      <c r="P35" s="124">
        <f t="shared" si="139"/>
        <v>1</v>
      </c>
      <c r="Q35" s="123">
        <v>1</v>
      </c>
      <c r="R35" s="123"/>
      <c r="S35" s="123" t="s">
        <v>329</v>
      </c>
      <c r="T35" s="123"/>
      <c r="U35" s="123" t="s">
        <v>390</v>
      </c>
      <c r="V35" s="123"/>
      <c r="W35" s="123"/>
      <c r="X35" s="123" t="s">
        <v>478</v>
      </c>
      <c r="Y35" s="123" t="s">
        <v>481</v>
      </c>
      <c r="Z35" s="297" t="s">
        <v>527</v>
      </c>
      <c r="AA35" s="126"/>
      <c r="AB35" s="127"/>
      <c r="AC35" s="128"/>
      <c r="AD35" s="129">
        <v>10</v>
      </c>
      <c r="AE35" s="130"/>
      <c r="AF35" s="131">
        <v>1</v>
      </c>
      <c r="AG35" s="132"/>
      <c r="AH35" s="133"/>
      <c r="AI35" s="132"/>
      <c r="AJ35" s="134"/>
      <c r="AK35" s="125"/>
      <c r="AL35" s="135"/>
      <c r="AM35" s="122"/>
      <c r="AN35" s="136">
        <f t="shared" si="46"/>
        <v>0</v>
      </c>
      <c r="AO35" s="137">
        <f t="shared" si="47"/>
        <v>0</v>
      </c>
      <c r="AP35" s="137">
        <f t="shared" si="48"/>
        <v>0</v>
      </c>
      <c r="AQ35" s="138">
        <f t="shared" si="49"/>
        <v>0</v>
      </c>
      <c r="AR35" s="137">
        <f t="shared" si="50"/>
        <v>0</v>
      </c>
      <c r="AS35" s="137">
        <f t="shared" si="51"/>
        <v>5</v>
      </c>
      <c r="AT35" s="137">
        <f t="shared" si="52"/>
        <v>0</v>
      </c>
      <c r="AU35" s="137">
        <f t="shared" si="53"/>
        <v>0</v>
      </c>
      <c r="AV35" s="137">
        <f t="shared" si="54"/>
        <v>0</v>
      </c>
      <c r="AW35" s="137">
        <f t="shared" si="55"/>
        <v>0</v>
      </c>
      <c r="AX35" s="137">
        <f t="shared" si="56"/>
        <v>0</v>
      </c>
      <c r="AY35" s="137">
        <f t="shared" si="57"/>
        <v>0</v>
      </c>
      <c r="AZ35" s="137">
        <f t="shared" si="58"/>
        <v>0</v>
      </c>
      <c r="BA35" s="137">
        <f t="shared" si="59"/>
        <v>0</v>
      </c>
      <c r="BB35" s="137">
        <f t="shared" si="60"/>
        <v>0</v>
      </c>
      <c r="BC35" s="137">
        <f t="shared" si="61"/>
        <v>0</v>
      </c>
      <c r="BD35" s="137">
        <f t="shared" si="62"/>
        <v>0</v>
      </c>
      <c r="BE35" s="137">
        <f t="shared" si="63"/>
        <v>0</v>
      </c>
      <c r="BF35" s="137">
        <f t="shared" si="64"/>
        <v>0</v>
      </c>
      <c r="BG35" s="139">
        <f t="shared" si="65"/>
        <v>0</v>
      </c>
      <c r="BH35" s="140">
        <f t="shared" si="66"/>
        <v>0</v>
      </c>
      <c r="BI35" s="152">
        <f t="shared" si="67"/>
        <v>7.5</v>
      </c>
      <c r="BJ35" s="152">
        <f t="shared" si="68"/>
        <v>7.5</v>
      </c>
      <c r="BK35" s="152">
        <f t="shared" si="69"/>
        <v>15</v>
      </c>
      <c r="BL35" s="153">
        <f t="shared" si="70"/>
        <v>0.5</v>
      </c>
      <c r="BM35" s="141"/>
      <c r="BN35" s="152">
        <f t="shared" si="71"/>
        <v>7.5</v>
      </c>
      <c r="BO35" s="152">
        <f t="shared" si="72"/>
        <v>7.5</v>
      </c>
      <c r="BP35" s="152">
        <f t="shared" si="73"/>
        <v>15</v>
      </c>
      <c r="BQ35" s="142"/>
      <c r="BR35" s="143">
        <f t="shared" si="74"/>
        <v>10</v>
      </c>
      <c r="BS35" s="144">
        <f t="shared" si="75"/>
        <v>5</v>
      </c>
      <c r="BT35" s="144">
        <f t="shared" si="76"/>
        <v>0</v>
      </c>
      <c r="BU35" s="144">
        <f t="shared" si="77"/>
        <v>0</v>
      </c>
      <c r="BV35" s="145">
        <f t="shared" si="78"/>
        <v>5</v>
      </c>
      <c r="BW35" s="146">
        <f t="shared" si="79"/>
        <v>0</v>
      </c>
      <c r="BX35" s="147"/>
      <c r="BY35" s="144">
        <f t="shared" si="80"/>
        <v>0</v>
      </c>
      <c r="BZ35" s="144">
        <f t="shared" si="81"/>
        <v>0</v>
      </c>
      <c r="CA35" s="144">
        <f t="shared" si="82"/>
        <v>0</v>
      </c>
      <c r="CB35" s="144">
        <f t="shared" si="83"/>
        <v>7.5</v>
      </c>
      <c r="CC35" s="144">
        <f t="shared" si="84"/>
        <v>7.5</v>
      </c>
      <c r="CD35" s="144">
        <f t="shared" si="85"/>
        <v>15</v>
      </c>
      <c r="CE35" s="144">
        <f t="shared" si="86"/>
        <v>0</v>
      </c>
      <c r="CF35" s="144">
        <f t="shared" si="87"/>
        <v>0</v>
      </c>
      <c r="CG35" s="144">
        <f t="shared" si="88"/>
        <v>0</v>
      </c>
      <c r="CH35" s="148">
        <f t="shared" si="89"/>
        <v>0</v>
      </c>
    </row>
    <row r="36" spans="1:86" s="149" customFormat="1" ht="15.75" customHeight="1" x14ac:dyDescent="0.25">
      <c r="A36" s="117" t="s">
        <v>342</v>
      </c>
      <c r="B36" s="118" t="s">
        <v>383</v>
      </c>
      <c r="C36" s="274" t="s">
        <v>406</v>
      </c>
      <c r="D36" s="119" t="s">
        <v>349</v>
      </c>
      <c r="E36" s="121" t="s">
        <v>22</v>
      </c>
      <c r="F36" s="121" t="s">
        <v>355</v>
      </c>
      <c r="G36" s="121"/>
      <c r="H36" s="122">
        <v>3</v>
      </c>
      <c r="I36" s="123" t="s">
        <v>330</v>
      </c>
      <c r="J36" s="123" t="s">
        <v>380</v>
      </c>
      <c r="K36" s="124">
        <f t="shared" si="138"/>
        <v>10</v>
      </c>
      <c r="L36" s="123">
        <v>5</v>
      </c>
      <c r="M36" s="123">
        <v>5</v>
      </c>
      <c r="N36" s="123" t="s">
        <v>119</v>
      </c>
      <c r="O36" s="123"/>
      <c r="P36" s="124">
        <f t="shared" si="139"/>
        <v>1</v>
      </c>
      <c r="Q36" s="123">
        <v>1</v>
      </c>
      <c r="R36" s="123"/>
      <c r="S36" s="123" t="s">
        <v>329</v>
      </c>
      <c r="T36" s="123"/>
      <c r="U36" s="123" t="s">
        <v>390</v>
      </c>
      <c r="V36" s="123" t="s">
        <v>484</v>
      </c>
      <c r="W36" s="123" t="s">
        <v>44</v>
      </c>
      <c r="X36" s="123" t="s">
        <v>482</v>
      </c>
      <c r="Y36" s="123" t="s">
        <v>480</v>
      </c>
      <c r="Z36" s="297" t="s">
        <v>465</v>
      </c>
      <c r="AA36" s="126"/>
      <c r="AB36" s="127">
        <v>6</v>
      </c>
      <c r="AC36" s="128"/>
      <c r="AD36" s="129"/>
      <c r="AE36" s="130"/>
      <c r="AF36" s="131"/>
      <c r="AG36" s="132"/>
      <c r="AH36" s="133"/>
      <c r="AI36" s="132"/>
      <c r="AJ36" s="134"/>
      <c r="AK36" s="125"/>
      <c r="AL36" s="135"/>
      <c r="AM36" s="122"/>
      <c r="AN36" s="136">
        <f t="shared" si="46"/>
        <v>2.5</v>
      </c>
      <c r="AO36" s="137">
        <f t="shared" si="47"/>
        <v>0</v>
      </c>
      <c r="AP36" s="137">
        <f t="shared" si="48"/>
        <v>0</v>
      </c>
      <c r="AQ36" s="138">
        <f t="shared" si="49"/>
        <v>0.89999999999999991</v>
      </c>
      <c r="AR36" s="137">
        <f t="shared" si="50"/>
        <v>0</v>
      </c>
      <c r="AS36" s="137">
        <f t="shared" si="51"/>
        <v>0</v>
      </c>
      <c r="AT36" s="137">
        <f t="shared" si="52"/>
        <v>0</v>
      </c>
      <c r="AU36" s="137">
        <f t="shared" si="53"/>
        <v>0</v>
      </c>
      <c r="AV36" s="137">
        <f t="shared" si="54"/>
        <v>0</v>
      </c>
      <c r="AW36" s="137">
        <f t="shared" si="55"/>
        <v>0</v>
      </c>
      <c r="AX36" s="137">
        <f t="shared" si="56"/>
        <v>0</v>
      </c>
      <c r="AY36" s="137">
        <f t="shared" si="57"/>
        <v>0</v>
      </c>
      <c r="AZ36" s="137">
        <f t="shared" si="58"/>
        <v>0</v>
      </c>
      <c r="BA36" s="137">
        <f t="shared" si="59"/>
        <v>0</v>
      </c>
      <c r="BB36" s="137">
        <f t="shared" si="60"/>
        <v>0</v>
      </c>
      <c r="BC36" s="137">
        <f t="shared" si="61"/>
        <v>0</v>
      </c>
      <c r="BD36" s="137">
        <f t="shared" si="62"/>
        <v>0</v>
      </c>
      <c r="BE36" s="137">
        <f t="shared" si="63"/>
        <v>0</v>
      </c>
      <c r="BF36" s="137">
        <f t="shared" si="64"/>
        <v>0</v>
      </c>
      <c r="BG36" s="139">
        <f t="shared" si="65"/>
        <v>0</v>
      </c>
      <c r="BH36" s="140">
        <f t="shared" si="66"/>
        <v>0</v>
      </c>
      <c r="BI36" s="152">
        <f t="shared" si="67"/>
        <v>4.7</v>
      </c>
      <c r="BJ36" s="152">
        <f t="shared" si="68"/>
        <v>4.7</v>
      </c>
      <c r="BK36" s="152">
        <f t="shared" si="69"/>
        <v>9.4</v>
      </c>
      <c r="BL36" s="153">
        <f t="shared" si="70"/>
        <v>0.5</v>
      </c>
      <c r="BM36" s="141"/>
      <c r="BN36" s="152">
        <f t="shared" si="71"/>
        <v>0</v>
      </c>
      <c r="BO36" s="152">
        <f t="shared" si="72"/>
        <v>0</v>
      </c>
      <c r="BP36" s="152">
        <f t="shared" si="73"/>
        <v>0</v>
      </c>
      <c r="BQ36" s="142"/>
      <c r="BR36" s="143">
        <f t="shared" si="74"/>
        <v>9.4</v>
      </c>
      <c r="BS36" s="144">
        <f t="shared" si="75"/>
        <v>0</v>
      </c>
      <c r="BT36" s="144">
        <f t="shared" si="76"/>
        <v>0</v>
      </c>
      <c r="BU36" s="144">
        <f t="shared" si="77"/>
        <v>0</v>
      </c>
      <c r="BV36" s="145">
        <f t="shared" si="78"/>
        <v>0</v>
      </c>
      <c r="BW36" s="146">
        <f t="shared" si="79"/>
        <v>0</v>
      </c>
      <c r="BX36" s="147"/>
      <c r="BY36" s="144">
        <f t="shared" si="80"/>
        <v>0</v>
      </c>
      <c r="BZ36" s="144">
        <f t="shared" si="81"/>
        <v>0</v>
      </c>
      <c r="CA36" s="144">
        <f t="shared" si="82"/>
        <v>0</v>
      </c>
      <c r="CB36" s="144">
        <f t="shared" si="83"/>
        <v>4.7</v>
      </c>
      <c r="CC36" s="144">
        <f t="shared" si="84"/>
        <v>4.7</v>
      </c>
      <c r="CD36" s="144">
        <f t="shared" si="85"/>
        <v>9.4</v>
      </c>
      <c r="CE36" s="144">
        <f t="shared" si="86"/>
        <v>0</v>
      </c>
      <c r="CF36" s="144">
        <f t="shared" si="87"/>
        <v>0</v>
      </c>
      <c r="CG36" s="144">
        <f t="shared" si="88"/>
        <v>0</v>
      </c>
      <c r="CH36" s="148">
        <f t="shared" si="89"/>
        <v>0</v>
      </c>
    </row>
    <row r="37" spans="1:86" s="149" customFormat="1" ht="15.75" customHeight="1" x14ac:dyDescent="0.25">
      <c r="A37" s="117" t="s">
        <v>342</v>
      </c>
      <c r="B37" s="118" t="s">
        <v>383</v>
      </c>
      <c r="C37" s="274" t="s">
        <v>406</v>
      </c>
      <c r="D37" s="119" t="s">
        <v>349</v>
      </c>
      <c r="E37" s="121" t="s">
        <v>22</v>
      </c>
      <c r="F37" s="121" t="s">
        <v>355</v>
      </c>
      <c r="G37" s="121"/>
      <c r="H37" s="122">
        <v>3</v>
      </c>
      <c r="I37" s="123"/>
      <c r="J37" s="123" t="s">
        <v>380</v>
      </c>
      <c r="K37" s="124">
        <f t="shared" si="138"/>
        <v>10</v>
      </c>
      <c r="L37" s="123">
        <v>5</v>
      </c>
      <c r="M37" s="123">
        <v>5</v>
      </c>
      <c r="N37" s="123" t="s">
        <v>120</v>
      </c>
      <c r="O37" s="123"/>
      <c r="P37" s="124">
        <f t="shared" si="139"/>
        <v>1</v>
      </c>
      <c r="Q37" s="123">
        <v>1</v>
      </c>
      <c r="R37" s="123"/>
      <c r="S37" s="123" t="s">
        <v>329</v>
      </c>
      <c r="T37" s="123"/>
      <c r="U37" s="123" t="s">
        <v>390</v>
      </c>
      <c r="V37" s="123" t="s">
        <v>484</v>
      </c>
      <c r="W37" s="123" t="s">
        <v>44</v>
      </c>
      <c r="X37" s="123" t="s">
        <v>482</v>
      </c>
      <c r="Y37" s="123" t="s">
        <v>480</v>
      </c>
      <c r="Z37" s="297" t="s">
        <v>465</v>
      </c>
      <c r="AA37" s="126"/>
      <c r="AB37" s="127"/>
      <c r="AC37" s="128">
        <v>12</v>
      </c>
      <c r="AD37" s="129"/>
      <c r="AE37" s="130"/>
      <c r="AF37" s="131">
        <v>1</v>
      </c>
      <c r="AG37" s="132"/>
      <c r="AH37" s="133"/>
      <c r="AI37" s="132"/>
      <c r="AJ37" s="134"/>
      <c r="AK37" s="125"/>
      <c r="AL37" s="135"/>
      <c r="AM37" s="122"/>
      <c r="AN37" s="136">
        <f t="shared" si="46"/>
        <v>0</v>
      </c>
      <c r="AO37" s="137">
        <f t="shared" si="47"/>
        <v>0</v>
      </c>
      <c r="AP37" s="137">
        <f t="shared" si="48"/>
        <v>0</v>
      </c>
      <c r="AQ37" s="138">
        <f t="shared" si="49"/>
        <v>0</v>
      </c>
      <c r="AR37" s="137">
        <f t="shared" si="50"/>
        <v>0</v>
      </c>
      <c r="AS37" s="137">
        <f t="shared" si="51"/>
        <v>5</v>
      </c>
      <c r="AT37" s="137">
        <f t="shared" si="52"/>
        <v>0</v>
      </c>
      <c r="AU37" s="137">
        <f t="shared" si="53"/>
        <v>0</v>
      </c>
      <c r="AV37" s="137">
        <f t="shared" si="54"/>
        <v>0</v>
      </c>
      <c r="AW37" s="137">
        <f t="shared" si="55"/>
        <v>0</v>
      </c>
      <c r="AX37" s="137">
        <f t="shared" si="56"/>
        <v>0</v>
      </c>
      <c r="AY37" s="137">
        <f t="shared" si="57"/>
        <v>0</v>
      </c>
      <c r="AZ37" s="137">
        <f t="shared" si="58"/>
        <v>0</v>
      </c>
      <c r="BA37" s="137">
        <f t="shared" si="59"/>
        <v>0</v>
      </c>
      <c r="BB37" s="137">
        <f t="shared" si="60"/>
        <v>0</v>
      </c>
      <c r="BC37" s="137">
        <f t="shared" si="61"/>
        <v>0</v>
      </c>
      <c r="BD37" s="137">
        <f t="shared" si="62"/>
        <v>0</v>
      </c>
      <c r="BE37" s="137">
        <f t="shared" si="63"/>
        <v>0</v>
      </c>
      <c r="BF37" s="137">
        <f t="shared" si="64"/>
        <v>0</v>
      </c>
      <c r="BG37" s="139">
        <f t="shared" si="65"/>
        <v>0</v>
      </c>
      <c r="BH37" s="140">
        <f t="shared" si="66"/>
        <v>0</v>
      </c>
      <c r="BI37" s="152">
        <f t="shared" si="67"/>
        <v>8.5</v>
      </c>
      <c r="BJ37" s="152">
        <f t="shared" si="68"/>
        <v>8.5</v>
      </c>
      <c r="BK37" s="152">
        <f t="shared" si="69"/>
        <v>17</v>
      </c>
      <c r="BL37" s="153">
        <f t="shared" si="70"/>
        <v>0.5</v>
      </c>
      <c r="BM37" s="141"/>
      <c r="BN37" s="152">
        <f t="shared" si="71"/>
        <v>0</v>
      </c>
      <c r="BO37" s="152">
        <f t="shared" si="72"/>
        <v>0</v>
      </c>
      <c r="BP37" s="152">
        <f t="shared" si="73"/>
        <v>0</v>
      </c>
      <c r="BQ37" s="142"/>
      <c r="BR37" s="143">
        <f t="shared" si="74"/>
        <v>12</v>
      </c>
      <c r="BS37" s="144">
        <f t="shared" si="75"/>
        <v>5</v>
      </c>
      <c r="BT37" s="144">
        <f t="shared" si="76"/>
        <v>0</v>
      </c>
      <c r="BU37" s="144">
        <f t="shared" si="77"/>
        <v>0</v>
      </c>
      <c r="BV37" s="145">
        <f t="shared" si="78"/>
        <v>5</v>
      </c>
      <c r="BW37" s="146">
        <f t="shared" si="79"/>
        <v>0</v>
      </c>
      <c r="BX37" s="147"/>
      <c r="BY37" s="144">
        <f t="shared" si="80"/>
        <v>0</v>
      </c>
      <c r="BZ37" s="144">
        <f t="shared" si="81"/>
        <v>0</v>
      </c>
      <c r="CA37" s="144">
        <f t="shared" si="82"/>
        <v>0</v>
      </c>
      <c r="CB37" s="144">
        <f t="shared" si="83"/>
        <v>8.5</v>
      </c>
      <c r="CC37" s="144">
        <f t="shared" si="84"/>
        <v>8.5</v>
      </c>
      <c r="CD37" s="144">
        <f t="shared" si="85"/>
        <v>17</v>
      </c>
      <c r="CE37" s="144">
        <f t="shared" si="86"/>
        <v>0</v>
      </c>
      <c r="CF37" s="144">
        <f t="shared" si="87"/>
        <v>0</v>
      </c>
      <c r="CG37" s="144">
        <f t="shared" si="88"/>
        <v>0</v>
      </c>
      <c r="CH37" s="148">
        <f t="shared" si="89"/>
        <v>0</v>
      </c>
    </row>
    <row r="38" spans="1:86" s="149" customFormat="1" ht="31.5" customHeight="1" x14ac:dyDescent="0.25">
      <c r="A38" s="117" t="s">
        <v>342</v>
      </c>
      <c r="B38" s="118" t="s">
        <v>391</v>
      </c>
      <c r="C38" s="274" t="s">
        <v>407</v>
      </c>
      <c r="D38" s="119" t="s">
        <v>349</v>
      </c>
      <c r="E38" s="121" t="s">
        <v>22</v>
      </c>
      <c r="F38" s="121" t="s">
        <v>355</v>
      </c>
      <c r="G38" s="121"/>
      <c r="H38" s="122">
        <v>4</v>
      </c>
      <c r="I38" s="123"/>
      <c r="J38" s="123" t="s">
        <v>380</v>
      </c>
      <c r="K38" s="124">
        <f t="shared" si="138"/>
        <v>10</v>
      </c>
      <c r="L38" s="123">
        <v>5</v>
      </c>
      <c r="M38" s="123">
        <v>5</v>
      </c>
      <c r="N38" s="123" t="s">
        <v>357</v>
      </c>
      <c r="O38" s="123"/>
      <c r="P38" s="124">
        <f t="shared" si="139"/>
        <v>1</v>
      </c>
      <c r="Q38" s="123">
        <v>1</v>
      </c>
      <c r="R38" s="123"/>
      <c r="S38" s="123" t="s">
        <v>329</v>
      </c>
      <c r="T38" s="123"/>
      <c r="U38" s="123" t="s">
        <v>390</v>
      </c>
      <c r="V38" s="123"/>
      <c r="W38" s="123"/>
      <c r="X38" s="123" t="s">
        <v>478</v>
      </c>
      <c r="Y38" s="123" t="s">
        <v>481</v>
      </c>
      <c r="Z38" s="297" t="s">
        <v>468</v>
      </c>
      <c r="AA38" s="126"/>
      <c r="AB38" s="127"/>
      <c r="AC38" s="128"/>
      <c r="AD38" s="129"/>
      <c r="AE38" s="130"/>
      <c r="AF38" s="131"/>
      <c r="AG38" s="132"/>
      <c r="AH38" s="133"/>
      <c r="AI38" s="132"/>
      <c r="AJ38" s="134"/>
      <c r="AK38" s="125"/>
      <c r="AL38" s="135">
        <v>4</v>
      </c>
      <c r="AM38" s="122"/>
      <c r="AN38" s="136">
        <f t="shared" si="46"/>
        <v>0</v>
      </c>
      <c r="AO38" s="137">
        <f t="shared" si="47"/>
        <v>0</v>
      </c>
      <c r="AP38" s="137">
        <f t="shared" si="48"/>
        <v>0</v>
      </c>
      <c r="AQ38" s="138">
        <f t="shared" si="49"/>
        <v>0</v>
      </c>
      <c r="AR38" s="137">
        <f t="shared" si="50"/>
        <v>0</v>
      </c>
      <c r="AS38" s="137">
        <f t="shared" si="51"/>
        <v>0</v>
      </c>
      <c r="AT38" s="137">
        <f t="shared" si="52"/>
        <v>0</v>
      </c>
      <c r="AU38" s="137">
        <f t="shared" si="53"/>
        <v>0</v>
      </c>
      <c r="AV38" s="137">
        <f t="shared" si="54"/>
        <v>0</v>
      </c>
      <c r="AW38" s="137">
        <f t="shared" si="55"/>
        <v>24</v>
      </c>
      <c r="AX38" s="137">
        <f t="shared" si="56"/>
        <v>0</v>
      </c>
      <c r="AY38" s="137">
        <f t="shared" si="57"/>
        <v>0</v>
      </c>
      <c r="AZ38" s="137">
        <f t="shared" si="58"/>
        <v>0</v>
      </c>
      <c r="BA38" s="137">
        <f t="shared" si="59"/>
        <v>0</v>
      </c>
      <c r="BB38" s="137">
        <f t="shared" si="60"/>
        <v>0</v>
      </c>
      <c r="BC38" s="137">
        <f t="shared" si="61"/>
        <v>0</v>
      </c>
      <c r="BD38" s="137">
        <f t="shared" si="62"/>
        <v>0</v>
      </c>
      <c r="BE38" s="137">
        <f t="shared" si="63"/>
        <v>0</v>
      </c>
      <c r="BF38" s="137">
        <f t="shared" si="64"/>
        <v>0</v>
      </c>
      <c r="BG38" s="139">
        <f t="shared" si="65"/>
        <v>0</v>
      </c>
      <c r="BH38" s="140">
        <f t="shared" si="66"/>
        <v>0</v>
      </c>
      <c r="BI38" s="152">
        <f t="shared" si="67"/>
        <v>12</v>
      </c>
      <c r="BJ38" s="152">
        <f t="shared" si="68"/>
        <v>12</v>
      </c>
      <c r="BK38" s="152">
        <f t="shared" si="69"/>
        <v>24</v>
      </c>
      <c r="BL38" s="153">
        <f t="shared" si="70"/>
        <v>0.5</v>
      </c>
      <c r="BM38" s="141"/>
      <c r="BN38" s="152">
        <f t="shared" si="71"/>
        <v>12</v>
      </c>
      <c r="BO38" s="152">
        <f t="shared" si="72"/>
        <v>12</v>
      </c>
      <c r="BP38" s="152">
        <f t="shared" si="73"/>
        <v>24</v>
      </c>
      <c r="BQ38" s="142"/>
      <c r="BR38" s="143">
        <f t="shared" si="74"/>
        <v>24</v>
      </c>
      <c r="BS38" s="144">
        <f t="shared" si="75"/>
        <v>0</v>
      </c>
      <c r="BT38" s="144">
        <f t="shared" si="76"/>
        <v>0</v>
      </c>
      <c r="BU38" s="144">
        <f t="shared" si="77"/>
        <v>0</v>
      </c>
      <c r="BV38" s="145">
        <f t="shared" si="78"/>
        <v>0</v>
      </c>
      <c r="BW38" s="146">
        <f t="shared" si="79"/>
        <v>0</v>
      </c>
      <c r="BX38" s="147"/>
      <c r="BY38" s="144">
        <f t="shared" si="80"/>
        <v>0</v>
      </c>
      <c r="BZ38" s="144">
        <f t="shared" si="81"/>
        <v>0</v>
      </c>
      <c r="CA38" s="144">
        <f t="shared" si="82"/>
        <v>0</v>
      </c>
      <c r="CB38" s="144">
        <f t="shared" si="83"/>
        <v>12</v>
      </c>
      <c r="CC38" s="144">
        <f t="shared" si="84"/>
        <v>12</v>
      </c>
      <c r="CD38" s="144">
        <f t="shared" si="85"/>
        <v>24</v>
      </c>
      <c r="CE38" s="144">
        <f t="shared" si="86"/>
        <v>0</v>
      </c>
      <c r="CF38" s="144">
        <f t="shared" si="87"/>
        <v>0</v>
      </c>
      <c r="CG38" s="144">
        <f t="shared" si="88"/>
        <v>0</v>
      </c>
      <c r="CH38" s="148">
        <f t="shared" si="89"/>
        <v>0</v>
      </c>
    </row>
    <row r="39" spans="1:86" s="149" customFormat="1" ht="31.5" customHeight="1" x14ac:dyDescent="0.25">
      <c r="A39" s="117" t="s">
        <v>342</v>
      </c>
      <c r="B39" s="118" t="s">
        <v>383</v>
      </c>
      <c r="C39" s="274" t="s">
        <v>408</v>
      </c>
      <c r="D39" s="119" t="s">
        <v>349</v>
      </c>
      <c r="E39" s="121" t="s">
        <v>22</v>
      </c>
      <c r="F39" s="121" t="s">
        <v>355</v>
      </c>
      <c r="G39" s="121"/>
      <c r="H39" s="122">
        <v>4</v>
      </c>
      <c r="I39" s="123" t="s">
        <v>330</v>
      </c>
      <c r="J39" s="123" t="s">
        <v>380</v>
      </c>
      <c r="K39" s="124">
        <f t="shared" si="138"/>
        <v>10</v>
      </c>
      <c r="L39" s="123">
        <v>5</v>
      </c>
      <c r="M39" s="123">
        <v>5</v>
      </c>
      <c r="N39" s="123" t="s">
        <v>119</v>
      </c>
      <c r="O39" s="123"/>
      <c r="P39" s="124">
        <f t="shared" si="139"/>
        <v>1</v>
      </c>
      <c r="Q39" s="123">
        <v>1</v>
      </c>
      <c r="R39" s="123"/>
      <c r="S39" s="123" t="s">
        <v>329</v>
      </c>
      <c r="T39" s="123"/>
      <c r="U39" s="123" t="s">
        <v>390</v>
      </c>
      <c r="V39" s="123"/>
      <c r="W39" s="123" t="s">
        <v>530</v>
      </c>
      <c r="X39" s="123" t="s">
        <v>484</v>
      </c>
      <c r="Y39" s="123" t="s">
        <v>480</v>
      </c>
      <c r="Z39" s="297" t="s">
        <v>470</v>
      </c>
      <c r="AA39" s="126"/>
      <c r="AB39" s="127">
        <v>6</v>
      </c>
      <c r="AC39" s="128"/>
      <c r="AD39" s="129"/>
      <c r="AE39" s="130"/>
      <c r="AF39" s="131"/>
      <c r="AG39" s="132"/>
      <c r="AH39" s="133"/>
      <c r="AI39" s="132"/>
      <c r="AJ39" s="134"/>
      <c r="AK39" s="125"/>
      <c r="AL39" s="135"/>
      <c r="AM39" s="122"/>
      <c r="AN39" s="136">
        <f t="shared" si="46"/>
        <v>2.5</v>
      </c>
      <c r="AO39" s="137">
        <f t="shared" si="47"/>
        <v>0</v>
      </c>
      <c r="AP39" s="137">
        <f t="shared" si="48"/>
        <v>0</v>
      </c>
      <c r="AQ39" s="138">
        <f t="shared" si="49"/>
        <v>0.89999999999999991</v>
      </c>
      <c r="AR39" s="137">
        <f t="shared" si="50"/>
        <v>0</v>
      </c>
      <c r="AS39" s="137">
        <f t="shared" si="51"/>
        <v>0</v>
      </c>
      <c r="AT39" s="137">
        <f t="shared" si="52"/>
        <v>0</v>
      </c>
      <c r="AU39" s="137">
        <f t="shared" si="53"/>
        <v>0</v>
      </c>
      <c r="AV39" s="137">
        <f t="shared" si="54"/>
        <v>0</v>
      </c>
      <c r="AW39" s="137">
        <f t="shared" si="55"/>
        <v>0</v>
      </c>
      <c r="AX39" s="137">
        <f t="shared" si="56"/>
        <v>0</v>
      </c>
      <c r="AY39" s="137">
        <f t="shared" si="57"/>
        <v>0</v>
      </c>
      <c r="AZ39" s="137">
        <f t="shared" si="58"/>
        <v>0</v>
      </c>
      <c r="BA39" s="137">
        <f t="shared" si="59"/>
        <v>0</v>
      </c>
      <c r="BB39" s="137">
        <f t="shared" si="60"/>
        <v>0</v>
      </c>
      <c r="BC39" s="137">
        <f t="shared" si="61"/>
        <v>0</v>
      </c>
      <c r="BD39" s="137">
        <f t="shared" si="62"/>
        <v>0</v>
      </c>
      <c r="BE39" s="137">
        <f t="shared" si="63"/>
        <v>0</v>
      </c>
      <c r="BF39" s="137">
        <f t="shared" si="64"/>
        <v>0</v>
      </c>
      <c r="BG39" s="139">
        <f t="shared" si="65"/>
        <v>0</v>
      </c>
      <c r="BH39" s="140">
        <f t="shared" si="66"/>
        <v>0</v>
      </c>
      <c r="BI39" s="152">
        <f t="shared" si="67"/>
        <v>4.7</v>
      </c>
      <c r="BJ39" s="152">
        <f t="shared" si="68"/>
        <v>4.7</v>
      </c>
      <c r="BK39" s="152">
        <f t="shared" si="69"/>
        <v>9.4</v>
      </c>
      <c r="BL39" s="153">
        <f t="shared" si="70"/>
        <v>0.5</v>
      </c>
      <c r="BM39" s="141"/>
      <c r="BN39" s="152">
        <f t="shared" si="71"/>
        <v>0</v>
      </c>
      <c r="BO39" s="152">
        <f t="shared" si="72"/>
        <v>0</v>
      </c>
      <c r="BP39" s="152">
        <f t="shared" si="73"/>
        <v>0</v>
      </c>
      <c r="BQ39" s="142"/>
      <c r="BR39" s="143">
        <f t="shared" si="74"/>
        <v>9.4</v>
      </c>
      <c r="BS39" s="144">
        <f t="shared" si="75"/>
        <v>0</v>
      </c>
      <c r="BT39" s="144">
        <f t="shared" si="76"/>
        <v>0</v>
      </c>
      <c r="BU39" s="144">
        <f t="shared" si="77"/>
        <v>0</v>
      </c>
      <c r="BV39" s="145">
        <f t="shared" si="78"/>
        <v>0</v>
      </c>
      <c r="BW39" s="146">
        <f t="shared" si="79"/>
        <v>0</v>
      </c>
      <c r="BX39" s="147"/>
      <c r="BY39" s="144">
        <f t="shared" si="80"/>
        <v>0</v>
      </c>
      <c r="BZ39" s="144">
        <f t="shared" si="81"/>
        <v>0</v>
      </c>
      <c r="CA39" s="144">
        <f t="shared" si="82"/>
        <v>0</v>
      </c>
      <c r="CB39" s="144">
        <f t="shared" si="83"/>
        <v>4.7</v>
      </c>
      <c r="CC39" s="144">
        <f t="shared" si="84"/>
        <v>4.7</v>
      </c>
      <c r="CD39" s="144">
        <f t="shared" si="85"/>
        <v>9.4</v>
      </c>
      <c r="CE39" s="144">
        <f t="shared" si="86"/>
        <v>0</v>
      </c>
      <c r="CF39" s="144">
        <f t="shared" si="87"/>
        <v>0</v>
      </c>
      <c r="CG39" s="144">
        <f t="shared" si="88"/>
        <v>0</v>
      </c>
      <c r="CH39" s="148">
        <f t="shared" si="89"/>
        <v>0</v>
      </c>
    </row>
    <row r="40" spans="1:86" s="149" customFormat="1" ht="31.5" customHeight="1" x14ac:dyDescent="0.25">
      <c r="A40" s="117" t="s">
        <v>342</v>
      </c>
      <c r="B40" s="118" t="s">
        <v>383</v>
      </c>
      <c r="C40" s="274" t="s">
        <v>408</v>
      </c>
      <c r="D40" s="119" t="s">
        <v>349</v>
      </c>
      <c r="E40" s="121" t="s">
        <v>22</v>
      </c>
      <c r="F40" s="121" t="s">
        <v>355</v>
      </c>
      <c r="G40" s="121"/>
      <c r="H40" s="122">
        <v>4</v>
      </c>
      <c r="I40" s="123"/>
      <c r="J40" s="123" t="s">
        <v>380</v>
      </c>
      <c r="K40" s="124">
        <f t="shared" si="138"/>
        <v>10</v>
      </c>
      <c r="L40" s="123">
        <v>5</v>
      </c>
      <c r="M40" s="123">
        <v>5</v>
      </c>
      <c r="N40" s="123" t="s">
        <v>122</v>
      </c>
      <c r="O40" s="123"/>
      <c r="P40" s="124">
        <f t="shared" si="139"/>
        <v>1</v>
      </c>
      <c r="Q40" s="123">
        <v>1</v>
      </c>
      <c r="R40" s="123"/>
      <c r="S40" s="123" t="s">
        <v>329</v>
      </c>
      <c r="T40" s="123"/>
      <c r="U40" s="123" t="s">
        <v>390</v>
      </c>
      <c r="V40" s="123"/>
      <c r="W40" s="123"/>
      <c r="X40" s="123" t="s">
        <v>478</v>
      </c>
      <c r="Y40" s="123" t="s">
        <v>480</v>
      </c>
      <c r="Z40" s="297" t="s">
        <v>475</v>
      </c>
      <c r="AA40" s="126"/>
      <c r="AB40" s="127"/>
      <c r="AC40" s="128"/>
      <c r="AD40" s="129">
        <v>10</v>
      </c>
      <c r="AE40" s="130"/>
      <c r="AF40" s="131"/>
      <c r="AG40" s="132"/>
      <c r="AH40" s="133"/>
      <c r="AI40" s="132">
        <v>1</v>
      </c>
      <c r="AJ40" s="134"/>
      <c r="AK40" s="125"/>
      <c r="AL40" s="135"/>
      <c r="AM40" s="122"/>
      <c r="AN40" s="136">
        <f t="shared" si="46"/>
        <v>0</v>
      </c>
      <c r="AO40" s="137">
        <f t="shared" si="47"/>
        <v>0</v>
      </c>
      <c r="AP40" s="137">
        <f t="shared" si="48"/>
        <v>0</v>
      </c>
      <c r="AQ40" s="138">
        <f t="shared" si="49"/>
        <v>0</v>
      </c>
      <c r="AR40" s="137">
        <f t="shared" si="50"/>
        <v>0</v>
      </c>
      <c r="AS40" s="137">
        <f t="shared" si="51"/>
        <v>0</v>
      </c>
      <c r="AT40" s="137">
        <f t="shared" si="52"/>
        <v>0</v>
      </c>
      <c r="AU40" s="137">
        <f t="shared" si="53"/>
        <v>15</v>
      </c>
      <c r="AV40" s="137">
        <f t="shared" si="54"/>
        <v>0</v>
      </c>
      <c r="AW40" s="137">
        <f t="shared" si="55"/>
        <v>0</v>
      </c>
      <c r="AX40" s="137">
        <f t="shared" si="56"/>
        <v>0</v>
      </c>
      <c r="AY40" s="137">
        <f t="shared" si="57"/>
        <v>0</v>
      </c>
      <c r="AZ40" s="137">
        <f t="shared" si="58"/>
        <v>0</v>
      </c>
      <c r="BA40" s="137">
        <f t="shared" si="59"/>
        <v>0</v>
      </c>
      <c r="BB40" s="137">
        <f t="shared" si="60"/>
        <v>0</v>
      </c>
      <c r="BC40" s="137">
        <f t="shared" si="61"/>
        <v>0</v>
      </c>
      <c r="BD40" s="137">
        <f t="shared" si="62"/>
        <v>0</v>
      </c>
      <c r="BE40" s="137">
        <f t="shared" si="63"/>
        <v>0</v>
      </c>
      <c r="BF40" s="137">
        <f t="shared" si="64"/>
        <v>0</v>
      </c>
      <c r="BG40" s="139">
        <f t="shared" si="65"/>
        <v>0</v>
      </c>
      <c r="BH40" s="140">
        <f t="shared" si="66"/>
        <v>0</v>
      </c>
      <c r="BI40" s="152">
        <f t="shared" si="67"/>
        <v>12.5</v>
      </c>
      <c r="BJ40" s="152">
        <f t="shared" si="68"/>
        <v>12.5</v>
      </c>
      <c r="BK40" s="152">
        <f t="shared" si="69"/>
        <v>25</v>
      </c>
      <c r="BL40" s="153">
        <f t="shared" si="70"/>
        <v>0.5</v>
      </c>
      <c r="BM40" s="141"/>
      <c r="BN40" s="152">
        <f t="shared" si="71"/>
        <v>0</v>
      </c>
      <c r="BO40" s="152">
        <f t="shared" si="72"/>
        <v>0</v>
      </c>
      <c r="BP40" s="152">
        <f t="shared" si="73"/>
        <v>0</v>
      </c>
      <c r="BQ40" s="142"/>
      <c r="BR40" s="143">
        <f t="shared" si="74"/>
        <v>10</v>
      </c>
      <c r="BS40" s="144">
        <f t="shared" si="75"/>
        <v>15</v>
      </c>
      <c r="BT40" s="144">
        <f t="shared" si="76"/>
        <v>0</v>
      </c>
      <c r="BU40" s="144">
        <f t="shared" si="77"/>
        <v>15</v>
      </c>
      <c r="BV40" s="145">
        <f t="shared" si="78"/>
        <v>0</v>
      </c>
      <c r="BW40" s="146">
        <f t="shared" si="79"/>
        <v>0</v>
      </c>
      <c r="BX40" s="147"/>
      <c r="BY40" s="144">
        <f t="shared" si="80"/>
        <v>0</v>
      </c>
      <c r="BZ40" s="144">
        <f t="shared" si="81"/>
        <v>0</v>
      </c>
      <c r="CA40" s="144">
        <f t="shared" si="82"/>
        <v>0</v>
      </c>
      <c r="CB40" s="144">
        <f t="shared" si="83"/>
        <v>12.5</v>
      </c>
      <c r="CC40" s="144">
        <f t="shared" si="84"/>
        <v>12.5</v>
      </c>
      <c r="CD40" s="144">
        <f t="shared" si="85"/>
        <v>25</v>
      </c>
      <c r="CE40" s="144">
        <f t="shared" si="86"/>
        <v>0</v>
      </c>
      <c r="CF40" s="144">
        <f t="shared" si="87"/>
        <v>0</v>
      </c>
      <c r="CG40" s="144">
        <f t="shared" si="88"/>
        <v>0</v>
      </c>
      <c r="CH40" s="148">
        <f t="shared" si="89"/>
        <v>0</v>
      </c>
    </row>
    <row r="41" spans="1:86" s="149" customFormat="1" ht="31.5" customHeight="1" x14ac:dyDescent="0.25">
      <c r="A41" s="117" t="s">
        <v>342</v>
      </c>
      <c r="B41" s="118" t="s">
        <v>383</v>
      </c>
      <c r="C41" s="274" t="s">
        <v>409</v>
      </c>
      <c r="D41" s="119" t="s">
        <v>349</v>
      </c>
      <c r="E41" s="121" t="s">
        <v>22</v>
      </c>
      <c r="F41" s="121" t="s">
        <v>355</v>
      </c>
      <c r="G41" s="121"/>
      <c r="H41" s="122">
        <v>4</v>
      </c>
      <c r="I41" s="123" t="s">
        <v>330</v>
      </c>
      <c r="J41" s="123" t="s">
        <v>380</v>
      </c>
      <c r="K41" s="124">
        <f t="shared" si="138"/>
        <v>10</v>
      </c>
      <c r="L41" s="123">
        <v>5</v>
      </c>
      <c r="M41" s="123">
        <v>5</v>
      </c>
      <c r="N41" s="123" t="s">
        <v>119</v>
      </c>
      <c r="O41" s="123"/>
      <c r="P41" s="124">
        <f t="shared" si="139"/>
        <v>1</v>
      </c>
      <c r="Q41" s="123">
        <v>1</v>
      </c>
      <c r="R41" s="123"/>
      <c r="S41" s="123" t="s">
        <v>329</v>
      </c>
      <c r="T41" s="123"/>
      <c r="U41" s="123" t="s">
        <v>390</v>
      </c>
      <c r="V41" s="123"/>
      <c r="W41" s="123" t="s">
        <v>530</v>
      </c>
      <c r="X41" s="123" t="s">
        <v>484</v>
      </c>
      <c r="Y41" s="123" t="s">
        <v>480</v>
      </c>
      <c r="Z41" s="297" t="s">
        <v>470</v>
      </c>
      <c r="AA41" s="126"/>
      <c r="AB41" s="127">
        <v>6</v>
      </c>
      <c r="AC41" s="128"/>
      <c r="AD41" s="129"/>
      <c r="AE41" s="130"/>
      <c r="AF41" s="131"/>
      <c r="AG41" s="132"/>
      <c r="AH41" s="133"/>
      <c r="AI41" s="132"/>
      <c r="AJ41" s="134"/>
      <c r="AK41" s="125"/>
      <c r="AL41" s="135"/>
      <c r="AM41" s="122"/>
      <c r="AN41" s="136">
        <f t="shared" si="46"/>
        <v>2.5</v>
      </c>
      <c r="AO41" s="137">
        <f t="shared" si="47"/>
        <v>0</v>
      </c>
      <c r="AP41" s="137">
        <f t="shared" si="48"/>
        <v>0</v>
      </c>
      <c r="AQ41" s="138">
        <f t="shared" si="49"/>
        <v>0.89999999999999991</v>
      </c>
      <c r="AR41" s="137">
        <f t="shared" si="50"/>
        <v>0</v>
      </c>
      <c r="AS41" s="137">
        <f t="shared" si="51"/>
        <v>0</v>
      </c>
      <c r="AT41" s="137">
        <f t="shared" si="52"/>
        <v>0</v>
      </c>
      <c r="AU41" s="137">
        <f t="shared" si="53"/>
        <v>0</v>
      </c>
      <c r="AV41" s="137">
        <f t="shared" si="54"/>
        <v>0</v>
      </c>
      <c r="AW41" s="137">
        <f t="shared" si="55"/>
        <v>0</v>
      </c>
      <c r="AX41" s="137">
        <f t="shared" si="56"/>
        <v>0</v>
      </c>
      <c r="AY41" s="137">
        <f t="shared" si="57"/>
        <v>0</v>
      </c>
      <c r="AZ41" s="137">
        <f t="shared" si="58"/>
        <v>0</v>
      </c>
      <c r="BA41" s="137">
        <f t="shared" si="59"/>
        <v>0</v>
      </c>
      <c r="BB41" s="137">
        <f t="shared" si="60"/>
        <v>0</v>
      </c>
      <c r="BC41" s="137">
        <f t="shared" si="61"/>
        <v>0</v>
      </c>
      <c r="BD41" s="137">
        <f t="shared" si="62"/>
        <v>0</v>
      </c>
      <c r="BE41" s="137">
        <f t="shared" si="63"/>
        <v>0</v>
      </c>
      <c r="BF41" s="137">
        <f t="shared" si="64"/>
        <v>0</v>
      </c>
      <c r="BG41" s="139">
        <f t="shared" si="65"/>
        <v>0</v>
      </c>
      <c r="BH41" s="140">
        <f t="shared" si="66"/>
        <v>0</v>
      </c>
      <c r="BI41" s="152">
        <f t="shared" si="67"/>
        <v>4.7</v>
      </c>
      <c r="BJ41" s="152">
        <f t="shared" si="68"/>
        <v>4.7</v>
      </c>
      <c r="BK41" s="152">
        <f t="shared" si="69"/>
        <v>9.4</v>
      </c>
      <c r="BL41" s="153">
        <f t="shared" si="70"/>
        <v>0.5</v>
      </c>
      <c r="BM41" s="141"/>
      <c r="BN41" s="152">
        <f t="shared" si="71"/>
        <v>0</v>
      </c>
      <c r="BO41" s="152">
        <f t="shared" si="72"/>
        <v>0</v>
      </c>
      <c r="BP41" s="152">
        <f t="shared" si="73"/>
        <v>0</v>
      </c>
      <c r="BQ41" s="142"/>
      <c r="BR41" s="143">
        <f t="shared" si="74"/>
        <v>9.4</v>
      </c>
      <c r="BS41" s="144">
        <f t="shared" si="75"/>
        <v>0</v>
      </c>
      <c r="BT41" s="144">
        <f t="shared" si="76"/>
        <v>0</v>
      </c>
      <c r="BU41" s="144">
        <f t="shared" si="77"/>
        <v>0</v>
      </c>
      <c r="BV41" s="145">
        <f t="shared" si="78"/>
        <v>0</v>
      </c>
      <c r="BW41" s="146">
        <f t="shared" si="79"/>
        <v>0</v>
      </c>
      <c r="BX41" s="147"/>
      <c r="BY41" s="144">
        <f t="shared" si="80"/>
        <v>0</v>
      </c>
      <c r="BZ41" s="144">
        <f t="shared" si="81"/>
        <v>0</v>
      </c>
      <c r="CA41" s="144">
        <f t="shared" si="82"/>
        <v>0</v>
      </c>
      <c r="CB41" s="144">
        <f t="shared" si="83"/>
        <v>4.7</v>
      </c>
      <c r="CC41" s="144">
        <f t="shared" si="84"/>
        <v>4.7</v>
      </c>
      <c r="CD41" s="144">
        <f t="shared" si="85"/>
        <v>9.4</v>
      </c>
      <c r="CE41" s="144">
        <f t="shared" si="86"/>
        <v>0</v>
      </c>
      <c r="CF41" s="144">
        <f t="shared" si="87"/>
        <v>0</v>
      </c>
      <c r="CG41" s="144">
        <f t="shared" si="88"/>
        <v>0</v>
      </c>
      <c r="CH41" s="148">
        <f t="shared" si="89"/>
        <v>0</v>
      </c>
    </row>
    <row r="42" spans="1:86" s="149" customFormat="1" ht="31.5" customHeight="1" x14ac:dyDescent="0.25">
      <c r="A42" s="117" t="s">
        <v>342</v>
      </c>
      <c r="B42" s="118" t="s">
        <v>383</v>
      </c>
      <c r="C42" s="274" t="s">
        <v>409</v>
      </c>
      <c r="D42" s="119" t="s">
        <v>349</v>
      </c>
      <c r="E42" s="121" t="s">
        <v>22</v>
      </c>
      <c r="F42" s="121" t="s">
        <v>355</v>
      </c>
      <c r="G42" s="121"/>
      <c r="H42" s="122">
        <v>4</v>
      </c>
      <c r="I42" s="123"/>
      <c r="J42" s="123" t="s">
        <v>380</v>
      </c>
      <c r="K42" s="124">
        <f t="shared" si="138"/>
        <v>10</v>
      </c>
      <c r="L42" s="123">
        <v>5</v>
      </c>
      <c r="M42" s="123">
        <v>5</v>
      </c>
      <c r="N42" s="123" t="s">
        <v>122</v>
      </c>
      <c r="O42" s="123"/>
      <c r="P42" s="124">
        <f t="shared" si="139"/>
        <v>1</v>
      </c>
      <c r="Q42" s="123">
        <v>1</v>
      </c>
      <c r="R42" s="123"/>
      <c r="S42" s="123" t="s">
        <v>329</v>
      </c>
      <c r="T42" s="123"/>
      <c r="U42" s="123" t="s">
        <v>390</v>
      </c>
      <c r="V42" s="123"/>
      <c r="W42" s="123"/>
      <c r="X42" s="123" t="s">
        <v>478</v>
      </c>
      <c r="Y42" s="123" t="s">
        <v>480</v>
      </c>
      <c r="Z42" s="297" t="s">
        <v>469</v>
      </c>
      <c r="AA42" s="126"/>
      <c r="AB42" s="127"/>
      <c r="AC42" s="128"/>
      <c r="AD42" s="129">
        <v>10</v>
      </c>
      <c r="AE42" s="130"/>
      <c r="AF42" s="131">
        <v>1</v>
      </c>
      <c r="AG42" s="132"/>
      <c r="AH42" s="133"/>
      <c r="AI42" s="132"/>
      <c r="AJ42" s="134"/>
      <c r="AK42" s="125"/>
      <c r="AL42" s="135"/>
      <c r="AM42" s="122"/>
      <c r="AN42" s="136">
        <f t="shared" si="46"/>
        <v>0</v>
      </c>
      <c r="AO42" s="137">
        <f t="shared" si="47"/>
        <v>0</v>
      </c>
      <c r="AP42" s="137">
        <f t="shared" si="48"/>
        <v>0</v>
      </c>
      <c r="AQ42" s="138">
        <f t="shared" si="49"/>
        <v>0</v>
      </c>
      <c r="AR42" s="137">
        <f t="shared" si="50"/>
        <v>0</v>
      </c>
      <c r="AS42" s="137">
        <f t="shared" si="51"/>
        <v>5</v>
      </c>
      <c r="AT42" s="137">
        <f t="shared" si="52"/>
        <v>0</v>
      </c>
      <c r="AU42" s="137">
        <f t="shared" si="53"/>
        <v>0</v>
      </c>
      <c r="AV42" s="137">
        <f t="shared" si="54"/>
        <v>0</v>
      </c>
      <c r="AW42" s="137">
        <f t="shared" si="55"/>
        <v>0</v>
      </c>
      <c r="AX42" s="137">
        <f t="shared" si="56"/>
        <v>0</v>
      </c>
      <c r="AY42" s="137">
        <f t="shared" si="57"/>
        <v>0</v>
      </c>
      <c r="AZ42" s="137">
        <f t="shared" si="58"/>
        <v>0</v>
      </c>
      <c r="BA42" s="137">
        <f t="shared" si="59"/>
        <v>0</v>
      </c>
      <c r="BB42" s="137">
        <f t="shared" si="60"/>
        <v>0</v>
      </c>
      <c r="BC42" s="137">
        <f t="shared" si="61"/>
        <v>0</v>
      </c>
      <c r="BD42" s="137">
        <f t="shared" si="62"/>
        <v>0</v>
      </c>
      <c r="BE42" s="137">
        <f t="shared" si="63"/>
        <v>0</v>
      </c>
      <c r="BF42" s="137">
        <f t="shared" si="64"/>
        <v>0</v>
      </c>
      <c r="BG42" s="139">
        <f t="shared" si="65"/>
        <v>0</v>
      </c>
      <c r="BH42" s="140">
        <f t="shared" si="66"/>
        <v>0</v>
      </c>
      <c r="BI42" s="152">
        <f t="shared" si="67"/>
        <v>7.5</v>
      </c>
      <c r="BJ42" s="152">
        <f t="shared" si="68"/>
        <v>7.5</v>
      </c>
      <c r="BK42" s="152">
        <f t="shared" si="69"/>
        <v>15</v>
      </c>
      <c r="BL42" s="153">
        <f t="shared" si="70"/>
        <v>0.5</v>
      </c>
      <c r="BM42" s="141"/>
      <c r="BN42" s="152">
        <f t="shared" si="71"/>
        <v>0</v>
      </c>
      <c r="BO42" s="152">
        <f t="shared" si="72"/>
        <v>0</v>
      </c>
      <c r="BP42" s="152">
        <f t="shared" si="73"/>
        <v>0</v>
      </c>
      <c r="BQ42" s="142"/>
      <c r="BR42" s="143">
        <f t="shared" si="74"/>
        <v>10</v>
      </c>
      <c r="BS42" s="144">
        <f t="shared" si="75"/>
        <v>5</v>
      </c>
      <c r="BT42" s="144">
        <f t="shared" si="76"/>
        <v>0</v>
      </c>
      <c r="BU42" s="144">
        <f t="shared" si="77"/>
        <v>0</v>
      </c>
      <c r="BV42" s="145">
        <f t="shared" si="78"/>
        <v>5</v>
      </c>
      <c r="BW42" s="146">
        <f t="shared" si="79"/>
        <v>0</v>
      </c>
      <c r="BX42" s="147"/>
      <c r="BY42" s="144">
        <f t="shared" si="80"/>
        <v>0</v>
      </c>
      <c r="BZ42" s="144">
        <f t="shared" si="81"/>
        <v>0</v>
      </c>
      <c r="CA42" s="144">
        <f t="shared" si="82"/>
        <v>0</v>
      </c>
      <c r="CB42" s="144">
        <f t="shared" si="83"/>
        <v>7.5</v>
      </c>
      <c r="CC42" s="144">
        <f t="shared" si="84"/>
        <v>7.5</v>
      </c>
      <c r="CD42" s="144">
        <f t="shared" si="85"/>
        <v>15</v>
      </c>
      <c r="CE42" s="144">
        <f t="shared" si="86"/>
        <v>0</v>
      </c>
      <c r="CF42" s="144">
        <f t="shared" si="87"/>
        <v>0</v>
      </c>
      <c r="CG42" s="144">
        <f t="shared" si="88"/>
        <v>0</v>
      </c>
      <c r="CH42" s="148">
        <f t="shared" si="89"/>
        <v>0</v>
      </c>
    </row>
    <row r="43" spans="1:86" s="149" customFormat="1" ht="15.75" customHeight="1" x14ac:dyDescent="0.25">
      <c r="A43" s="117" t="s">
        <v>342</v>
      </c>
      <c r="B43" s="118" t="s">
        <v>383</v>
      </c>
      <c r="C43" s="274" t="s">
        <v>410</v>
      </c>
      <c r="D43" s="119" t="s">
        <v>349</v>
      </c>
      <c r="E43" s="121" t="s">
        <v>22</v>
      </c>
      <c r="F43" s="121" t="s">
        <v>355</v>
      </c>
      <c r="G43" s="121"/>
      <c r="H43" s="122">
        <v>4</v>
      </c>
      <c r="I43" s="123" t="s">
        <v>330</v>
      </c>
      <c r="J43" s="123" t="s">
        <v>380</v>
      </c>
      <c r="K43" s="124">
        <f t="shared" si="138"/>
        <v>10</v>
      </c>
      <c r="L43" s="123">
        <v>5</v>
      </c>
      <c r="M43" s="123">
        <v>5</v>
      </c>
      <c r="N43" s="123" t="s">
        <v>119</v>
      </c>
      <c r="O43" s="123"/>
      <c r="P43" s="124">
        <f t="shared" si="139"/>
        <v>1</v>
      </c>
      <c r="Q43" s="123">
        <v>1</v>
      </c>
      <c r="R43" s="123"/>
      <c r="S43" s="123" t="s">
        <v>329</v>
      </c>
      <c r="T43" s="123"/>
      <c r="U43" s="123" t="s">
        <v>390</v>
      </c>
      <c r="V43" s="123" t="s">
        <v>484</v>
      </c>
      <c r="W43" s="123" t="s">
        <v>44</v>
      </c>
      <c r="X43" s="123" t="s">
        <v>482</v>
      </c>
      <c r="Y43" s="123" t="s">
        <v>480</v>
      </c>
      <c r="Z43" s="297" t="s">
        <v>465</v>
      </c>
      <c r="AA43" s="126"/>
      <c r="AB43" s="127">
        <v>6</v>
      </c>
      <c r="AC43" s="128"/>
      <c r="AD43" s="129"/>
      <c r="AE43" s="130"/>
      <c r="AF43" s="131"/>
      <c r="AG43" s="132"/>
      <c r="AH43" s="133"/>
      <c r="AI43" s="132"/>
      <c r="AJ43" s="134"/>
      <c r="AK43" s="125"/>
      <c r="AL43" s="135"/>
      <c r="AM43" s="122"/>
      <c r="AN43" s="136">
        <f t="shared" si="46"/>
        <v>2.5</v>
      </c>
      <c r="AO43" s="137">
        <f t="shared" si="47"/>
        <v>0</v>
      </c>
      <c r="AP43" s="137">
        <f t="shared" si="48"/>
        <v>0</v>
      </c>
      <c r="AQ43" s="138">
        <f t="shared" si="49"/>
        <v>0.89999999999999991</v>
      </c>
      <c r="AR43" s="137">
        <f t="shared" si="50"/>
        <v>0</v>
      </c>
      <c r="AS43" s="137">
        <f t="shared" si="51"/>
        <v>0</v>
      </c>
      <c r="AT43" s="137">
        <f t="shared" si="52"/>
        <v>0</v>
      </c>
      <c r="AU43" s="137">
        <f t="shared" si="53"/>
        <v>0</v>
      </c>
      <c r="AV43" s="137">
        <f t="shared" si="54"/>
        <v>0</v>
      </c>
      <c r="AW43" s="137">
        <f t="shared" si="55"/>
        <v>0</v>
      </c>
      <c r="AX43" s="137">
        <f t="shared" si="56"/>
        <v>0</v>
      </c>
      <c r="AY43" s="137">
        <f t="shared" si="57"/>
        <v>0</v>
      </c>
      <c r="AZ43" s="137">
        <f t="shared" si="58"/>
        <v>0</v>
      </c>
      <c r="BA43" s="137">
        <f t="shared" si="59"/>
        <v>0</v>
      </c>
      <c r="BB43" s="137">
        <f t="shared" si="60"/>
        <v>0</v>
      </c>
      <c r="BC43" s="137">
        <f t="shared" si="61"/>
        <v>0</v>
      </c>
      <c r="BD43" s="137">
        <f t="shared" si="62"/>
        <v>0</v>
      </c>
      <c r="BE43" s="137">
        <f t="shared" si="63"/>
        <v>0</v>
      </c>
      <c r="BF43" s="137">
        <f t="shared" si="64"/>
        <v>0</v>
      </c>
      <c r="BG43" s="139">
        <f t="shared" si="65"/>
        <v>0</v>
      </c>
      <c r="BH43" s="140">
        <f t="shared" si="66"/>
        <v>0</v>
      </c>
      <c r="BI43" s="152">
        <f t="shared" si="67"/>
        <v>4.7</v>
      </c>
      <c r="BJ43" s="152">
        <f t="shared" si="68"/>
        <v>4.7</v>
      </c>
      <c r="BK43" s="152">
        <f t="shared" si="69"/>
        <v>9.4</v>
      </c>
      <c r="BL43" s="153">
        <f t="shared" si="70"/>
        <v>0.5</v>
      </c>
      <c r="BM43" s="141"/>
      <c r="BN43" s="152">
        <f t="shared" si="71"/>
        <v>0</v>
      </c>
      <c r="BO43" s="152">
        <f t="shared" si="72"/>
        <v>0</v>
      </c>
      <c r="BP43" s="152">
        <f t="shared" si="73"/>
        <v>0</v>
      </c>
      <c r="BQ43" s="142"/>
      <c r="BR43" s="143">
        <f t="shared" si="74"/>
        <v>9.4</v>
      </c>
      <c r="BS43" s="144">
        <f t="shared" si="75"/>
        <v>0</v>
      </c>
      <c r="BT43" s="144">
        <f t="shared" si="76"/>
        <v>0</v>
      </c>
      <c r="BU43" s="144">
        <f t="shared" si="77"/>
        <v>0</v>
      </c>
      <c r="BV43" s="145">
        <f t="shared" si="78"/>
        <v>0</v>
      </c>
      <c r="BW43" s="146">
        <f t="shared" si="79"/>
        <v>0</v>
      </c>
      <c r="BX43" s="147"/>
      <c r="BY43" s="144">
        <f t="shared" si="80"/>
        <v>0</v>
      </c>
      <c r="BZ43" s="144">
        <f t="shared" si="81"/>
        <v>0</v>
      </c>
      <c r="CA43" s="144">
        <f t="shared" si="82"/>
        <v>0</v>
      </c>
      <c r="CB43" s="144">
        <f t="shared" si="83"/>
        <v>4.7</v>
      </c>
      <c r="CC43" s="144">
        <f t="shared" si="84"/>
        <v>4.7</v>
      </c>
      <c r="CD43" s="144">
        <f t="shared" si="85"/>
        <v>9.4</v>
      </c>
      <c r="CE43" s="144">
        <f t="shared" si="86"/>
        <v>0</v>
      </c>
      <c r="CF43" s="144">
        <f t="shared" si="87"/>
        <v>0</v>
      </c>
      <c r="CG43" s="144">
        <f t="shared" si="88"/>
        <v>0</v>
      </c>
      <c r="CH43" s="148">
        <f t="shared" si="89"/>
        <v>0</v>
      </c>
    </row>
    <row r="44" spans="1:86" s="149" customFormat="1" ht="15.75" customHeight="1" x14ac:dyDescent="0.25">
      <c r="A44" s="117" t="s">
        <v>342</v>
      </c>
      <c r="B44" s="118" t="s">
        <v>383</v>
      </c>
      <c r="C44" s="274" t="s">
        <v>410</v>
      </c>
      <c r="D44" s="119" t="s">
        <v>349</v>
      </c>
      <c r="E44" s="121" t="s">
        <v>22</v>
      </c>
      <c r="F44" s="121" t="s">
        <v>355</v>
      </c>
      <c r="G44" s="121"/>
      <c r="H44" s="122">
        <v>4</v>
      </c>
      <c r="I44" s="123"/>
      <c r="J44" s="123" t="s">
        <v>380</v>
      </c>
      <c r="K44" s="124">
        <f t="shared" si="138"/>
        <v>10</v>
      </c>
      <c r="L44" s="123">
        <v>5</v>
      </c>
      <c r="M44" s="123">
        <v>5</v>
      </c>
      <c r="N44" s="123" t="s">
        <v>122</v>
      </c>
      <c r="O44" s="123"/>
      <c r="P44" s="124">
        <f t="shared" si="139"/>
        <v>1</v>
      </c>
      <c r="Q44" s="123">
        <v>1</v>
      </c>
      <c r="R44" s="123"/>
      <c r="S44" s="123" t="s">
        <v>329</v>
      </c>
      <c r="T44" s="123"/>
      <c r="U44" s="123" t="s">
        <v>390</v>
      </c>
      <c r="V44" s="123" t="s">
        <v>484</v>
      </c>
      <c r="W44" s="123" t="s">
        <v>44</v>
      </c>
      <c r="X44" s="123" t="s">
        <v>482</v>
      </c>
      <c r="Y44" s="123" t="s">
        <v>480</v>
      </c>
      <c r="Z44" s="297" t="s">
        <v>465</v>
      </c>
      <c r="AA44" s="126"/>
      <c r="AB44" s="127"/>
      <c r="AC44" s="128"/>
      <c r="AD44" s="129">
        <v>10</v>
      </c>
      <c r="AE44" s="130"/>
      <c r="AF44" s="131">
        <v>1</v>
      </c>
      <c r="AG44" s="132"/>
      <c r="AH44" s="133"/>
      <c r="AI44" s="132"/>
      <c r="AJ44" s="134"/>
      <c r="AK44" s="125"/>
      <c r="AL44" s="135"/>
      <c r="AM44" s="122"/>
      <c r="AN44" s="136">
        <f t="shared" si="46"/>
        <v>0</v>
      </c>
      <c r="AO44" s="137">
        <f t="shared" si="47"/>
        <v>0</v>
      </c>
      <c r="AP44" s="137">
        <f t="shared" si="48"/>
        <v>0</v>
      </c>
      <c r="AQ44" s="138">
        <f t="shared" si="49"/>
        <v>0</v>
      </c>
      <c r="AR44" s="137">
        <f t="shared" si="50"/>
        <v>0</v>
      </c>
      <c r="AS44" s="137">
        <f t="shared" si="51"/>
        <v>5</v>
      </c>
      <c r="AT44" s="137">
        <f t="shared" si="52"/>
        <v>0</v>
      </c>
      <c r="AU44" s="137">
        <f t="shared" si="53"/>
        <v>0</v>
      </c>
      <c r="AV44" s="137">
        <f t="shared" si="54"/>
        <v>0</v>
      </c>
      <c r="AW44" s="137">
        <f t="shared" si="55"/>
        <v>0</v>
      </c>
      <c r="AX44" s="137">
        <f t="shared" si="56"/>
        <v>0</v>
      </c>
      <c r="AY44" s="137">
        <f t="shared" si="57"/>
        <v>0</v>
      </c>
      <c r="AZ44" s="137">
        <f t="shared" si="58"/>
        <v>0</v>
      </c>
      <c r="BA44" s="137">
        <f t="shared" si="59"/>
        <v>0</v>
      </c>
      <c r="BB44" s="137">
        <f t="shared" si="60"/>
        <v>0</v>
      </c>
      <c r="BC44" s="137">
        <f t="shared" si="61"/>
        <v>0</v>
      </c>
      <c r="BD44" s="137">
        <f t="shared" si="62"/>
        <v>0</v>
      </c>
      <c r="BE44" s="137">
        <f t="shared" si="63"/>
        <v>0</v>
      </c>
      <c r="BF44" s="137">
        <f t="shared" si="64"/>
        <v>0</v>
      </c>
      <c r="BG44" s="139">
        <f t="shared" si="65"/>
        <v>0</v>
      </c>
      <c r="BH44" s="140">
        <f t="shared" si="66"/>
        <v>0</v>
      </c>
      <c r="BI44" s="152">
        <f t="shared" si="67"/>
        <v>7.5</v>
      </c>
      <c r="BJ44" s="152">
        <f t="shared" si="68"/>
        <v>7.5</v>
      </c>
      <c r="BK44" s="152">
        <f t="shared" si="69"/>
        <v>15</v>
      </c>
      <c r="BL44" s="153">
        <f t="shared" si="70"/>
        <v>0.5</v>
      </c>
      <c r="BM44" s="141"/>
      <c r="BN44" s="152">
        <f t="shared" si="71"/>
        <v>0</v>
      </c>
      <c r="BO44" s="152">
        <f t="shared" si="72"/>
        <v>0</v>
      </c>
      <c r="BP44" s="152">
        <f t="shared" si="73"/>
        <v>0</v>
      </c>
      <c r="BQ44" s="142"/>
      <c r="BR44" s="143">
        <f t="shared" si="74"/>
        <v>10</v>
      </c>
      <c r="BS44" s="144">
        <f t="shared" si="75"/>
        <v>5</v>
      </c>
      <c r="BT44" s="144">
        <f t="shared" si="76"/>
        <v>0</v>
      </c>
      <c r="BU44" s="144">
        <f t="shared" si="77"/>
        <v>0</v>
      </c>
      <c r="BV44" s="145">
        <f t="shared" si="78"/>
        <v>5</v>
      </c>
      <c r="BW44" s="146">
        <f t="shared" si="79"/>
        <v>0</v>
      </c>
      <c r="BX44" s="147"/>
      <c r="BY44" s="144">
        <f t="shared" si="80"/>
        <v>0</v>
      </c>
      <c r="BZ44" s="144">
        <f t="shared" si="81"/>
        <v>0</v>
      </c>
      <c r="CA44" s="144">
        <f t="shared" si="82"/>
        <v>0</v>
      </c>
      <c r="CB44" s="144">
        <f t="shared" si="83"/>
        <v>7.5</v>
      </c>
      <c r="CC44" s="144">
        <f t="shared" si="84"/>
        <v>7.5</v>
      </c>
      <c r="CD44" s="144">
        <f t="shared" si="85"/>
        <v>15</v>
      </c>
      <c r="CE44" s="144">
        <f t="shared" si="86"/>
        <v>0</v>
      </c>
      <c r="CF44" s="144">
        <f t="shared" si="87"/>
        <v>0</v>
      </c>
      <c r="CG44" s="144">
        <f t="shared" si="88"/>
        <v>0</v>
      </c>
      <c r="CH44" s="148">
        <f t="shared" si="89"/>
        <v>0</v>
      </c>
    </row>
    <row r="45" spans="1:86" s="149" customFormat="1" ht="15.75" customHeight="1" x14ac:dyDescent="0.25">
      <c r="A45" s="117" t="s">
        <v>342</v>
      </c>
      <c r="B45" s="118" t="s">
        <v>383</v>
      </c>
      <c r="C45" s="274" t="s">
        <v>411</v>
      </c>
      <c r="D45" s="119" t="s">
        <v>349</v>
      </c>
      <c r="E45" s="121" t="s">
        <v>22</v>
      </c>
      <c r="F45" s="121" t="s">
        <v>355</v>
      </c>
      <c r="G45" s="121"/>
      <c r="H45" s="122">
        <v>4</v>
      </c>
      <c r="I45" s="123" t="s">
        <v>330</v>
      </c>
      <c r="J45" s="123" t="s">
        <v>380</v>
      </c>
      <c r="K45" s="124">
        <f t="shared" ref="K45:K46" si="146">L45+M45</f>
        <v>10</v>
      </c>
      <c r="L45" s="123">
        <v>5</v>
      </c>
      <c r="M45" s="123">
        <v>5</v>
      </c>
      <c r="N45" s="123" t="s">
        <v>119</v>
      </c>
      <c r="O45" s="123"/>
      <c r="P45" s="124">
        <f t="shared" ref="P45:P46" si="147">SUM(Q45:R45)</f>
        <v>1</v>
      </c>
      <c r="Q45" s="123">
        <v>1</v>
      </c>
      <c r="R45" s="123"/>
      <c r="S45" s="123" t="s">
        <v>329</v>
      </c>
      <c r="T45" s="123"/>
      <c r="U45" s="123" t="s">
        <v>390</v>
      </c>
      <c r="V45" s="123"/>
      <c r="W45" s="123" t="s">
        <v>530</v>
      </c>
      <c r="X45" s="123" t="s">
        <v>484</v>
      </c>
      <c r="Y45" s="123" t="s">
        <v>480</v>
      </c>
      <c r="Z45" s="297" t="s">
        <v>470</v>
      </c>
      <c r="AA45" s="126"/>
      <c r="AB45" s="127">
        <v>6</v>
      </c>
      <c r="AC45" s="128"/>
      <c r="AD45" s="129"/>
      <c r="AE45" s="130"/>
      <c r="AF45" s="131"/>
      <c r="AG45" s="132"/>
      <c r="AH45" s="133"/>
      <c r="AI45" s="132"/>
      <c r="AJ45" s="134"/>
      <c r="AK45" s="125"/>
      <c r="AL45" s="135"/>
      <c r="AM45" s="122"/>
      <c r="AN45" s="136">
        <f t="shared" si="46"/>
        <v>2.5</v>
      </c>
      <c r="AO45" s="137">
        <f t="shared" si="47"/>
        <v>0</v>
      </c>
      <c r="AP45" s="137">
        <f t="shared" si="48"/>
        <v>0</v>
      </c>
      <c r="AQ45" s="138">
        <f t="shared" si="49"/>
        <v>0.89999999999999991</v>
      </c>
      <c r="AR45" s="137">
        <f t="shared" si="50"/>
        <v>0</v>
      </c>
      <c r="AS45" s="137">
        <f t="shared" si="51"/>
        <v>0</v>
      </c>
      <c r="AT45" s="137">
        <f t="shared" si="52"/>
        <v>0</v>
      </c>
      <c r="AU45" s="137">
        <f t="shared" si="53"/>
        <v>0</v>
      </c>
      <c r="AV45" s="137">
        <f t="shared" si="54"/>
        <v>0</v>
      </c>
      <c r="AW45" s="137">
        <f t="shared" si="55"/>
        <v>0</v>
      </c>
      <c r="AX45" s="137">
        <f t="shared" si="56"/>
        <v>0</v>
      </c>
      <c r="AY45" s="137">
        <f t="shared" si="57"/>
        <v>0</v>
      </c>
      <c r="AZ45" s="137">
        <f t="shared" si="58"/>
        <v>0</v>
      </c>
      <c r="BA45" s="137">
        <f t="shared" si="59"/>
        <v>0</v>
      </c>
      <c r="BB45" s="137">
        <f t="shared" si="60"/>
        <v>0</v>
      </c>
      <c r="BC45" s="137">
        <f t="shared" si="61"/>
        <v>0</v>
      </c>
      <c r="BD45" s="137">
        <f t="shared" si="62"/>
        <v>0</v>
      </c>
      <c r="BE45" s="137">
        <f t="shared" si="63"/>
        <v>0</v>
      </c>
      <c r="BF45" s="137">
        <f t="shared" si="64"/>
        <v>0</v>
      </c>
      <c r="BG45" s="139">
        <f t="shared" si="65"/>
        <v>0</v>
      </c>
      <c r="BH45" s="140">
        <f t="shared" si="66"/>
        <v>0</v>
      </c>
      <c r="BI45" s="152">
        <f t="shared" si="67"/>
        <v>4.7</v>
      </c>
      <c r="BJ45" s="152">
        <f t="shared" si="68"/>
        <v>4.7</v>
      </c>
      <c r="BK45" s="152">
        <f t="shared" si="69"/>
        <v>9.4</v>
      </c>
      <c r="BL45" s="153">
        <f t="shared" si="70"/>
        <v>0.5</v>
      </c>
      <c r="BM45" s="141"/>
      <c r="BN45" s="152">
        <f t="shared" si="71"/>
        <v>0</v>
      </c>
      <c r="BO45" s="152">
        <f t="shared" si="72"/>
        <v>0</v>
      </c>
      <c r="BP45" s="152">
        <f t="shared" si="73"/>
        <v>0</v>
      </c>
      <c r="BQ45" s="142"/>
      <c r="BR45" s="143">
        <f t="shared" si="74"/>
        <v>9.4</v>
      </c>
      <c r="BS45" s="144">
        <f t="shared" si="75"/>
        <v>0</v>
      </c>
      <c r="BT45" s="144">
        <f t="shared" si="76"/>
        <v>0</v>
      </c>
      <c r="BU45" s="144">
        <f t="shared" si="77"/>
        <v>0</v>
      </c>
      <c r="BV45" s="145">
        <f t="shared" si="78"/>
        <v>0</v>
      </c>
      <c r="BW45" s="146">
        <f t="shared" si="79"/>
        <v>0</v>
      </c>
      <c r="BX45" s="147"/>
      <c r="BY45" s="144">
        <f t="shared" si="80"/>
        <v>0</v>
      </c>
      <c r="BZ45" s="144">
        <f t="shared" si="81"/>
        <v>0</v>
      </c>
      <c r="CA45" s="144">
        <f t="shared" si="82"/>
        <v>0</v>
      </c>
      <c r="CB45" s="144">
        <f t="shared" si="83"/>
        <v>4.7</v>
      </c>
      <c r="CC45" s="144">
        <f t="shared" si="84"/>
        <v>4.7</v>
      </c>
      <c r="CD45" s="144">
        <f t="shared" si="85"/>
        <v>9.4</v>
      </c>
      <c r="CE45" s="144">
        <f t="shared" si="86"/>
        <v>0</v>
      </c>
      <c r="CF45" s="144">
        <f t="shared" si="87"/>
        <v>0</v>
      </c>
      <c r="CG45" s="144">
        <f t="shared" si="88"/>
        <v>0</v>
      </c>
      <c r="CH45" s="148">
        <f t="shared" si="89"/>
        <v>0</v>
      </c>
    </row>
    <row r="46" spans="1:86" s="149" customFormat="1" ht="15.75" customHeight="1" x14ac:dyDescent="0.25">
      <c r="A46" s="117" t="s">
        <v>342</v>
      </c>
      <c r="B46" s="118" t="s">
        <v>383</v>
      </c>
      <c r="C46" s="274" t="s">
        <v>411</v>
      </c>
      <c r="D46" s="119" t="s">
        <v>349</v>
      </c>
      <c r="E46" s="121" t="s">
        <v>22</v>
      </c>
      <c r="F46" s="121" t="s">
        <v>355</v>
      </c>
      <c r="G46" s="121"/>
      <c r="H46" s="122">
        <v>4</v>
      </c>
      <c r="I46" s="123"/>
      <c r="J46" s="123" t="s">
        <v>380</v>
      </c>
      <c r="K46" s="124">
        <f t="shared" si="146"/>
        <v>10</v>
      </c>
      <c r="L46" s="123">
        <v>5</v>
      </c>
      <c r="M46" s="123">
        <v>5</v>
      </c>
      <c r="N46" s="123" t="s">
        <v>122</v>
      </c>
      <c r="O46" s="123"/>
      <c r="P46" s="124">
        <f t="shared" si="147"/>
        <v>1</v>
      </c>
      <c r="Q46" s="123">
        <v>1</v>
      </c>
      <c r="R46" s="123"/>
      <c r="S46" s="123" t="s">
        <v>329</v>
      </c>
      <c r="T46" s="123"/>
      <c r="U46" s="123" t="s">
        <v>390</v>
      </c>
      <c r="V46" s="123"/>
      <c r="W46" s="123" t="s">
        <v>530</v>
      </c>
      <c r="X46" s="123" t="s">
        <v>484</v>
      </c>
      <c r="Y46" s="123" t="s">
        <v>480</v>
      </c>
      <c r="Z46" s="297" t="s">
        <v>470</v>
      </c>
      <c r="AA46" s="126"/>
      <c r="AB46" s="127"/>
      <c r="AC46" s="128"/>
      <c r="AD46" s="129">
        <v>10</v>
      </c>
      <c r="AE46" s="130"/>
      <c r="AF46" s="131">
        <v>1</v>
      </c>
      <c r="AG46" s="132"/>
      <c r="AH46" s="133"/>
      <c r="AI46" s="132"/>
      <c r="AJ46" s="134"/>
      <c r="AK46" s="125"/>
      <c r="AL46" s="135"/>
      <c r="AM46" s="122"/>
      <c r="AN46" s="136">
        <f t="shared" si="46"/>
        <v>0</v>
      </c>
      <c r="AO46" s="137">
        <f t="shared" si="47"/>
        <v>0</v>
      </c>
      <c r="AP46" s="137">
        <f t="shared" si="48"/>
        <v>0</v>
      </c>
      <c r="AQ46" s="138">
        <f t="shared" si="49"/>
        <v>0</v>
      </c>
      <c r="AR46" s="137">
        <f t="shared" si="50"/>
        <v>0</v>
      </c>
      <c r="AS46" s="137">
        <f t="shared" si="51"/>
        <v>5</v>
      </c>
      <c r="AT46" s="137">
        <f t="shared" si="52"/>
        <v>0</v>
      </c>
      <c r="AU46" s="137">
        <f t="shared" si="53"/>
        <v>0</v>
      </c>
      <c r="AV46" s="137">
        <f t="shared" si="54"/>
        <v>0</v>
      </c>
      <c r="AW46" s="137">
        <f t="shared" si="55"/>
        <v>0</v>
      </c>
      <c r="AX46" s="137">
        <f t="shared" si="56"/>
        <v>0</v>
      </c>
      <c r="AY46" s="137">
        <f t="shared" si="57"/>
        <v>0</v>
      </c>
      <c r="AZ46" s="137">
        <f t="shared" si="58"/>
        <v>0</v>
      </c>
      <c r="BA46" s="137">
        <f t="shared" si="59"/>
        <v>0</v>
      </c>
      <c r="BB46" s="137">
        <f t="shared" si="60"/>
        <v>0</v>
      </c>
      <c r="BC46" s="137">
        <f t="shared" si="61"/>
        <v>0</v>
      </c>
      <c r="BD46" s="137">
        <f t="shared" si="62"/>
        <v>0</v>
      </c>
      <c r="BE46" s="137">
        <f t="shared" si="63"/>
        <v>0</v>
      </c>
      <c r="BF46" s="137">
        <f t="shared" si="64"/>
        <v>0</v>
      </c>
      <c r="BG46" s="139">
        <f t="shared" si="65"/>
        <v>0</v>
      </c>
      <c r="BH46" s="140">
        <f t="shared" si="66"/>
        <v>0</v>
      </c>
      <c r="BI46" s="152">
        <f t="shared" si="67"/>
        <v>7.5</v>
      </c>
      <c r="BJ46" s="152">
        <f t="shared" si="68"/>
        <v>7.5</v>
      </c>
      <c r="BK46" s="152">
        <f t="shared" si="69"/>
        <v>15</v>
      </c>
      <c r="BL46" s="153">
        <f t="shared" si="70"/>
        <v>0.5</v>
      </c>
      <c r="BM46" s="141"/>
      <c r="BN46" s="152">
        <f t="shared" si="71"/>
        <v>0</v>
      </c>
      <c r="BO46" s="152">
        <f t="shared" si="72"/>
        <v>0</v>
      </c>
      <c r="BP46" s="152">
        <f t="shared" si="73"/>
        <v>0</v>
      </c>
      <c r="BQ46" s="142"/>
      <c r="BR46" s="143">
        <f t="shared" si="74"/>
        <v>10</v>
      </c>
      <c r="BS46" s="144">
        <f t="shared" si="75"/>
        <v>5</v>
      </c>
      <c r="BT46" s="144">
        <f t="shared" si="76"/>
        <v>0</v>
      </c>
      <c r="BU46" s="144">
        <f t="shared" si="77"/>
        <v>0</v>
      </c>
      <c r="BV46" s="145">
        <f t="shared" si="78"/>
        <v>5</v>
      </c>
      <c r="BW46" s="146">
        <f t="shared" si="79"/>
        <v>0</v>
      </c>
      <c r="BX46" s="147"/>
      <c r="BY46" s="144">
        <f t="shared" si="80"/>
        <v>0</v>
      </c>
      <c r="BZ46" s="144">
        <f t="shared" si="81"/>
        <v>0</v>
      </c>
      <c r="CA46" s="144">
        <f t="shared" si="82"/>
        <v>0</v>
      </c>
      <c r="CB46" s="144">
        <f t="shared" si="83"/>
        <v>7.5</v>
      </c>
      <c r="CC46" s="144">
        <f t="shared" si="84"/>
        <v>7.5</v>
      </c>
      <c r="CD46" s="144">
        <f t="shared" si="85"/>
        <v>15</v>
      </c>
      <c r="CE46" s="144">
        <f t="shared" si="86"/>
        <v>0</v>
      </c>
      <c r="CF46" s="144">
        <f t="shared" si="87"/>
        <v>0</v>
      </c>
      <c r="CG46" s="144">
        <f t="shared" si="88"/>
        <v>0</v>
      </c>
      <c r="CH46" s="148">
        <f t="shared" si="89"/>
        <v>0</v>
      </c>
    </row>
    <row r="47" spans="1:86" s="149" customFormat="1" ht="15.75" customHeight="1" x14ac:dyDescent="0.25">
      <c r="A47" s="117" t="s">
        <v>342</v>
      </c>
      <c r="B47" s="118" t="s">
        <v>383</v>
      </c>
      <c r="C47" s="274" t="s">
        <v>386</v>
      </c>
      <c r="D47" s="119" t="s">
        <v>349</v>
      </c>
      <c r="E47" s="121" t="s">
        <v>22</v>
      </c>
      <c r="F47" s="121" t="s">
        <v>355</v>
      </c>
      <c r="G47" s="121"/>
      <c r="H47" s="122">
        <v>4</v>
      </c>
      <c r="I47" s="123" t="s">
        <v>330</v>
      </c>
      <c r="J47" s="123" t="s">
        <v>380</v>
      </c>
      <c r="K47" s="124">
        <f t="shared" si="138"/>
        <v>10</v>
      </c>
      <c r="L47" s="123">
        <v>5</v>
      </c>
      <c r="M47" s="123">
        <v>5</v>
      </c>
      <c r="N47" s="123" t="s">
        <v>119</v>
      </c>
      <c r="O47" s="123"/>
      <c r="P47" s="124">
        <f t="shared" si="139"/>
        <v>1</v>
      </c>
      <c r="Q47" s="123">
        <v>1</v>
      </c>
      <c r="R47" s="123"/>
      <c r="S47" s="123" t="s">
        <v>329</v>
      </c>
      <c r="T47" s="123"/>
      <c r="U47" s="123" t="s">
        <v>390</v>
      </c>
      <c r="V47" s="123" t="s">
        <v>484</v>
      </c>
      <c r="W47" s="123" t="s">
        <v>530</v>
      </c>
      <c r="X47" s="123" t="s">
        <v>484</v>
      </c>
      <c r="Y47" s="123" t="s">
        <v>480</v>
      </c>
      <c r="Z47" s="297" t="s">
        <v>467</v>
      </c>
      <c r="AA47" s="126"/>
      <c r="AB47" s="127">
        <v>6</v>
      </c>
      <c r="AC47" s="128"/>
      <c r="AD47" s="129"/>
      <c r="AE47" s="130"/>
      <c r="AF47" s="131"/>
      <c r="AG47" s="132"/>
      <c r="AH47" s="133"/>
      <c r="AI47" s="132"/>
      <c r="AJ47" s="134"/>
      <c r="AK47" s="125"/>
      <c r="AL47" s="135"/>
      <c r="AM47" s="122"/>
      <c r="AN47" s="136">
        <f t="shared" si="46"/>
        <v>2.5</v>
      </c>
      <c r="AO47" s="137">
        <f t="shared" si="47"/>
        <v>0</v>
      </c>
      <c r="AP47" s="137">
        <f t="shared" si="48"/>
        <v>0</v>
      </c>
      <c r="AQ47" s="138">
        <f t="shared" si="49"/>
        <v>0.89999999999999991</v>
      </c>
      <c r="AR47" s="137">
        <f t="shared" si="50"/>
        <v>0</v>
      </c>
      <c r="AS47" s="137">
        <f t="shared" si="51"/>
        <v>0</v>
      </c>
      <c r="AT47" s="137">
        <f t="shared" si="52"/>
        <v>0</v>
      </c>
      <c r="AU47" s="137">
        <f t="shared" si="53"/>
        <v>0</v>
      </c>
      <c r="AV47" s="137">
        <f t="shared" si="54"/>
        <v>0</v>
      </c>
      <c r="AW47" s="137">
        <f t="shared" si="55"/>
        <v>0</v>
      </c>
      <c r="AX47" s="137">
        <f t="shared" si="56"/>
        <v>0</v>
      </c>
      <c r="AY47" s="137">
        <f t="shared" si="57"/>
        <v>0</v>
      </c>
      <c r="AZ47" s="137">
        <f t="shared" si="58"/>
        <v>0</v>
      </c>
      <c r="BA47" s="137">
        <f t="shared" si="59"/>
        <v>0</v>
      </c>
      <c r="BB47" s="137">
        <f t="shared" si="60"/>
        <v>0</v>
      </c>
      <c r="BC47" s="137">
        <f t="shared" si="61"/>
        <v>0</v>
      </c>
      <c r="BD47" s="137">
        <f t="shared" si="62"/>
        <v>0</v>
      </c>
      <c r="BE47" s="137">
        <f t="shared" si="63"/>
        <v>0</v>
      </c>
      <c r="BF47" s="137">
        <f t="shared" si="64"/>
        <v>0</v>
      </c>
      <c r="BG47" s="139">
        <f t="shared" si="65"/>
        <v>0</v>
      </c>
      <c r="BH47" s="140">
        <f t="shared" si="66"/>
        <v>0</v>
      </c>
      <c r="BI47" s="152">
        <f t="shared" si="67"/>
        <v>4.7</v>
      </c>
      <c r="BJ47" s="152">
        <f t="shared" si="68"/>
        <v>4.7</v>
      </c>
      <c r="BK47" s="152">
        <f t="shared" si="69"/>
        <v>9.4</v>
      </c>
      <c r="BL47" s="153">
        <f t="shared" si="70"/>
        <v>0.5</v>
      </c>
      <c r="BM47" s="141"/>
      <c r="BN47" s="152">
        <f t="shared" si="71"/>
        <v>0</v>
      </c>
      <c r="BO47" s="152">
        <f t="shared" si="72"/>
        <v>0</v>
      </c>
      <c r="BP47" s="152">
        <f t="shared" si="73"/>
        <v>0</v>
      </c>
      <c r="BQ47" s="142"/>
      <c r="BR47" s="143">
        <f t="shared" si="74"/>
        <v>9.4</v>
      </c>
      <c r="BS47" s="144">
        <f t="shared" si="75"/>
        <v>0</v>
      </c>
      <c r="BT47" s="144">
        <f t="shared" si="76"/>
        <v>0</v>
      </c>
      <c r="BU47" s="144">
        <f t="shared" si="77"/>
        <v>0</v>
      </c>
      <c r="BV47" s="145">
        <f t="shared" si="78"/>
        <v>0</v>
      </c>
      <c r="BW47" s="146">
        <f t="shared" si="79"/>
        <v>0</v>
      </c>
      <c r="BX47" s="147"/>
      <c r="BY47" s="144">
        <f t="shared" si="80"/>
        <v>0</v>
      </c>
      <c r="BZ47" s="144">
        <f t="shared" si="81"/>
        <v>0</v>
      </c>
      <c r="CA47" s="144">
        <f t="shared" si="82"/>
        <v>0</v>
      </c>
      <c r="CB47" s="144">
        <f t="shared" si="83"/>
        <v>4.7</v>
      </c>
      <c r="CC47" s="144">
        <f t="shared" si="84"/>
        <v>4.7</v>
      </c>
      <c r="CD47" s="144">
        <f t="shared" si="85"/>
        <v>9.4</v>
      </c>
      <c r="CE47" s="144">
        <f t="shared" si="86"/>
        <v>0</v>
      </c>
      <c r="CF47" s="144">
        <f t="shared" si="87"/>
        <v>0</v>
      </c>
      <c r="CG47" s="144">
        <f t="shared" si="88"/>
        <v>0</v>
      </c>
      <c r="CH47" s="148">
        <f t="shared" si="89"/>
        <v>0</v>
      </c>
    </row>
    <row r="48" spans="1:86" s="149" customFormat="1" ht="15.75" customHeight="1" x14ac:dyDescent="0.25">
      <c r="A48" s="117" t="s">
        <v>342</v>
      </c>
      <c r="B48" s="118" t="s">
        <v>383</v>
      </c>
      <c r="C48" s="274" t="s">
        <v>386</v>
      </c>
      <c r="D48" s="119" t="s">
        <v>349</v>
      </c>
      <c r="E48" s="121" t="s">
        <v>22</v>
      </c>
      <c r="F48" s="121" t="s">
        <v>355</v>
      </c>
      <c r="G48" s="121"/>
      <c r="H48" s="122">
        <v>4</v>
      </c>
      <c r="I48" s="123"/>
      <c r="J48" s="123" t="s">
        <v>380</v>
      </c>
      <c r="K48" s="124">
        <f t="shared" si="138"/>
        <v>10</v>
      </c>
      <c r="L48" s="123">
        <v>5</v>
      </c>
      <c r="M48" s="123">
        <v>5</v>
      </c>
      <c r="N48" s="123" t="s">
        <v>122</v>
      </c>
      <c r="O48" s="123"/>
      <c r="P48" s="124">
        <f t="shared" si="139"/>
        <v>1</v>
      </c>
      <c r="Q48" s="123">
        <v>1</v>
      </c>
      <c r="R48" s="123"/>
      <c r="S48" s="123" t="s">
        <v>329</v>
      </c>
      <c r="T48" s="123"/>
      <c r="U48" s="123" t="s">
        <v>390</v>
      </c>
      <c r="V48" s="123" t="s">
        <v>484</v>
      </c>
      <c r="W48" s="123" t="s">
        <v>530</v>
      </c>
      <c r="X48" s="123" t="s">
        <v>484</v>
      </c>
      <c r="Y48" s="123" t="s">
        <v>480</v>
      </c>
      <c r="Z48" s="297" t="s">
        <v>467</v>
      </c>
      <c r="AA48" s="126"/>
      <c r="AB48" s="127"/>
      <c r="AC48" s="128"/>
      <c r="AD48" s="129">
        <v>10</v>
      </c>
      <c r="AE48" s="130"/>
      <c r="AF48" s="131">
        <v>1</v>
      </c>
      <c r="AG48" s="132"/>
      <c r="AH48" s="133"/>
      <c r="AI48" s="132"/>
      <c r="AJ48" s="134"/>
      <c r="AK48" s="125"/>
      <c r="AL48" s="135"/>
      <c r="AM48" s="122"/>
      <c r="AN48" s="136">
        <f t="shared" si="46"/>
        <v>0</v>
      </c>
      <c r="AO48" s="137">
        <f t="shared" si="47"/>
        <v>0</v>
      </c>
      <c r="AP48" s="137">
        <f t="shared" si="48"/>
        <v>0</v>
      </c>
      <c r="AQ48" s="138">
        <f t="shared" si="49"/>
        <v>0</v>
      </c>
      <c r="AR48" s="137">
        <f t="shared" si="50"/>
        <v>0</v>
      </c>
      <c r="AS48" s="137">
        <f t="shared" si="51"/>
        <v>5</v>
      </c>
      <c r="AT48" s="137">
        <f t="shared" si="52"/>
        <v>0</v>
      </c>
      <c r="AU48" s="137">
        <f t="shared" si="53"/>
        <v>0</v>
      </c>
      <c r="AV48" s="137">
        <f t="shared" si="54"/>
        <v>0</v>
      </c>
      <c r="AW48" s="137">
        <f t="shared" si="55"/>
        <v>0</v>
      </c>
      <c r="AX48" s="137">
        <f t="shared" si="56"/>
        <v>0</v>
      </c>
      <c r="AY48" s="137">
        <f t="shared" si="57"/>
        <v>0</v>
      </c>
      <c r="AZ48" s="137">
        <f t="shared" si="58"/>
        <v>0</v>
      </c>
      <c r="BA48" s="137">
        <f t="shared" si="59"/>
        <v>0</v>
      </c>
      <c r="BB48" s="137">
        <f t="shared" si="60"/>
        <v>0</v>
      </c>
      <c r="BC48" s="137">
        <f t="shared" si="61"/>
        <v>0</v>
      </c>
      <c r="BD48" s="137">
        <f t="shared" si="62"/>
        <v>0</v>
      </c>
      <c r="BE48" s="137">
        <f t="shared" si="63"/>
        <v>0</v>
      </c>
      <c r="BF48" s="137">
        <f t="shared" si="64"/>
        <v>0</v>
      </c>
      <c r="BG48" s="139">
        <f t="shared" si="65"/>
        <v>0</v>
      </c>
      <c r="BH48" s="140">
        <f t="shared" si="66"/>
        <v>0</v>
      </c>
      <c r="BI48" s="152">
        <f t="shared" si="67"/>
        <v>7.5</v>
      </c>
      <c r="BJ48" s="152">
        <f t="shared" si="68"/>
        <v>7.5</v>
      </c>
      <c r="BK48" s="152">
        <f t="shared" si="69"/>
        <v>15</v>
      </c>
      <c r="BL48" s="153">
        <f t="shared" si="70"/>
        <v>0.5</v>
      </c>
      <c r="BM48" s="141"/>
      <c r="BN48" s="152">
        <f t="shared" si="71"/>
        <v>0</v>
      </c>
      <c r="BO48" s="152">
        <f t="shared" si="72"/>
        <v>0</v>
      </c>
      <c r="BP48" s="152">
        <f t="shared" si="73"/>
        <v>0</v>
      </c>
      <c r="BQ48" s="142"/>
      <c r="BR48" s="143">
        <f t="shared" si="74"/>
        <v>10</v>
      </c>
      <c r="BS48" s="144">
        <f t="shared" si="75"/>
        <v>5</v>
      </c>
      <c r="BT48" s="144">
        <f t="shared" si="76"/>
        <v>0</v>
      </c>
      <c r="BU48" s="144">
        <f t="shared" si="77"/>
        <v>0</v>
      </c>
      <c r="BV48" s="145">
        <f t="shared" si="78"/>
        <v>5</v>
      </c>
      <c r="BW48" s="146">
        <f t="shared" si="79"/>
        <v>0</v>
      </c>
      <c r="BX48" s="147"/>
      <c r="BY48" s="144">
        <f t="shared" si="80"/>
        <v>0</v>
      </c>
      <c r="BZ48" s="144">
        <f t="shared" si="81"/>
        <v>0</v>
      </c>
      <c r="CA48" s="144">
        <f t="shared" si="82"/>
        <v>0</v>
      </c>
      <c r="CB48" s="144">
        <f t="shared" si="83"/>
        <v>7.5</v>
      </c>
      <c r="CC48" s="144">
        <f t="shared" si="84"/>
        <v>7.5</v>
      </c>
      <c r="CD48" s="144">
        <f t="shared" si="85"/>
        <v>15</v>
      </c>
      <c r="CE48" s="144">
        <f t="shared" si="86"/>
        <v>0</v>
      </c>
      <c r="CF48" s="144">
        <f t="shared" si="87"/>
        <v>0</v>
      </c>
      <c r="CG48" s="144">
        <f t="shared" si="88"/>
        <v>0</v>
      </c>
      <c r="CH48" s="148">
        <f t="shared" si="89"/>
        <v>0</v>
      </c>
    </row>
    <row r="49" spans="1:86" s="149" customFormat="1" ht="15.75" customHeight="1" x14ac:dyDescent="0.25">
      <c r="A49" s="117" t="s">
        <v>342</v>
      </c>
      <c r="B49" s="118" t="s">
        <v>383</v>
      </c>
      <c r="C49" s="274" t="s">
        <v>412</v>
      </c>
      <c r="D49" s="119" t="s">
        <v>349</v>
      </c>
      <c r="E49" s="121" t="s">
        <v>22</v>
      </c>
      <c r="F49" s="121" t="s">
        <v>355</v>
      </c>
      <c r="G49" s="121"/>
      <c r="H49" s="122">
        <v>4</v>
      </c>
      <c r="I49" s="123" t="s">
        <v>330</v>
      </c>
      <c r="J49" s="123" t="s">
        <v>380</v>
      </c>
      <c r="K49" s="124">
        <f t="shared" si="138"/>
        <v>10</v>
      </c>
      <c r="L49" s="123">
        <v>5</v>
      </c>
      <c r="M49" s="123">
        <v>5</v>
      </c>
      <c r="N49" s="123" t="s">
        <v>119</v>
      </c>
      <c r="O49" s="123"/>
      <c r="P49" s="124">
        <f t="shared" si="139"/>
        <v>1</v>
      </c>
      <c r="Q49" s="123">
        <v>1</v>
      </c>
      <c r="R49" s="123"/>
      <c r="S49" s="123" t="s">
        <v>329</v>
      </c>
      <c r="T49" s="123"/>
      <c r="U49" s="123" t="s">
        <v>390</v>
      </c>
      <c r="V49" s="123" t="s">
        <v>484</v>
      </c>
      <c r="W49" s="123" t="s">
        <v>530</v>
      </c>
      <c r="X49" s="123" t="s">
        <v>484</v>
      </c>
      <c r="Y49" s="123" t="s">
        <v>480</v>
      </c>
      <c r="Z49" s="297" t="s">
        <v>466</v>
      </c>
      <c r="AA49" s="126"/>
      <c r="AB49" s="127">
        <v>6</v>
      </c>
      <c r="AC49" s="128"/>
      <c r="AD49" s="129"/>
      <c r="AE49" s="130"/>
      <c r="AF49" s="131"/>
      <c r="AG49" s="132"/>
      <c r="AH49" s="133"/>
      <c r="AI49" s="132"/>
      <c r="AJ49" s="134"/>
      <c r="AK49" s="125"/>
      <c r="AL49" s="135"/>
      <c r="AM49" s="122"/>
      <c r="AN49" s="136">
        <f t="shared" si="46"/>
        <v>2.5</v>
      </c>
      <c r="AO49" s="137">
        <f t="shared" si="47"/>
        <v>0</v>
      </c>
      <c r="AP49" s="137">
        <f t="shared" si="48"/>
        <v>0</v>
      </c>
      <c r="AQ49" s="138">
        <f t="shared" si="49"/>
        <v>0.89999999999999991</v>
      </c>
      <c r="AR49" s="137">
        <f t="shared" si="50"/>
        <v>0</v>
      </c>
      <c r="AS49" s="137">
        <f t="shared" si="51"/>
        <v>0</v>
      </c>
      <c r="AT49" s="137">
        <f t="shared" si="52"/>
        <v>0</v>
      </c>
      <c r="AU49" s="137">
        <f t="shared" si="53"/>
        <v>0</v>
      </c>
      <c r="AV49" s="137">
        <f t="shared" si="54"/>
        <v>0</v>
      </c>
      <c r="AW49" s="137">
        <f t="shared" si="55"/>
        <v>0</v>
      </c>
      <c r="AX49" s="137">
        <f t="shared" si="56"/>
        <v>0</v>
      </c>
      <c r="AY49" s="137">
        <f t="shared" si="57"/>
        <v>0</v>
      </c>
      <c r="AZ49" s="137">
        <f t="shared" si="58"/>
        <v>0</v>
      </c>
      <c r="BA49" s="137">
        <f t="shared" si="59"/>
        <v>0</v>
      </c>
      <c r="BB49" s="137">
        <f t="shared" si="60"/>
        <v>0</v>
      </c>
      <c r="BC49" s="137">
        <f t="shared" si="61"/>
        <v>0</v>
      </c>
      <c r="BD49" s="137">
        <f t="shared" si="62"/>
        <v>0</v>
      </c>
      <c r="BE49" s="137">
        <f t="shared" si="63"/>
        <v>0</v>
      </c>
      <c r="BF49" s="137">
        <f t="shared" si="64"/>
        <v>0</v>
      </c>
      <c r="BG49" s="139">
        <f t="shared" si="65"/>
        <v>0</v>
      </c>
      <c r="BH49" s="140">
        <f t="shared" si="66"/>
        <v>0</v>
      </c>
      <c r="BI49" s="152">
        <f t="shared" si="67"/>
        <v>4.7</v>
      </c>
      <c r="BJ49" s="152">
        <f t="shared" si="68"/>
        <v>4.7</v>
      </c>
      <c r="BK49" s="152">
        <f t="shared" si="69"/>
        <v>9.4</v>
      </c>
      <c r="BL49" s="153">
        <f t="shared" si="70"/>
        <v>0.5</v>
      </c>
      <c r="BM49" s="141"/>
      <c r="BN49" s="152">
        <f t="shared" si="71"/>
        <v>0</v>
      </c>
      <c r="BO49" s="152">
        <f t="shared" si="72"/>
        <v>0</v>
      </c>
      <c r="BP49" s="152">
        <f t="shared" si="73"/>
        <v>0</v>
      </c>
      <c r="BQ49" s="142"/>
      <c r="BR49" s="143">
        <f t="shared" si="74"/>
        <v>9.4</v>
      </c>
      <c r="BS49" s="144">
        <f t="shared" si="75"/>
        <v>0</v>
      </c>
      <c r="BT49" s="144">
        <f t="shared" si="76"/>
        <v>0</v>
      </c>
      <c r="BU49" s="144">
        <f t="shared" si="77"/>
        <v>0</v>
      </c>
      <c r="BV49" s="145">
        <f t="shared" si="78"/>
        <v>0</v>
      </c>
      <c r="BW49" s="146">
        <f t="shared" si="79"/>
        <v>0</v>
      </c>
      <c r="BX49" s="147"/>
      <c r="BY49" s="144">
        <f t="shared" si="80"/>
        <v>0</v>
      </c>
      <c r="BZ49" s="144">
        <f t="shared" si="81"/>
        <v>0</v>
      </c>
      <c r="CA49" s="144">
        <f t="shared" si="82"/>
        <v>0</v>
      </c>
      <c r="CB49" s="144">
        <f t="shared" si="83"/>
        <v>4.7</v>
      </c>
      <c r="CC49" s="144">
        <f t="shared" si="84"/>
        <v>4.7</v>
      </c>
      <c r="CD49" s="144">
        <f t="shared" si="85"/>
        <v>9.4</v>
      </c>
      <c r="CE49" s="144">
        <f t="shared" si="86"/>
        <v>0</v>
      </c>
      <c r="CF49" s="144">
        <f t="shared" si="87"/>
        <v>0</v>
      </c>
      <c r="CG49" s="144">
        <f t="shared" si="88"/>
        <v>0</v>
      </c>
      <c r="CH49" s="148">
        <f t="shared" si="89"/>
        <v>0</v>
      </c>
    </row>
    <row r="50" spans="1:86" s="149" customFormat="1" ht="15.75" customHeight="1" x14ac:dyDescent="0.25">
      <c r="A50" s="117" t="s">
        <v>342</v>
      </c>
      <c r="B50" s="118" t="s">
        <v>383</v>
      </c>
      <c r="C50" s="274" t="s">
        <v>412</v>
      </c>
      <c r="D50" s="119" t="s">
        <v>349</v>
      </c>
      <c r="E50" s="121" t="s">
        <v>22</v>
      </c>
      <c r="F50" s="121" t="s">
        <v>355</v>
      </c>
      <c r="G50" s="121"/>
      <c r="H50" s="122">
        <v>4</v>
      </c>
      <c r="I50" s="123"/>
      <c r="J50" s="123" t="s">
        <v>380</v>
      </c>
      <c r="K50" s="124">
        <f t="shared" si="138"/>
        <v>10</v>
      </c>
      <c r="L50" s="123">
        <v>5</v>
      </c>
      <c r="M50" s="123">
        <v>5</v>
      </c>
      <c r="N50" s="123" t="s">
        <v>122</v>
      </c>
      <c r="O50" s="123"/>
      <c r="P50" s="124">
        <f t="shared" si="139"/>
        <v>1</v>
      </c>
      <c r="Q50" s="123">
        <v>1</v>
      </c>
      <c r="R50" s="123"/>
      <c r="S50" s="123" t="s">
        <v>329</v>
      </c>
      <c r="T50" s="123"/>
      <c r="U50" s="123" t="s">
        <v>390</v>
      </c>
      <c r="V50" s="123" t="s">
        <v>484</v>
      </c>
      <c r="W50" s="123" t="s">
        <v>530</v>
      </c>
      <c r="X50" s="123" t="s">
        <v>484</v>
      </c>
      <c r="Y50" s="123" t="s">
        <v>480</v>
      </c>
      <c r="Z50" s="297" t="s">
        <v>466</v>
      </c>
      <c r="AA50" s="126"/>
      <c r="AB50" s="127"/>
      <c r="AC50" s="128"/>
      <c r="AD50" s="129">
        <v>10</v>
      </c>
      <c r="AE50" s="130"/>
      <c r="AF50" s="131">
        <v>1</v>
      </c>
      <c r="AG50" s="132"/>
      <c r="AH50" s="133"/>
      <c r="AI50" s="132"/>
      <c r="AJ50" s="134"/>
      <c r="AK50" s="125"/>
      <c r="AL50" s="135"/>
      <c r="AM50" s="122"/>
      <c r="AN50" s="136">
        <f t="shared" si="46"/>
        <v>0</v>
      </c>
      <c r="AO50" s="137">
        <f t="shared" si="47"/>
        <v>0</v>
      </c>
      <c r="AP50" s="137">
        <f t="shared" si="48"/>
        <v>0</v>
      </c>
      <c r="AQ50" s="138">
        <f t="shared" si="49"/>
        <v>0</v>
      </c>
      <c r="AR50" s="137">
        <f t="shared" si="50"/>
        <v>0</v>
      </c>
      <c r="AS50" s="137">
        <f t="shared" si="51"/>
        <v>5</v>
      </c>
      <c r="AT50" s="137">
        <f t="shared" si="52"/>
        <v>0</v>
      </c>
      <c r="AU50" s="137">
        <f t="shared" si="53"/>
        <v>0</v>
      </c>
      <c r="AV50" s="137">
        <f t="shared" si="54"/>
        <v>0</v>
      </c>
      <c r="AW50" s="137">
        <f t="shared" si="55"/>
        <v>0</v>
      </c>
      <c r="AX50" s="137">
        <f t="shared" si="56"/>
        <v>0</v>
      </c>
      <c r="AY50" s="137">
        <f t="shared" si="57"/>
        <v>0</v>
      </c>
      <c r="AZ50" s="137">
        <f t="shared" si="58"/>
        <v>0</v>
      </c>
      <c r="BA50" s="137">
        <f t="shared" si="59"/>
        <v>0</v>
      </c>
      <c r="BB50" s="137">
        <f t="shared" si="60"/>
        <v>0</v>
      </c>
      <c r="BC50" s="137">
        <f t="shared" si="61"/>
        <v>0</v>
      </c>
      <c r="BD50" s="137">
        <f t="shared" si="62"/>
        <v>0</v>
      </c>
      <c r="BE50" s="137">
        <f t="shared" si="63"/>
        <v>0</v>
      </c>
      <c r="BF50" s="137">
        <f t="shared" si="64"/>
        <v>0</v>
      </c>
      <c r="BG50" s="139">
        <f t="shared" si="65"/>
        <v>0</v>
      </c>
      <c r="BH50" s="140">
        <f t="shared" si="66"/>
        <v>0</v>
      </c>
      <c r="BI50" s="152">
        <f t="shared" si="67"/>
        <v>7.5</v>
      </c>
      <c r="BJ50" s="152">
        <f t="shared" si="68"/>
        <v>7.5</v>
      </c>
      <c r="BK50" s="152">
        <f t="shared" si="69"/>
        <v>15</v>
      </c>
      <c r="BL50" s="153">
        <f t="shared" si="70"/>
        <v>0.5</v>
      </c>
      <c r="BM50" s="141"/>
      <c r="BN50" s="152">
        <f t="shared" si="71"/>
        <v>0</v>
      </c>
      <c r="BO50" s="152">
        <f t="shared" si="72"/>
        <v>0</v>
      </c>
      <c r="BP50" s="152">
        <f t="shared" si="73"/>
        <v>0</v>
      </c>
      <c r="BQ50" s="142"/>
      <c r="BR50" s="143">
        <f t="shared" si="74"/>
        <v>10</v>
      </c>
      <c r="BS50" s="144">
        <f t="shared" si="75"/>
        <v>5</v>
      </c>
      <c r="BT50" s="144">
        <f t="shared" si="76"/>
        <v>0</v>
      </c>
      <c r="BU50" s="144">
        <f t="shared" si="77"/>
        <v>0</v>
      </c>
      <c r="BV50" s="145">
        <f t="shared" si="78"/>
        <v>5</v>
      </c>
      <c r="BW50" s="146">
        <f t="shared" si="79"/>
        <v>0</v>
      </c>
      <c r="BX50" s="147"/>
      <c r="BY50" s="144">
        <f t="shared" si="80"/>
        <v>0</v>
      </c>
      <c r="BZ50" s="144">
        <f t="shared" si="81"/>
        <v>0</v>
      </c>
      <c r="CA50" s="144">
        <f t="shared" si="82"/>
        <v>0</v>
      </c>
      <c r="CB50" s="144">
        <f t="shared" si="83"/>
        <v>7.5</v>
      </c>
      <c r="CC50" s="144">
        <f t="shared" si="84"/>
        <v>7.5</v>
      </c>
      <c r="CD50" s="144">
        <f t="shared" si="85"/>
        <v>15</v>
      </c>
      <c r="CE50" s="144">
        <f t="shared" si="86"/>
        <v>0</v>
      </c>
      <c r="CF50" s="144">
        <f t="shared" si="87"/>
        <v>0</v>
      </c>
      <c r="CG50" s="144">
        <f t="shared" si="88"/>
        <v>0</v>
      </c>
      <c r="CH50" s="148">
        <f t="shared" si="89"/>
        <v>0</v>
      </c>
    </row>
    <row r="51" spans="1:86" s="149" customFormat="1" ht="15.75" customHeight="1" x14ac:dyDescent="0.25">
      <c r="A51" s="117" t="s">
        <v>342</v>
      </c>
      <c r="B51" s="118" t="s">
        <v>383</v>
      </c>
      <c r="C51" s="274" t="s">
        <v>413</v>
      </c>
      <c r="D51" s="119" t="s">
        <v>349</v>
      </c>
      <c r="E51" s="121" t="s">
        <v>22</v>
      </c>
      <c r="F51" s="121" t="s">
        <v>355</v>
      </c>
      <c r="G51" s="121"/>
      <c r="H51" s="122">
        <v>2</v>
      </c>
      <c r="I51" s="123" t="s">
        <v>333</v>
      </c>
      <c r="J51" s="123" t="s">
        <v>380</v>
      </c>
      <c r="K51" s="124">
        <f t="shared" si="138"/>
        <v>15</v>
      </c>
      <c r="L51" s="123">
        <v>5</v>
      </c>
      <c r="M51" s="123">
        <v>10</v>
      </c>
      <c r="N51" s="123" t="s">
        <v>119</v>
      </c>
      <c r="O51" s="123"/>
      <c r="P51" s="124">
        <f t="shared" si="139"/>
        <v>1</v>
      </c>
      <c r="Q51" s="123"/>
      <c r="R51" s="123">
        <v>1</v>
      </c>
      <c r="S51" s="123" t="s">
        <v>329</v>
      </c>
      <c r="T51" s="123"/>
      <c r="U51" s="123" t="s">
        <v>390</v>
      </c>
      <c r="V51" s="123"/>
      <c r="W51" s="123" t="s">
        <v>530</v>
      </c>
      <c r="X51" s="123" t="s">
        <v>484</v>
      </c>
      <c r="Y51" s="123" t="s">
        <v>480</v>
      </c>
      <c r="Z51" s="297" t="s">
        <v>470</v>
      </c>
      <c r="AA51" s="126"/>
      <c r="AB51" s="127">
        <v>12</v>
      </c>
      <c r="AC51" s="128"/>
      <c r="AD51" s="129"/>
      <c r="AE51" s="130"/>
      <c r="AF51" s="131"/>
      <c r="AG51" s="132"/>
      <c r="AH51" s="133"/>
      <c r="AI51" s="132"/>
      <c r="AJ51" s="134"/>
      <c r="AK51" s="125"/>
      <c r="AL51" s="135"/>
      <c r="AM51" s="122"/>
      <c r="AN51" s="136">
        <f t="shared" si="46"/>
        <v>0</v>
      </c>
      <c r="AO51" s="137">
        <f t="shared" si="47"/>
        <v>5.25</v>
      </c>
      <c r="AP51" s="137">
        <f t="shared" si="48"/>
        <v>2</v>
      </c>
      <c r="AQ51" s="138">
        <f t="shared" si="49"/>
        <v>1.7999999999999998</v>
      </c>
      <c r="AR51" s="137">
        <f t="shared" si="50"/>
        <v>0</v>
      </c>
      <c r="AS51" s="137">
        <f t="shared" si="51"/>
        <v>0</v>
      </c>
      <c r="AT51" s="137">
        <f t="shared" si="52"/>
        <v>0</v>
      </c>
      <c r="AU51" s="137">
        <f t="shared" si="53"/>
        <v>0</v>
      </c>
      <c r="AV51" s="137">
        <f t="shared" si="54"/>
        <v>0</v>
      </c>
      <c r="AW51" s="137">
        <f t="shared" si="55"/>
        <v>0</v>
      </c>
      <c r="AX51" s="137">
        <f t="shared" si="56"/>
        <v>0</v>
      </c>
      <c r="AY51" s="137">
        <f t="shared" si="57"/>
        <v>0</v>
      </c>
      <c r="AZ51" s="137">
        <f t="shared" si="58"/>
        <v>0</v>
      </c>
      <c r="BA51" s="137">
        <f t="shared" si="59"/>
        <v>0</v>
      </c>
      <c r="BB51" s="137">
        <f t="shared" si="60"/>
        <v>0</v>
      </c>
      <c r="BC51" s="137">
        <f t="shared" si="61"/>
        <v>0</v>
      </c>
      <c r="BD51" s="137">
        <f t="shared" si="62"/>
        <v>0</v>
      </c>
      <c r="BE51" s="137">
        <f t="shared" si="63"/>
        <v>0</v>
      </c>
      <c r="BF51" s="137">
        <f t="shared" si="64"/>
        <v>0</v>
      </c>
      <c r="BG51" s="139">
        <f t="shared" si="65"/>
        <v>0</v>
      </c>
      <c r="BH51" s="140">
        <f t="shared" si="66"/>
        <v>0</v>
      </c>
      <c r="BI51" s="152">
        <f t="shared" si="67"/>
        <v>7.0166666666666675</v>
      </c>
      <c r="BJ51" s="152">
        <f t="shared" si="68"/>
        <v>14.033333333333333</v>
      </c>
      <c r="BK51" s="152">
        <f t="shared" si="69"/>
        <v>21.05</v>
      </c>
      <c r="BL51" s="153">
        <f t="shared" si="70"/>
        <v>0.66666666666666663</v>
      </c>
      <c r="BM51" s="141"/>
      <c r="BN51" s="152">
        <f t="shared" si="71"/>
        <v>0</v>
      </c>
      <c r="BO51" s="152">
        <f t="shared" si="72"/>
        <v>0</v>
      </c>
      <c r="BP51" s="152">
        <f t="shared" si="73"/>
        <v>0</v>
      </c>
      <c r="BQ51" s="142"/>
      <c r="BR51" s="143">
        <f t="shared" si="74"/>
        <v>21.05</v>
      </c>
      <c r="BS51" s="144">
        <f t="shared" si="75"/>
        <v>0</v>
      </c>
      <c r="BT51" s="144">
        <f t="shared" si="76"/>
        <v>0</v>
      </c>
      <c r="BU51" s="144">
        <f t="shared" si="77"/>
        <v>0</v>
      </c>
      <c r="BV51" s="145">
        <f t="shared" si="78"/>
        <v>0</v>
      </c>
      <c r="BW51" s="146">
        <f t="shared" si="79"/>
        <v>0</v>
      </c>
      <c r="BX51" s="147"/>
      <c r="BY51" s="144">
        <f t="shared" si="80"/>
        <v>0</v>
      </c>
      <c r="BZ51" s="144">
        <f t="shared" si="81"/>
        <v>0</v>
      </c>
      <c r="CA51" s="144">
        <f t="shared" si="82"/>
        <v>0</v>
      </c>
      <c r="CB51" s="144">
        <f t="shared" si="83"/>
        <v>7.0166666666666675</v>
      </c>
      <c r="CC51" s="144">
        <f t="shared" si="84"/>
        <v>14.033333333333333</v>
      </c>
      <c r="CD51" s="144">
        <f t="shared" si="85"/>
        <v>21.05</v>
      </c>
      <c r="CE51" s="144">
        <f t="shared" si="86"/>
        <v>0</v>
      </c>
      <c r="CF51" s="144">
        <f t="shared" si="87"/>
        <v>0</v>
      </c>
      <c r="CG51" s="144">
        <f t="shared" si="88"/>
        <v>0</v>
      </c>
      <c r="CH51" s="148">
        <f t="shared" si="89"/>
        <v>0</v>
      </c>
    </row>
    <row r="52" spans="1:86" s="149" customFormat="1" ht="15.75" customHeight="1" x14ac:dyDescent="0.25">
      <c r="A52" s="117" t="s">
        <v>342</v>
      </c>
      <c r="B52" s="118" t="s">
        <v>383</v>
      </c>
      <c r="C52" s="274" t="s">
        <v>413</v>
      </c>
      <c r="D52" s="119" t="s">
        <v>349</v>
      </c>
      <c r="E52" s="121" t="s">
        <v>22</v>
      </c>
      <c r="F52" s="121" t="s">
        <v>355</v>
      </c>
      <c r="G52" s="121"/>
      <c r="H52" s="122">
        <v>2</v>
      </c>
      <c r="I52" s="123"/>
      <c r="J52" s="123" t="s">
        <v>380</v>
      </c>
      <c r="K52" s="124">
        <f t="shared" ref="K52:K88" si="148">L52+M52</f>
        <v>15</v>
      </c>
      <c r="L52" s="123">
        <v>5</v>
      </c>
      <c r="M52" s="123">
        <v>10</v>
      </c>
      <c r="N52" s="123" t="s">
        <v>122</v>
      </c>
      <c r="O52" s="123"/>
      <c r="P52" s="124">
        <f t="shared" ref="P52:P88" si="149">SUM(Q52:R52)</f>
        <v>1</v>
      </c>
      <c r="Q52" s="123"/>
      <c r="R52" s="123">
        <v>1</v>
      </c>
      <c r="S52" s="123" t="s">
        <v>329</v>
      </c>
      <c r="T52" s="123"/>
      <c r="U52" s="123" t="s">
        <v>390</v>
      </c>
      <c r="V52" s="123"/>
      <c r="W52" s="123" t="s">
        <v>530</v>
      </c>
      <c r="X52" s="123" t="s">
        <v>484</v>
      </c>
      <c r="Y52" s="123" t="s">
        <v>480</v>
      </c>
      <c r="Z52" s="297" t="s">
        <v>470</v>
      </c>
      <c r="AA52" s="126"/>
      <c r="AB52" s="127"/>
      <c r="AC52" s="128"/>
      <c r="AD52" s="129">
        <v>24</v>
      </c>
      <c r="AE52" s="130"/>
      <c r="AF52" s="131">
        <v>1</v>
      </c>
      <c r="AG52" s="132"/>
      <c r="AH52" s="133"/>
      <c r="AI52" s="132"/>
      <c r="AJ52" s="134"/>
      <c r="AK52" s="125"/>
      <c r="AL52" s="135"/>
      <c r="AM52" s="122"/>
      <c r="AN52" s="136">
        <f t="shared" si="46"/>
        <v>0</v>
      </c>
      <c r="AO52" s="137">
        <f t="shared" si="47"/>
        <v>0</v>
      </c>
      <c r="AP52" s="137">
        <f t="shared" si="48"/>
        <v>0</v>
      </c>
      <c r="AQ52" s="138">
        <f t="shared" si="49"/>
        <v>0</v>
      </c>
      <c r="AR52" s="137">
        <f t="shared" si="50"/>
        <v>0</v>
      </c>
      <c r="AS52" s="137">
        <f t="shared" si="51"/>
        <v>7.5</v>
      </c>
      <c r="AT52" s="137">
        <f t="shared" si="52"/>
        <v>0</v>
      </c>
      <c r="AU52" s="137">
        <f t="shared" si="53"/>
        <v>0</v>
      </c>
      <c r="AV52" s="137">
        <f t="shared" si="54"/>
        <v>0</v>
      </c>
      <c r="AW52" s="137">
        <f t="shared" si="55"/>
        <v>0</v>
      </c>
      <c r="AX52" s="137">
        <f t="shared" si="56"/>
        <v>0</v>
      </c>
      <c r="AY52" s="137">
        <f t="shared" si="57"/>
        <v>0</v>
      </c>
      <c r="AZ52" s="137">
        <f t="shared" si="58"/>
        <v>0</v>
      </c>
      <c r="BA52" s="137">
        <f t="shared" si="59"/>
        <v>0</v>
      </c>
      <c r="BB52" s="137">
        <f t="shared" si="60"/>
        <v>0</v>
      </c>
      <c r="BC52" s="137">
        <f t="shared" si="61"/>
        <v>0</v>
      </c>
      <c r="BD52" s="137">
        <f t="shared" si="62"/>
        <v>0</v>
      </c>
      <c r="BE52" s="137">
        <f t="shared" si="63"/>
        <v>0</v>
      </c>
      <c r="BF52" s="137">
        <f t="shared" si="64"/>
        <v>0</v>
      </c>
      <c r="BG52" s="139">
        <f t="shared" si="65"/>
        <v>0</v>
      </c>
      <c r="BH52" s="140">
        <f t="shared" si="66"/>
        <v>0</v>
      </c>
      <c r="BI52" s="152">
        <f t="shared" si="67"/>
        <v>10.500000000000002</v>
      </c>
      <c r="BJ52" s="152">
        <f t="shared" si="68"/>
        <v>21</v>
      </c>
      <c r="BK52" s="152">
        <f t="shared" si="69"/>
        <v>31.5</v>
      </c>
      <c r="BL52" s="153">
        <f t="shared" si="70"/>
        <v>0.66666666666666663</v>
      </c>
      <c r="BM52" s="141"/>
      <c r="BN52" s="152">
        <f t="shared" si="71"/>
        <v>0</v>
      </c>
      <c r="BO52" s="152">
        <f t="shared" si="72"/>
        <v>0</v>
      </c>
      <c r="BP52" s="152">
        <f t="shared" si="73"/>
        <v>0</v>
      </c>
      <c r="BQ52" s="142"/>
      <c r="BR52" s="143">
        <f t="shared" si="74"/>
        <v>24</v>
      </c>
      <c r="BS52" s="144">
        <f t="shared" si="75"/>
        <v>7.5</v>
      </c>
      <c r="BT52" s="144">
        <f t="shared" si="76"/>
        <v>0</v>
      </c>
      <c r="BU52" s="144">
        <f t="shared" si="77"/>
        <v>0</v>
      </c>
      <c r="BV52" s="145">
        <f t="shared" si="78"/>
        <v>7.5</v>
      </c>
      <c r="BW52" s="146">
        <f t="shared" si="79"/>
        <v>0</v>
      </c>
      <c r="BX52" s="147"/>
      <c r="BY52" s="144">
        <f t="shared" si="80"/>
        <v>0</v>
      </c>
      <c r="BZ52" s="144">
        <f t="shared" si="81"/>
        <v>0</v>
      </c>
      <c r="CA52" s="144">
        <f t="shared" si="82"/>
        <v>0</v>
      </c>
      <c r="CB52" s="144">
        <f t="shared" si="83"/>
        <v>10.500000000000002</v>
      </c>
      <c r="CC52" s="144">
        <f t="shared" si="84"/>
        <v>21</v>
      </c>
      <c r="CD52" s="144">
        <f t="shared" si="85"/>
        <v>31.5</v>
      </c>
      <c r="CE52" s="144">
        <f t="shared" si="86"/>
        <v>0</v>
      </c>
      <c r="CF52" s="144">
        <f t="shared" si="87"/>
        <v>0</v>
      </c>
      <c r="CG52" s="144">
        <f t="shared" si="88"/>
        <v>0</v>
      </c>
      <c r="CH52" s="148">
        <f t="shared" si="89"/>
        <v>0</v>
      </c>
    </row>
    <row r="53" spans="1:86" s="149" customFormat="1" ht="15.75" customHeight="1" x14ac:dyDescent="0.25">
      <c r="A53" s="117" t="s">
        <v>342</v>
      </c>
      <c r="B53" s="118" t="s">
        <v>383</v>
      </c>
      <c r="C53" s="274" t="s">
        <v>419</v>
      </c>
      <c r="D53" s="119" t="s">
        <v>349</v>
      </c>
      <c r="E53" s="121" t="s">
        <v>22</v>
      </c>
      <c r="F53" s="121" t="s">
        <v>355</v>
      </c>
      <c r="G53" s="121"/>
      <c r="H53" s="122">
        <v>2</v>
      </c>
      <c r="I53" s="123" t="s">
        <v>333</v>
      </c>
      <c r="J53" s="123" t="s">
        <v>380</v>
      </c>
      <c r="K53" s="124">
        <f t="shared" si="148"/>
        <v>15</v>
      </c>
      <c r="L53" s="123">
        <v>5</v>
      </c>
      <c r="M53" s="123">
        <v>10</v>
      </c>
      <c r="N53" s="123" t="s">
        <v>119</v>
      </c>
      <c r="O53" s="123"/>
      <c r="P53" s="124">
        <f t="shared" si="149"/>
        <v>1</v>
      </c>
      <c r="Q53" s="123"/>
      <c r="R53" s="123">
        <v>1</v>
      </c>
      <c r="S53" s="123" t="s">
        <v>329</v>
      </c>
      <c r="T53" s="123"/>
      <c r="U53" s="123" t="s">
        <v>390</v>
      </c>
      <c r="V53" s="123"/>
      <c r="W53" s="123" t="s">
        <v>530</v>
      </c>
      <c r="X53" s="123" t="s">
        <v>484</v>
      </c>
      <c r="Y53" s="123" t="s">
        <v>480</v>
      </c>
      <c r="Z53" s="297" t="s">
        <v>470</v>
      </c>
      <c r="AA53" s="126"/>
      <c r="AB53" s="127">
        <v>8</v>
      </c>
      <c r="AC53" s="128"/>
      <c r="AD53" s="129"/>
      <c r="AE53" s="130"/>
      <c r="AF53" s="131"/>
      <c r="AG53" s="132"/>
      <c r="AH53" s="133"/>
      <c r="AI53" s="132"/>
      <c r="AJ53" s="134"/>
      <c r="AK53" s="125"/>
      <c r="AL53" s="135"/>
      <c r="AM53" s="122"/>
      <c r="AN53" s="136">
        <f t="shared" si="46"/>
        <v>0</v>
      </c>
      <c r="AO53" s="137">
        <f t="shared" si="47"/>
        <v>5.25</v>
      </c>
      <c r="AP53" s="137">
        <f t="shared" si="48"/>
        <v>2</v>
      </c>
      <c r="AQ53" s="138">
        <f t="shared" si="49"/>
        <v>1.2</v>
      </c>
      <c r="AR53" s="137">
        <f t="shared" si="50"/>
        <v>0</v>
      </c>
      <c r="AS53" s="137">
        <f t="shared" si="51"/>
        <v>0</v>
      </c>
      <c r="AT53" s="137">
        <f t="shared" si="52"/>
        <v>0</v>
      </c>
      <c r="AU53" s="137">
        <f t="shared" si="53"/>
        <v>0</v>
      </c>
      <c r="AV53" s="137">
        <f t="shared" si="54"/>
        <v>0</v>
      </c>
      <c r="AW53" s="137">
        <f t="shared" si="55"/>
        <v>0</v>
      </c>
      <c r="AX53" s="137">
        <f t="shared" si="56"/>
        <v>0</v>
      </c>
      <c r="AY53" s="137">
        <f t="shared" si="57"/>
        <v>0</v>
      </c>
      <c r="AZ53" s="137">
        <f t="shared" si="58"/>
        <v>0</v>
      </c>
      <c r="BA53" s="137">
        <f t="shared" si="59"/>
        <v>0</v>
      </c>
      <c r="BB53" s="137">
        <f t="shared" si="60"/>
        <v>0</v>
      </c>
      <c r="BC53" s="137">
        <f t="shared" si="61"/>
        <v>0</v>
      </c>
      <c r="BD53" s="137">
        <f t="shared" si="62"/>
        <v>0</v>
      </c>
      <c r="BE53" s="137">
        <f t="shared" si="63"/>
        <v>0</v>
      </c>
      <c r="BF53" s="137">
        <f t="shared" si="64"/>
        <v>0</v>
      </c>
      <c r="BG53" s="139">
        <f t="shared" si="65"/>
        <v>0</v>
      </c>
      <c r="BH53" s="140">
        <f t="shared" si="66"/>
        <v>0</v>
      </c>
      <c r="BI53" s="152">
        <f t="shared" si="67"/>
        <v>5.4833333333333334</v>
      </c>
      <c r="BJ53" s="152">
        <f t="shared" si="68"/>
        <v>10.966666666666665</v>
      </c>
      <c r="BK53" s="152">
        <f t="shared" si="69"/>
        <v>16.45</v>
      </c>
      <c r="BL53" s="153">
        <f t="shared" si="70"/>
        <v>0.66666666666666663</v>
      </c>
      <c r="BM53" s="141"/>
      <c r="BN53" s="152">
        <f t="shared" si="71"/>
        <v>0</v>
      </c>
      <c r="BO53" s="152">
        <f t="shared" si="72"/>
        <v>0</v>
      </c>
      <c r="BP53" s="152">
        <f t="shared" si="73"/>
        <v>0</v>
      </c>
      <c r="BQ53" s="142"/>
      <c r="BR53" s="143">
        <f t="shared" si="74"/>
        <v>16.45</v>
      </c>
      <c r="BS53" s="144">
        <f t="shared" si="75"/>
        <v>0</v>
      </c>
      <c r="BT53" s="144">
        <f t="shared" si="76"/>
        <v>0</v>
      </c>
      <c r="BU53" s="144">
        <f t="shared" si="77"/>
        <v>0</v>
      </c>
      <c r="BV53" s="145">
        <f t="shared" si="78"/>
        <v>0</v>
      </c>
      <c r="BW53" s="146">
        <f t="shared" si="79"/>
        <v>0</v>
      </c>
      <c r="BX53" s="147"/>
      <c r="BY53" s="144">
        <f t="shared" si="80"/>
        <v>0</v>
      </c>
      <c r="BZ53" s="144">
        <f t="shared" si="81"/>
        <v>0</v>
      </c>
      <c r="CA53" s="144">
        <f t="shared" si="82"/>
        <v>0</v>
      </c>
      <c r="CB53" s="144">
        <f t="shared" si="83"/>
        <v>5.4833333333333334</v>
      </c>
      <c r="CC53" s="144">
        <f t="shared" si="84"/>
        <v>10.966666666666665</v>
      </c>
      <c r="CD53" s="144">
        <f t="shared" si="85"/>
        <v>16.45</v>
      </c>
      <c r="CE53" s="144">
        <f t="shared" si="86"/>
        <v>0</v>
      </c>
      <c r="CF53" s="144">
        <f t="shared" si="87"/>
        <v>0</v>
      </c>
      <c r="CG53" s="144">
        <f t="shared" si="88"/>
        <v>0</v>
      </c>
      <c r="CH53" s="148">
        <f t="shared" si="89"/>
        <v>0</v>
      </c>
    </row>
    <row r="54" spans="1:86" s="149" customFormat="1" ht="15.75" customHeight="1" x14ac:dyDescent="0.25">
      <c r="A54" s="117" t="s">
        <v>342</v>
      </c>
      <c r="B54" s="118" t="s">
        <v>383</v>
      </c>
      <c r="C54" s="274" t="s">
        <v>419</v>
      </c>
      <c r="D54" s="119" t="s">
        <v>349</v>
      </c>
      <c r="E54" s="121" t="s">
        <v>22</v>
      </c>
      <c r="F54" s="121" t="s">
        <v>355</v>
      </c>
      <c r="G54" s="121"/>
      <c r="H54" s="122">
        <v>2</v>
      </c>
      <c r="I54" s="123"/>
      <c r="J54" s="123" t="s">
        <v>380</v>
      </c>
      <c r="K54" s="124">
        <f t="shared" si="148"/>
        <v>15</v>
      </c>
      <c r="L54" s="123">
        <v>5</v>
      </c>
      <c r="M54" s="123">
        <v>10</v>
      </c>
      <c r="N54" s="123" t="s">
        <v>122</v>
      </c>
      <c r="O54" s="123"/>
      <c r="P54" s="124">
        <f t="shared" si="149"/>
        <v>1</v>
      </c>
      <c r="Q54" s="123"/>
      <c r="R54" s="123">
        <v>1</v>
      </c>
      <c r="S54" s="123" t="s">
        <v>329</v>
      </c>
      <c r="T54" s="123"/>
      <c r="U54" s="123" t="s">
        <v>390</v>
      </c>
      <c r="V54" s="123"/>
      <c r="W54" s="123" t="s">
        <v>530</v>
      </c>
      <c r="X54" s="123" t="s">
        <v>484</v>
      </c>
      <c r="Y54" s="123" t="s">
        <v>480</v>
      </c>
      <c r="Z54" s="297" t="s">
        <v>470</v>
      </c>
      <c r="AA54" s="126"/>
      <c r="AB54" s="127"/>
      <c r="AC54" s="128"/>
      <c r="AD54" s="129">
        <v>12</v>
      </c>
      <c r="AE54" s="130"/>
      <c r="AF54" s="131"/>
      <c r="AG54" s="132"/>
      <c r="AH54" s="133" t="s">
        <v>352</v>
      </c>
      <c r="AI54" s="132"/>
      <c r="AJ54" s="134"/>
      <c r="AK54" s="125"/>
      <c r="AL54" s="135"/>
      <c r="AM54" s="122"/>
      <c r="AN54" s="136">
        <f t="shared" si="46"/>
        <v>0</v>
      </c>
      <c r="AO54" s="137">
        <f t="shared" si="47"/>
        <v>0</v>
      </c>
      <c r="AP54" s="137">
        <f t="shared" si="48"/>
        <v>0</v>
      </c>
      <c r="AQ54" s="138">
        <f t="shared" si="49"/>
        <v>0</v>
      </c>
      <c r="AR54" s="137">
        <f t="shared" si="50"/>
        <v>0</v>
      </c>
      <c r="AS54" s="137">
        <f t="shared" si="51"/>
        <v>0</v>
      </c>
      <c r="AT54" s="137">
        <f t="shared" si="52"/>
        <v>7.5</v>
      </c>
      <c r="AU54" s="137">
        <f t="shared" si="53"/>
        <v>0</v>
      </c>
      <c r="AV54" s="137">
        <f t="shared" si="54"/>
        <v>0</v>
      </c>
      <c r="AW54" s="137">
        <f t="shared" si="55"/>
        <v>0</v>
      </c>
      <c r="AX54" s="137">
        <f t="shared" si="56"/>
        <v>0</v>
      </c>
      <c r="AY54" s="137">
        <f t="shared" si="57"/>
        <v>0</v>
      </c>
      <c r="AZ54" s="137">
        <f t="shared" si="58"/>
        <v>0</v>
      </c>
      <c r="BA54" s="137">
        <f t="shared" si="59"/>
        <v>0</v>
      </c>
      <c r="BB54" s="137">
        <f t="shared" si="60"/>
        <v>0</v>
      </c>
      <c r="BC54" s="137">
        <f t="shared" si="61"/>
        <v>0</v>
      </c>
      <c r="BD54" s="137">
        <f t="shared" si="62"/>
        <v>0</v>
      </c>
      <c r="BE54" s="137">
        <f t="shared" si="63"/>
        <v>0</v>
      </c>
      <c r="BF54" s="137">
        <f t="shared" si="64"/>
        <v>0</v>
      </c>
      <c r="BG54" s="139">
        <f t="shared" si="65"/>
        <v>0</v>
      </c>
      <c r="BH54" s="140">
        <f t="shared" si="66"/>
        <v>0</v>
      </c>
      <c r="BI54" s="152">
        <f t="shared" si="67"/>
        <v>6.5000000000000009</v>
      </c>
      <c r="BJ54" s="152">
        <f t="shared" si="68"/>
        <v>13</v>
      </c>
      <c r="BK54" s="152">
        <f t="shared" si="69"/>
        <v>19.5</v>
      </c>
      <c r="BL54" s="153">
        <f t="shared" si="70"/>
        <v>0.66666666666666663</v>
      </c>
      <c r="BM54" s="141"/>
      <c r="BN54" s="152">
        <f t="shared" si="71"/>
        <v>0</v>
      </c>
      <c r="BO54" s="152">
        <f t="shared" si="72"/>
        <v>0</v>
      </c>
      <c r="BP54" s="152">
        <f t="shared" si="73"/>
        <v>0</v>
      </c>
      <c r="BQ54" s="142"/>
      <c r="BR54" s="143">
        <f t="shared" si="74"/>
        <v>12</v>
      </c>
      <c r="BS54" s="144">
        <f t="shared" si="75"/>
        <v>7.5</v>
      </c>
      <c r="BT54" s="144">
        <f t="shared" si="76"/>
        <v>7.5</v>
      </c>
      <c r="BU54" s="144">
        <f t="shared" si="77"/>
        <v>0</v>
      </c>
      <c r="BV54" s="145">
        <f t="shared" si="78"/>
        <v>0</v>
      </c>
      <c r="BW54" s="146">
        <f t="shared" si="79"/>
        <v>0</v>
      </c>
      <c r="BX54" s="147"/>
      <c r="BY54" s="144">
        <f t="shared" si="80"/>
        <v>0</v>
      </c>
      <c r="BZ54" s="144">
        <f t="shared" si="81"/>
        <v>0</v>
      </c>
      <c r="CA54" s="144">
        <f t="shared" si="82"/>
        <v>0</v>
      </c>
      <c r="CB54" s="144">
        <f t="shared" si="83"/>
        <v>6.5000000000000009</v>
      </c>
      <c r="CC54" s="144">
        <f t="shared" si="84"/>
        <v>13</v>
      </c>
      <c r="CD54" s="144">
        <f t="shared" si="85"/>
        <v>19.5</v>
      </c>
      <c r="CE54" s="144">
        <f t="shared" si="86"/>
        <v>0</v>
      </c>
      <c r="CF54" s="144">
        <f t="shared" si="87"/>
        <v>0</v>
      </c>
      <c r="CG54" s="144">
        <f t="shared" si="88"/>
        <v>0</v>
      </c>
      <c r="CH54" s="148">
        <f t="shared" si="89"/>
        <v>0</v>
      </c>
    </row>
    <row r="55" spans="1:86" s="149" customFormat="1" ht="31.5" customHeight="1" x14ac:dyDescent="0.25">
      <c r="A55" s="117" t="s">
        <v>342</v>
      </c>
      <c r="B55" s="118" t="s">
        <v>391</v>
      </c>
      <c r="C55" s="274" t="s">
        <v>362</v>
      </c>
      <c r="D55" s="119" t="s">
        <v>349</v>
      </c>
      <c r="E55" s="121" t="s">
        <v>22</v>
      </c>
      <c r="F55" s="121" t="s">
        <v>355</v>
      </c>
      <c r="G55" s="121"/>
      <c r="H55" s="122">
        <v>2</v>
      </c>
      <c r="I55" s="123"/>
      <c r="J55" s="123" t="s">
        <v>380</v>
      </c>
      <c r="K55" s="124">
        <f t="shared" si="148"/>
        <v>15</v>
      </c>
      <c r="L55" s="123">
        <v>5</v>
      </c>
      <c r="M55" s="123">
        <v>10</v>
      </c>
      <c r="N55" s="123" t="s">
        <v>357</v>
      </c>
      <c r="O55" s="123"/>
      <c r="P55" s="124">
        <f t="shared" si="149"/>
        <v>1</v>
      </c>
      <c r="Q55" s="123"/>
      <c r="R55" s="123">
        <v>1</v>
      </c>
      <c r="S55" s="123" t="s">
        <v>329</v>
      </c>
      <c r="T55" s="123"/>
      <c r="U55" s="123" t="s">
        <v>390</v>
      </c>
      <c r="V55" s="123"/>
      <c r="W55" s="123"/>
      <c r="X55" s="123" t="s">
        <v>478</v>
      </c>
      <c r="Y55" s="123" t="s">
        <v>481</v>
      </c>
      <c r="Z55" s="297" t="s">
        <v>469</v>
      </c>
      <c r="AA55" s="126"/>
      <c r="AB55" s="127"/>
      <c r="AC55" s="128"/>
      <c r="AD55" s="129"/>
      <c r="AE55" s="130"/>
      <c r="AF55" s="131"/>
      <c r="AG55" s="132"/>
      <c r="AH55" s="133"/>
      <c r="AI55" s="132"/>
      <c r="AJ55" s="134"/>
      <c r="AK55" s="125"/>
      <c r="AL55" s="135">
        <v>2</v>
      </c>
      <c r="AM55" s="122"/>
      <c r="AN55" s="136">
        <f t="shared" si="46"/>
        <v>0</v>
      </c>
      <c r="AO55" s="137">
        <f t="shared" si="47"/>
        <v>0</v>
      </c>
      <c r="AP55" s="137">
        <f t="shared" si="48"/>
        <v>0</v>
      </c>
      <c r="AQ55" s="138">
        <f t="shared" si="49"/>
        <v>0</v>
      </c>
      <c r="AR55" s="137">
        <f t="shared" si="50"/>
        <v>0</v>
      </c>
      <c r="AS55" s="137">
        <f t="shared" si="51"/>
        <v>0</v>
      </c>
      <c r="AT55" s="137">
        <f t="shared" si="52"/>
        <v>0</v>
      </c>
      <c r="AU55" s="137">
        <f t="shared" si="53"/>
        <v>0</v>
      </c>
      <c r="AV55" s="137">
        <f t="shared" si="54"/>
        <v>0</v>
      </c>
      <c r="AW55" s="137">
        <f t="shared" si="55"/>
        <v>18</v>
      </c>
      <c r="AX55" s="137">
        <f t="shared" si="56"/>
        <v>0</v>
      </c>
      <c r="AY55" s="137">
        <f t="shared" si="57"/>
        <v>0</v>
      </c>
      <c r="AZ55" s="137">
        <f t="shared" si="58"/>
        <v>0</v>
      </c>
      <c r="BA55" s="137">
        <f t="shared" si="59"/>
        <v>0</v>
      </c>
      <c r="BB55" s="137">
        <f t="shared" si="60"/>
        <v>0</v>
      </c>
      <c r="BC55" s="137">
        <f t="shared" si="61"/>
        <v>0</v>
      </c>
      <c r="BD55" s="137">
        <f t="shared" si="62"/>
        <v>0</v>
      </c>
      <c r="BE55" s="137">
        <f t="shared" si="63"/>
        <v>0</v>
      </c>
      <c r="BF55" s="137">
        <f t="shared" si="64"/>
        <v>0</v>
      </c>
      <c r="BG55" s="139">
        <f t="shared" si="65"/>
        <v>0</v>
      </c>
      <c r="BH55" s="140">
        <f t="shared" si="66"/>
        <v>0</v>
      </c>
      <c r="BI55" s="152">
        <f t="shared" si="67"/>
        <v>6.0000000000000009</v>
      </c>
      <c r="BJ55" s="152">
        <f t="shared" si="68"/>
        <v>12</v>
      </c>
      <c r="BK55" s="152">
        <f t="shared" si="69"/>
        <v>18</v>
      </c>
      <c r="BL55" s="153">
        <f t="shared" si="70"/>
        <v>0.66666666666666663</v>
      </c>
      <c r="BM55" s="141"/>
      <c r="BN55" s="152">
        <f t="shared" si="71"/>
        <v>6.0000000000000009</v>
      </c>
      <c r="BO55" s="152">
        <f t="shared" si="72"/>
        <v>12</v>
      </c>
      <c r="BP55" s="152">
        <f t="shared" si="73"/>
        <v>18</v>
      </c>
      <c r="BQ55" s="142"/>
      <c r="BR55" s="143">
        <f t="shared" si="74"/>
        <v>18</v>
      </c>
      <c r="BS55" s="144">
        <f t="shared" si="75"/>
        <v>0</v>
      </c>
      <c r="BT55" s="144">
        <f t="shared" si="76"/>
        <v>0</v>
      </c>
      <c r="BU55" s="144">
        <f t="shared" si="77"/>
        <v>0</v>
      </c>
      <c r="BV55" s="145">
        <f t="shared" si="78"/>
        <v>0</v>
      </c>
      <c r="BW55" s="146">
        <f t="shared" si="79"/>
        <v>0</v>
      </c>
      <c r="BX55" s="147"/>
      <c r="BY55" s="144">
        <f t="shared" si="80"/>
        <v>0</v>
      </c>
      <c r="BZ55" s="144">
        <f t="shared" si="81"/>
        <v>0</v>
      </c>
      <c r="CA55" s="144">
        <f t="shared" si="82"/>
        <v>0</v>
      </c>
      <c r="CB55" s="144">
        <f t="shared" si="83"/>
        <v>6.0000000000000009</v>
      </c>
      <c r="CC55" s="144">
        <f t="shared" si="84"/>
        <v>12</v>
      </c>
      <c r="CD55" s="144">
        <f t="shared" si="85"/>
        <v>18</v>
      </c>
      <c r="CE55" s="144">
        <f t="shared" si="86"/>
        <v>0</v>
      </c>
      <c r="CF55" s="144">
        <f t="shared" si="87"/>
        <v>0</v>
      </c>
      <c r="CG55" s="144">
        <f t="shared" si="88"/>
        <v>0</v>
      </c>
      <c r="CH55" s="148">
        <f t="shared" si="89"/>
        <v>0</v>
      </c>
    </row>
    <row r="56" spans="1:86" s="149" customFormat="1" ht="31.5" customHeight="1" x14ac:dyDescent="0.25">
      <c r="A56" s="117" t="s">
        <v>327</v>
      </c>
      <c r="B56" s="118" t="s">
        <v>383</v>
      </c>
      <c r="C56" s="274" t="s">
        <v>415</v>
      </c>
      <c r="D56" s="119" t="s">
        <v>339</v>
      </c>
      <c r="E56" s="121" t="s">
        <v>163</v>
      </c>
      <c r="F56" s="121" t="s">
        <v>384</v>
      </c>
      <c r="G56" s="121"/>
      <c r="H56" s="122">
        <v>3</v>
      </c>
      <c r="I56" s="123" t="s">
        <v>330</v>
      </c>
      <c r="J56" s="123" t="s">
        <v>416</v>
      </c>
      <c r="K56" s="124">
        <f t="shared" si="148"/>
        <v>22</v>
      </c>
      <c r="L56" s="123">
        <v>22</v>
      </c>
      <c r="M56" s="123"/>
      <c r="N56" s="123" t="s">
        <v>119</v>
      </c>
      <c r="O56" s="123"/>
      <c r="P56" s="124">
        <f t="shared" si="149"/>
        <v>1</v>
      </c>
      <c r="Q56" s="123">
        <v>1</v>
      </c>
      <c r="R56" s="123"/>
      <c r="S56" s="123" t="s">
        <v>329</v>
      </c>
      <c r="T56" s="123"/>
      <c r="U56" s="123" t="s">
        <v>390</v>
      </c>
      <c r="V56" s="123" t="s">
        <v>484</v>
      </c>
      <c r="W56" s="123" t="s">
        <v>530</v>
      </c>
      <c r="X56" s="123" t="s">
        <v>484</v>
      </c>
      <c r="Y56" s="123" t="s">
        <v>480</v>
      </c>
      <c r="Z56" s="297" t="s">
        <v>466</v>
      </c>
      <c r="AA56" s="126">
        <v>108</v>
      </c>
      <c r="AB56" s="127">
        <v>16</v>
      </c>
      <c r="AC56" s="128"/>
      <c r="AD56" s="129"/>
      <c r="AE56" s="130"/>
      <c r="AF56" s="131"/>
      <c r="AG56" s="132"/>
      <c r="AH56" s="133"/>
      <c r="AI56" s="132"/>
      <c r="AJ56" s="134"/>
      <c r="AK56" s="125"/>
      <c r="AL56" s="135"/>
      <c r="AM56" s="122"/>
      <c r="AN56" s="136">
        <f t="shared" si="46"/>
        <v>5.5</v>
      </c>
      <c r="AO56" s="137">
        <f t="shared" si="47"/>
        <v>0</v>
      </c>
      <c r="AP56" s="137">
        <f t="shared" si="48"/>
        <v>0</v>
      </c>
      <c r="AQ56" s="138">
        <f t="shared" si="49"/>
        <v>0.8</v>
      </c>
      <c r="AR56" s="137">
        <f t="shared" si="50"/>
        <v>0</v>
      </c>
      <c r="AS56" s="137">
        <f t="shared" si="51"/>
        <v>0</v>
      </c>
      <c r="AT56" s="137">
        <f t="shared" si="52"/>
        <v>0</v>
      </c>
      <c r="AU56" s="137">
        <f t="shared" si="53"/>
        <v>0</v>
      </c>
      <c r="AV56" s="137">
        <f t="shared" si="54"/>
        <v>0</v>
      </c>
      <c r="AW56" s="137">
        <f t="shared" si="55"/>
        <v>0</v>
      </c>
      <c r="AX56" s="137">
        <f t="shared" si="56"/>
        <v>0</v>
      </c>
      <c r="AY56" s="137">
        <f t="shared" si="57"/>
        <v>0</v>
      </c>
      <c r="AZ56" s="137">
        <f t="shared" si="58"/>
        <v>0</v>
      </c>
      <c r="BA56" s="137">
        <f t="shared" si="59"/>
        <v>0</v>
      </c>
      <c r="BB56" s="137">
        <f t="shared" si="60"/>
        <v>0</v>
      </c>
      <c r="BC56" s="137">
        <f t="shared" si="61"/>
        <v>0</v>
      </c>
      <c r="BD56" s="137">
        <f t="shared" si="62"/>
        <v>0</v>
      </c>
      <c r="BE56" s="137">
        <f t="shared" si="63"/>
        <v>0</v>
      </c>
      <c r="BF56" s="137">
        <f t="shared" si="64"/>
        <v>0</v>
      </c>
      <c r="BG56" s="139">
        <f t="shared" si="65"/>
        <v>1.4256</v>
      </c>
      <c r="BH56" s="140">
        <f t="shared" si="66"/>
        <v>0</v>
      </c>
      <c r="BI56" s="152">
        <f t="shared" si="67"/>
        <v>23.7256</v>
      </c>
      <c r="BJ56" s="152">
        <f t="shared" si="68"/>
        <v>0</v>
      </c>
      <c r="BK56" s="152">
        <f t="shared" si="69"/>
        <v>23.7256</v>
      </c>
      <c r="BL56" s="153">
        <f t="shared" si="70"/>
        <v>0</v>
      </c>
      <c r="BM56" s="141"/>
      <c r="BN56" s="152">
        <f t="shared" si="71"/>
        <v>0</v>
      </c>
      <c r="BO56" s="152">
        <f t="shared" si="72"/>
        <v>0</v>
      </c>
      <c r="BP56" s="152">
        <f t="shared" si="73"/>
        <v>0</v>
      </c>
      <c r="BQ56" s="142"/>
      <c r="BR56" s="143">
        <f t="shared" si="74"/>
        <v>22.3</v>
      </c>
      <c r="BS56" s="144">
        <f t="shared" si="75"/>
        <v>1.4256</v>
      </c>
      <c r="BT56" s="144">
        <f t="shared" si="76"/>
        <v>1.4256</v>
      </c>
      <c r="BU56" s="144">
        <f t="shared" si="77"/>
        <v>0</v>
      </c>
      <c r="BV56" s="145">
        <f t="shared" si="78"/>
        <v>0</v>
      </c>
      <c r="BW56" s="146">
        <f t="shared" si="79"/>
        <v>0</v>
      </c>
      <c r="BX56" s="147"/>
      <c r="BY56" s="144">
        <f t="shared" si="80"/>
        <v>23.7256</v>
      </c>
      <c r="BZ56" s="144">
        <f t="shared" si="81"/>
        <v>0</v>
      </c>
      <c r="CA56" s="144">
        <f t="shared" si="82"/>
        <v>23.7256</v>
      </c>
      <c r="CB56" s="144">
        <f t="shared" si="83"/>
        <v>0</v>
      </c>
      <c r="CC56" s="144">
        <f t="shared" si="84"/>
        <v>0</v>
      </c>
      <c r="CD56" s="144">
        <f t="shared" si="85"/>
        <v>0</v>
      </c>
      <c r="CE56" s="144">
        <f t="shared" si="86"/>
        <v>0</v>
      </c>
      <c r="CF56" s="144">
        <f t="shared" si="87"/>
        <v>0</v>
      </c>
      <c r="CG56" s="144">
        <f t="shared" si="88"/>
        <v>0</v>
      </c>
      <c r="CH56" s="148">
        <f t="shared" si="89"/>
        <v>0</v>
      </c>
    </row>
    <row r="57" spans="1:86" s="149" customFormat="1" ht="31.5" customHeight="1" x14ac:dyDescent="0.25">
      <c r="A57" s="117" t="s">
        <v>327</v>
      </c>
      <c r="B57" s="118" t="s">
        <v>383</v>
      </c>
      <c r="C57" s="274" t="s">
        <v>415</v>
      </c>
      <c r="D57" s="119" t="s">
        <v>339</v>
      </c>
      <c r="E57" s="121" t="s">
        <v>163</v>
      </c>
      <c r="F57" s="121" t="s">
        <v>384</v>
      </c>
      <c r="G57" s="121"/>
      <c r="H57" s="122">
        <v>3</v>
      </c>
      <c r="I57" s="123"/>
      <c r="J57" s="123" t="s">
        <v>417</v>
      </c>
      <c r="K57" s="124">
        <f t="shared" si="148"/>
        <v>11</v>
      </c>
      <c r="L57" s="123">
        <v>11</v>
      </c>
      <c r="M57" s="123"/>
      <c r="N57" s="123" t="s">
        <v>122</v>
      </c>
      <c r="O57" s="123"/>
      <c r="P57" s="124">
        <f t="shared" si="149"/>
        <v>1</v>
      </c>
      <c r="Q57" s="123">
        <v>1</v>
      </c>
      <c r="R57" s="123"/>
      <c r="S57" s="123" t="s">
        <v>329</v>
      </c>
      <c r="T57" s="123"/>
      <c r="U57" s="123" t="s">
        <v>390</v>
      </c>
      <c r="V57" s="123" t="s">
        <v>484</v>
      </c>
      <c r="W57" s="123" t="s">
        <v>530</v>
      </c>
      <c r="X57" s="123" t="s">
        <v>484</v>
      </c>
      <c r="Y57" s="123" t="s">
        <v>480</v>
      </c>
      <c r="Z57" s="297" t="s">
        <v>466</v>
      </c>
      <c r="AA57" s="126"/>
      <c r="AB57" s="127"/>
      <c r="AC57" s="128"/>
      <c r="AD57" s="129">
        <v>32</v>
      </c>
      <c r="AE57" s="130">
        <v>51</v>
      </c>
      <c r="AF57" s="131"/>
      <c r="AG57" s="132"/>
      <c r="AH57" s="133"/>
      <c r="AI57" s="132"/>
      <c r="AJ57" s="134"/>
      <c r="AK57" s="125" t="s">
        <v>332</v>
      </c>
      <c r="AL57" s="135"/>
      <c r="AM57" s="122"/>
      <c r="AN57" s="136">
        <f t="shared" si="46"/>
        <v>0</v>
      </c>
      <c r="AO57" s="137">
        <f t="shared" si="47"/>
        <v>0</v>
      </c>
      <c r="AP57" s="137">
        <f t="shared" si="48"/>
        <v>0</v>
      </c>
      <c r="AQ57" s="138">
        <f t="shared" si="49"/>
        <v>0</v>
      </c>
      <c r="AR57" s="137">
        <f t="shared" si="50"/>
        <v>0</v>
      </c>
      <c r="AS57" s="137">
        <f t="shared" si="51"/>
        <v>0</v>
      </c>
      <c r="AT57" s="137">
        <f t="shared" si="52"/>
        <v>0</v>
      </c>
      <c r="AU57" s="137">
        <f t="shared" si="53"/>
        <v>0</v>
      </c>
      <c r="AV57" s="137">
        <f t="shared" si="54"/>
        <v>0</v>
      </c>
      <c r="AW57" s="137">
        <f t="shared" si="55"/>
        <v>0</v>
      </c>
      <c r="AX57" s="137">
        <f t="shared" si="56"/>
        <v>2.9472325581395347</v>
      </c>
      <c r="AY57" s="137">
        <f t="shared" si="57"/>
        <v>0</v>
      </c>
      <c r="AZ57" s="137">
        <f t="shared" si="58"/>
        <v>0</v>
      </c>
      <c r="BA57" s="137">
        <f t="shared" si="59"/>
        <v>0</v>
      </c>
      <c r="BB57" s="137">
        <f t="shared" si="60"/>
        <v>0</v>
      </c>
      <c r="BC57" s="137">
        <f t="shared" si="61"/>
        <v>0</v>
      </c>
      <c r="BD57" s="137">
        <f t="shared" si="62"/>
        <v>0</v>
      </c>
      <c r="BE57" s="137">
        <f t="shared" si="63"/>
        <v>0</v>
      </c>
      <c r="BF57" s="137">
        <f t="shared" si="64"/>
        <v>0</v>
      </c>
      <c r="BG57" s="139">
        <f t="shared" si="65"/>
        <v>0</v>
      </c>
      <c r="BH57" s="140">
        <f t="shared" si="66"/>
        <v>0</v>
      </c>
      <c r="BI57" s="152">
        <f t="shared" si="67"/>
        <v>34.947232558139532</v>
      </c>
      <c r="BJ57" s="152">
        <f t="shared" si="68"/>
        <v>0</v>
      </c>
      <c r="BK57" s="152">
        <f t="shared" si="69"/>
        <v>34.947232558139532</v>
      </c>
      <c r="BL57" s="153">
        <f t="shared" si="70"/>
        <v>0</v>
      </c>
      <c r="BM57" s="141"/>
      <c r="BN57" s="152">
        <f t="shared" si="71"/>
        <v>0</v>
      </c>
      <c r="BO57" s="152">
        <f t="shared" si="72"/>
        <v>0</v>
      </c>
      <c r="BP57" s="152">
        <f t="shared" si="73"/>
        <v>0</v>
      </c>
      <c r="BQ57" s="142"/>
      <c r="BR57" s="143">
        <f t="shared" si="74"/>
        <v>32</v>
      </c>
      <c r="BS57" s="144">
        <f t="shared" si="75"/>
        <v>2.9472325581395347</v>
      </c>
      <c r="BT57" s="144">
        <f t="shared" si="76"/>
        <v>2.9472325581395347</v>
      </c>
      <c r="BU57" s="144">
        <f t="shared" si="77"/>
        <v>0</v>
      </c>
      <c r="BV57" s="145">
        <f t="shared" si="78"/>
        <v>0</v>
      </c>
      <c r="BW57" s="146">
        <f t="shared" si="79"/>
        <v>0</v>
      </c>
      <c r="BX57" s="147"/>
      <c r="BY57" s="144">
        <f t="shared" si="80"/>
        <v>34.947232558139532</v>
      </c>
      <c r="BZ57" s="144">
        <f t="shared" si="81"/>
        <v>0</v>
      </c>
      <c r="CA57" s="144">
        <f t="shared" si="82"/>
        <v>34.947232558139532</v>
      </c>
      <c r="CB57" s="144">
        <f t="shared" si="83"/>
        <v>0</v>
      </c>
      <c r="CC57" s="144">
        <f t="shared" si="84"/>
        <v>0</v>
      </c>
      <c r="CD57" s="144">
        <f t="shared" si="85"/>
        <v>0</v>
      </c>
      <c r="CE57" s="144">
        <f t="shared" si="86"/>
        <v>0</v>
      </c>
      <c r="CF57" s="144">
        <f t="shared" si="87"/>
        <v>0</v>
      </c>
      <c r="CG57" s="144">
        <f t="shared" si="88"/>
        <v>0</v>
      </c>
      <c r="CH57" s="148">
        <f t="shared" si="89"/>
        <v>0</v>
      </c>
    </row>
    <row r="58" spans="1:86" s="149" customFormat="1" ht="31.5" customHeight="1" x14ac:dyDescent="0.25">
      <c r="A58" s="117" t="s">
        <v>327</v>
      </c>
      <c r="B58" s="118" t="s">
        <v>383</v>
      </c>
      <c r="C58" s="274" t="s">
        <v>415</v>
      </c>
      <c r="D58" s="119" t="s">
        <v>339</v>
      </c>
      <c r="E58" s="121" t="s">
        <v>163</v>
      </c>
      <c r="F58" s="121" t="s">
        <v>384</v>
      </c>
      <c r="G58" s="121"/>
      <c r="H58" s="122">
        <v>3</v>
      </c>
      <c r="I58" s="123"/>
      <c r="J58" s="123" t="s">
        <v>417</v>
      </c>
      <c r="K58" s="124">
        <f t="shared" si="148"/>
        <v>11</v>
      </c>
      <c r="L58" s="123">
        <v>11</v>
      </c>
      <c r="M58" s="123"/>
      <c r="N58" s="123" t="s">
        <v>122</v>
      </c>
      <c r="O58" s="123"/>
      <c r="P58" s="124">
        <f t="shared" si="149"/>
        <v>1</v>
      </c>
      <c r="Q58" s="123">
        <v>1</v>
      </c>
      <c r="R58" s="123"/>
      <c r="S58" s="123" t="s">
        <v>329</v>
      </c>
      <c r="T58" s="123"/>
      <c r="U58" s="123" t="s">
        <v>390</v>
      </c>
      <c r="V58" s="123"/>
      <c r="W58" s="123"/>
      <c r="X58" s="123" t="s">
        <v>478</v>
      </c>
      <c r="Y58" s="123" t="s">
        <v>481</v>
      </c>
      <c r="Z58" s="297" t="s">
        <v>525</v>
      </c>
      <c r="AA58" s="126"/>
      <c r="AB58" s="127"/>
      <c r="AC58" s="128"/>
      <c r="AD58" s="129">
        <v>32</v>
      </c>
      <c r="AE58" s="130">
        <v>51</v>
      </c>
      <c r="AF58" s="131"/>
      <c r="AG58" s="132"/>
      <c r="AH58" s="133"/>
      <c r="AI58" s="132"/>
      <c r="AJ58" s="134"/>
      <c r="AK58" s="125" t="s">
        <v>332</v>
      </c>
      <c r="AL58" s="135"/>
      <c r="AM58" s="122"/>
      <c r="AN58" s="136">
        <f t="shared" si="46"/>
        <v>0</v>
      </c>
      <c r="AO58" s="137">
        <f t="shared" si="47"/>
        <v>0</v>
      </c>
      <c r="AP58" s="137">
        <f t="shared" si="48"/>
        <v>0</v>
      </c>
      <c r="AQ58" s="138">
        <f t="shared" si="49"/>
        <v>0</v>
      </c>
      <c r="AR58" s="137">
        <f t="shared" si="50"/>
        <v>0</v>
      </c>
      <c r="AS58" s="137">
        <f t="shared" si="51"/>
        <v>0</v>
      </c>
      <c r="AT58" s="137">
        <f t="shared" si="52"/>
        <v>0</v>
      </c>
      <c r="AU58" s="137">
        <f t="shared" si="53"/>
        <v>0</v>
      </c>
      <c r="AV58" s="137">
        <f t="shared" si="54"/>
        <v>0</v>
      </c>
      <c r="AW58" s="137">
        <f t="shared" si="55"/>
        <v>0</v>
      </c>
      <c r="AX58" s="137">
        <f t="shared" si="56"/>
        <v>2.9472325581395347</v>
      </c>
      <c r="AY58" s="137">
        <f t="shared" si="57"/>
        <v>0</v>
      </c>
      <c r="AZ58" s="137">
        <f t="shared" si="58"/>
        <v>0</v>
      </c>
      <c r="BA58" s="137">
        <f t="shared" si="59"/>
        <v>0</v>
      </c>
      <c r="BB58" s="137">
        <f t="shared" si="60"/>
        <v>0</v>
      </c>
      <c r="BC58" s="137">
        <f t="shared" si="61"/>
        <v>0</v>
      </c>
      <c r="BD58" s="137">
        <f t="shared" si="62"/>
        <v>0</v>
      </c>
      <c r="BE58" s="137">
        <f t="shared" si="63"/>
        <v>0</v>
      </c>
      <c r="BF58" s="137">
        <f t="shared" si="64"/>
        <v>0</v>
      </c>
      <c r="BG58" s="139">
        <f t="shared" si="65"/>
        <v>0</v>
      </c>
      <c r="BH58" s="140">
        <f t="shared" si="66"/>
        <v>0</v>
      </c>
      <c r="BI58" s="152">
        <f t="shared" si="67"/>
        <v>34.947232558139532</v>
      </c>
      <c r="BJ58" s="152">
        <f t="shared" si="68"/>
        <v>0</v>
      </c>
      <c r="BK58" s="152">
        <f t="shared" si="69"/>
        <v>34.947232558139532</v>
      </c>
      <c r="BL58" s="153">
        <f t="shared" si="70"/>
        <v>0</v>
      </c>
      <c r="BM58" s="141"/>
      <c r="BN58" s="152">
        <f t="shared" si="71"/>
        <v>34.947232558139532</v>
      </c>
      <c r="BO58" s="152">
        <f t="shared" si="72"/>
        <v>0</v>
      </c>
      <c r="BP58" s="152">
        <f t="shared" si="73"/>
        <v>34.947232558139532</v>
      </c>
      <c r="BQ58" s="142"/>
      <c r="BR58" s="143">
        <f t="shared" si="74"/>
        <v>32</v>
      </c>
      <c r="BS58" s="144">
        <f t="shared" si="75"/>
        <v>2.9472325581395347</v>
      </c>
      <c r="BT58" s="144">
        <f t="shared" si="76"/>
        <v>2.9472325581395347</v>
      </c>
      <c r="BU58" s="144">
        <f t="shared" si="77"/>
        <v>0</v>
      </c>
      <c r="BV58" s="145">
        <f t="shared" si="78"/>
        <v>0</v>
      </c>
      <c r="BW58" s="146">
        <f t="shared" si="79"/>
        <v>0</v>
      </c>
      <c r="BX58" s="147"/>
      <c r="BY58" s="144">
        <f t="shared" si="80"/>
        <v>34.947232558139532</v>
      </c>
      <c r="BZ58" s="144">
        <f t="shared" si="81"/>
        <v>0</v>
      </c>
      <c r="CA58" s="144">
        <f t="shared" si="82"/>
        <v>34.947232558139532</v>
      </c>
      <c r="CB58" s="144">
        <f t="shared" si="83"/>
        <v>0</v>
      </c>
      <c r="CC58" s="144">
        <f t="shared" si="84"/>
        <v>0</v>
      </c>
      <c r="CD58" s="144">
        <f t="shared" si="85"/>
        <v>0</v>
      </c>
      <c r="CE58" s="144">
        <f t="shared" si="86"/>
        <v>0</v>
      </c>
      <c r="CF58" s="144">
        <f t="shared" si="87"/>
        <v>0</v>
      </c>
      <c r="CG58" s="144">
        <f t="shared" si="88"/>
        <v>0</v>
      </c>
      <c r="CH58" s="148">
        <f t="shared" si="89"/>
        <v>0</v>
      </c>
    </row>
    <row r="59" spans="1:86" s="149" customFormat="1" ht="15.75" customHeight="1" x14ac:dyDescent="0.25">
      <c r="A59" s="117" t="s">
        <v>327</v>
      </c>
      <c r="B59" s="118" t="s">
        <v>383</v>
      </c>
      <c r="C59" s="274" t="s">
        <v>385</v>
      </c>
      <c r="D59" s="119" t="s">
        <v>376</v>
      </c>
      <c r="E59" s="121" t="s">
        <v>22</v>
      </c>
      <c r="F59" s="121" t="s">
        <v>355</v>
      </c>
      <c r="G59" s="121"/>
      <c r="H59" s="122">
        <v>1</v>
      </c>
      <c r="I59" s="123" t="s">
        <v>333</v>
      </c>
      <c r="J59" s="123" t="s">
        <v>387</v>
      </c>
      <c r="K59" s="124">
        <f t="shared" si="148"/>
        <v>29</v>
      </c>
      <c r="L59" s="123">
        <v>25</v>
      </c>
      <c r="M59" s="123">
        <v>4</v>
      </c>
      <c r="N59" s="123" t="s">
        <v>119</v>
      </c>
      <c r="O59" s="123"/>
      <c r="P59" s="124">
        <f t="shared" si="149"/>
        <v>1</v>
      </c>
      <c r="Q59" s="123">
        <v>1</v>
      </c>
      <c r="R59" s="123"/>
      <c r="S59" s="123" t="s">
        <v>329</v>
      </c>
      <c r="T59" s="123"/>
      <c r="U59" s="123" t="s">
        <v>390</v>
      </c>
      <c r="V59" s="123" t="s">
        <v>484</v>
      </c>
      <c r="W59" s="123" t="s">
        <v>530</v>
      </c>
      <c r="X59" s="123" t="s">
        <v>484</v>
      </c>
      <c r="Y59" s="123" t="s">
        <v>480</v>
      </c>
      <c r="Z59" s="297" t="s">
        <v>466</v>
      </c>
      <c r="AA59" s="126">
        <v>216</v>
      </c>
      <c r="AB59" s="127">
        <v>16</v>
      </c>
      <c r="AC59" s="128"/>
      <c r="AD59" s="129"/>
      <c r="AE59" s="130"/>
      <c r="AF59" s="131"/>
      <c r="AG59" s="132"/>
      <c r="AH59" s="133"/>
      <c r="AI59" s="132"/>
      <c r="AJ59" s="134"/>
      <c r="AK59" s="125"/>
      <c r="AL59" s="135"/>
      <c r="AM59" s="122"/>
      <c r="AN59" s="136">
        <f t="shared" si="46"/>
        <v>0</v>
      </c>
      <c r="AO59" s="137">
        <f t="shared" si="47"/>
        <v>10.149999999999999</v>
      </c>
      <c r="AP59" s="137">
        <f t="shared" si="48"/>
        <v>2</v>
      </c>
      <c r="AQ59" s="138">
        <f t="shared" si="49"/>
        <v>0.8</v>
      </c>
      <c r="AR59" s="137">
        <f t="shared" si="50"/>
        <v>0</v>
      </c>
      <c r="AS59" s="137">
        <f t="shared" si="51"/>
        <v>0</v>
      </c>
      <c r="AT59" s="137">
        <f t="shared" si="52"/>
        <v>0</v>
      </c>
      <c r="AU59" s="137">
        <f t="shared" si="53"/>
        <v>0</v>
      </c>
      <c r="AV59" s="137">
        <f t="shared" si="54"/>
        <v>0</v>
      </c>
      <c r="AW59" s="137">
        <f t="shared" si="55"/>
        <v>0</v>
      </c>
      <c r="AX59" s="137">
        <f t="shared" si="56"/>
        <v>0</v>
      </c>
      <c r="AY59" s="137">
        <f t="shared" si="57"/>
        <v>0</v>
      </c>
      <c r="AZ59" s="137">
        <f t="shared" si="58"/>
        <v>0</v>
      </c>
      <c r="BA59" s="137">
        <f t="shared" si="59"/>
        <v>0</v>
      </c>
      <c r="BB59" s="137">
        <f t="shared" si="60"/>
        <v>0</v>
      </c>
      <c r="BC59" s="137">
        <f t="shared" si="61"/>
        <v>0</v>
      </c>
      <c r="BD59" s="137">
        <f t="shared" si="62"/>
        <v>0</v>
      </c>
      <c r="BE59" s="137">
        <f t="shared" si="63"/>
        <v>0</v>
      </c>
      <c r="BF59" s="137">
        <f t="shared" si="64"/>
        <v>0</v>
      </c>
      <c r="BG59" s="139">
        <f t="shared" si="65"/>
        <v>3.7583999999999995</v>
      </c>
      <c r="BH59" s="140">
        <f t="shared" si="66"/>
        <v>0</v>
      </c>
      <c r="BI59" s="152">
        <f t="shared" si="67"/>
        <v>28.196896551724134</v>
      </c>
      <c r="BJ59" s="152">
        <f t="shared" si="68"/>
        <v>4.511503448275862</v>
      </c>
      <c r="BK59" s="152">
        <f t="shared" si="69"/>
        <v>32.708399999999997</v>
      </c>
      <c r="BL59" s="153">
        <f t="shared" si="70"/>
        <v>0.13793103448275862</v>
      </c>
      <c r="BM59" s="141"/>
      <c r="BN59" s="152">
        <f t="shared" si="71"/>
        <v>0</v>
      </c>
      <c r="BO59" s="152">
        <f t="shared" si="72"/>
        <v>0</v>
      </c>
      <c r="BP59" s="152">
        <f t="shared" si="73"/>
        <v>0</v>
      </c>
      <c r="BQ59" s="142"/>
      <c r="BR59" s="143">
        <f t="shared" si="74"/>
        <v>28.95</v>
      </c>
      <c r="BS59" s="144">
        <f t="shared" si="75"/>
        <v>3.7583999999999995</v>
      </c>
      <c r="BT59" s="144">
        <f t="shared" si="76"/>
        <v>3.7583999999999995</v>
      </c>
      <c r="BU59" s="144">
        <f t="shared" si="77"/>
        <v>0</v>
      </c>
      <c r="BV59" s="145">
        <f t="shared" si="78"/>
        <v>0</v>
      </c>
      <c r="BW59" s="146">
        <f t="shared" si="79"/>
        <v>0</v>
      </c>
      <c r="BX59" s="147"/>
      <c r="BY59" s="144">
        <f t="shared" si="80"/>
        <v>28.196896551724134</v>
      </c>
      <c r="BZ59" s="144">
        <f t="shared" si="81"/>
        <v>4.511503448275862</v>
      </c>
      <c r="CA59" s="144">
        <f t="shared" si="82"/>
        <v>32.708399999999997</v>
      </c>
      <c r="CB59" s="144">
        <f t="shared" si="83"/>
        <v>0</v>
      </c>
      <c r="CC59" s="144">
        <f t="shared" si="84"/>
        <v>0</v>
      </c>
      <c r="CD59" s="144">
        <f t="shared" si="85"/>
        <v>0</v>
      </c>
      <c r="CE59" s="144">
        <f t="shared" si="86"/>
        <v>0</v>
      </c>
      <c r="CF59" s="144">
        <f t="shared" si="87"/>
        <v>0</v>
      </c>
      <c r="CG59" s="144">
        <f t="shared" si="88"/>
        <v>0</v>
      </c>
      <c r="CH59" s="148">
        <f t="shared" si="89"/>
        <v>0</v>
      </c>
    </row>
    <row r="60" spans="1:86" s="149" customFormat="1" ht="15.75" customHeight="1" x14ac:dyDescent="0.25">
      <c r="A60" s="117" t="s">
        <v>327</v>
      </c>
      <c r="B60" s="118" t="s">
        <v>383</v>
      </c>
      <c r="C60" s="274" t="s">
        <v>385</v>
      </c>
      <c r="D60" s="119" t="s">
        <v>376</v>
      </c>
      <c r="E60" s="121" t="s">
        <v>22</v>
      </c>
      <c r="F60" s="121" t="s">
        <v>355</v>
      </c>
      <c r="G60" s="121"/>
      <c r="H60" s="122">
        <v>1</v>
      </c>
      <c r="I60" s="123"/>
      <c r="J60" s="150" t="s">
        <v>388</v>
      </c>
      <c r="K60" s="124">
        <f t="shared" ref="K60" si="150">L60+M60</f>
        <v>29</v>
      </c>
      <c r="L60" s="123">
        <v>25</v>
      </c>
      <c r="M60" s="123">
        <v>4</v>
      </c>
      <c r="N60" s="123" t="s">
        <v>120</v>
      </c>
      <c r="O60" s="123"/>
      <c r="P60" s="124">
        <f t="shared" ref="P60" si="151">SUM(Q60:R60)</f>
        <v>1</v>
      </c>
      <c r="Q60" s="123">
        <v>1</v>
      </c>
      <c r="R60" s="123"/>
      <c r="S60" s="123" t="s">
        <v>329</v>
      </c>
      <c r="T60" s="123"/>
      <c r="U60" s="123" t="s">
        <v>390</v>
      </c>
      <c r="V60" s="123" t="s">
        <v>484</v>
      </c>
      <c r="W60" s="123" t="s">
        <v>530</v>
      </c>
      <c r="X60" s="123" t="s">
        <v>484</v>
      </c>
      <c r="Y60" s="123" t="s">
        <v>480</v>
      </c>
      <c r="Z60" s="297" t="s">
        <v>466</v>
      </c>
      <c r="AA60" s="126"/>
      <c r="AB60" s="127"/>
      <c r="AC60" s="128">
        <v>16</v>
      </c>
      <c r="AD60" s="129"/>
      <c r="AE60" s="130"/>
      <c r="AF60" s="131"/>
      <c r="AG60" s="132"/>
      <c r="AH60" s="133"/>
      <c r="AI60" s="132"/>
      <c r="AJ60" s="134"/>
      <c r="AK60" s="125"/>
      <c r="AL60" s="135"/>
      <c r="AM60" s="122"/>
      <c r="AN60" s="136">
        <f t="shared" si="46"/>
        <v>0</v>
      </c>
      <c r="AO60" s="137">
        <f t="shared" si="47"/>
        <v>0</v>
      </c>
      <c r="AP60" s="137">
        <f t="shared" si="48"/>
        <v>0</v>
      </c>
      <c r="AQ60" s="138">
        <f t="shared" si="49"/>
        <v>0</v>
      </c>
      <c r="AR60" s="137">
        <f t="shared" si="50"/>
        <v>0</v>
      </c>
      <c r="AS60" s="137">
        <f t="shared" si="51"/>
        <v>0</v>
      </c>
      <c r="AT60" s="137">
        <f t="shared" si="52"/>
        <v>0</v>
      </c>
      <c r="AU60" s="137">
        <f t="shared" si="53"/>
        <v>0</v>
      </c>
      <c r="AV60" s="137">
        <f t="shared" si="54"/>
        <v>0</v>
      </c>
      <c r="AW60" s="137">
        <f t="shared" si="55"/>
        <v>0</v>
      </c>
      <c r="AX60" s="137">
        <f t="shared" si="56"/>
        <v>0</v>
      </c>
      <c r="AY60" s="137">
        <f t="shared" si="57"/>
        <v>0</v>
      </c>
      <c r="AZ60" s="137">
        <f t="shared" si="58"/>
        <v>0</v>
      </c>
      <c r="BA60" s="137">
        <f t="shared" si="59"/>
        <v>0</v>
      </c>
      <c r="BB60" s="137">
        <f t="shared" si="60"/>
        <v>0</v>
      </c>
      <c r="BC60" s="137">
        <f t="shared" si="61"/>
        <v>0</v>
      </c>
      <c r="BD60" s="137">
        <f t="shared" si="62"/>
        <v>0</v>
      </c>
      <c r="BE60" s="137">
        <f t="shared" si="63"/>
        <v>0</v>
      </c>
      <c r="BF60" s="137">
        <f t="shared" si="64"/>
        <v>0</v>
      </c>
      <c r="BG60" s="139">
        <f t="shared" si="65"/>
        <v>0</v>
      </c>
      <c r="BH60" s="140">
        <f t="shared" si="66"/>
        <v>0</v>
      </c>
      <c r="BI60" s="152">
        <f t="shared" si="67"/>
        <v>13.793103448275861</v>
      </c>
      <c r="BJ60" s="152">
        <f t="shared" si="68"/>
        <v>2.2068965517241379</v>
      </c>
      <c r="BK60" s="152">
        <f t="shared" si="69"/>
        <v>16</v>
      </c>
      <c r="BL60" s="153">
        <f t="shared" si="70"/>
        <v>0.13793103448275862</v>
      </c>
      <c r="BM60" s="141"/>
      <c r="BN60" s="152">
        <f t="shared" si="71"/>
        <v>0</v>
      </c>
      <c r="BO60" s="152">
        <f t="shared" si="72"/>
        <v>0</v>
      </c>
      <c r="BP60" s="152">
        <f t="shared" si="73"/>
        <v>0</v>
      </c>
      <c r="BQ60" s="142"/>
      <c r="BR60" s="143">
        <f t="shared" si="74"/>
        <v>16</v>
      </c>
      <c r="BS60" s="144">
        <f t="shared" si="75"/>
        <v>0</v>
      </c>
      <c r="BT60" s="144">
        <f t="shared" si="76"/>
        <v>0</v>
      </c>
      <c r="BU60" s="144">
        <f t="shared" si="77"/>
        <v>0</v>
      </c>
      <c r="BV60" s="145">
        <f t="shared" si="78"/>
        <v>0</v>
      </c>
      <c r="BW60" s="146">
        <f t="shared" si="79"/>
        <v>0</v>
      </c>
      <c r="BX60" s="147"/>
      <c r="BY60" s="144">
        <f t="shared" si="80"/>
        <v>13.793103448275861</v>
      </c>
      <c r="BZ60" s="144">
        <f t="shared" si="81"/>
        <v>2.2068965517241379</v>
      </c>
      <c r="CA60" s="144">
        <f t="shared" si="82"/>
        <v>16</v>
      </c>
      <c r="CB60" s="144">
        <f t="shared" si="83"/>
        <v>0</v>
      </c>
      <c r="CC60" s="144">
        <f t="shared" si="84"/>
        <v>0</v>
      </c>
      <c r="CD60" s="144">
        <f t="shared" si="85"/>
        <v>0</v>
      </c>
      <c r="CE60" s="144">
        <f t="shared" si="86"/>
        <v>0</v>
      </c>
      <c r="CF60" s="144">
        <f t="shared" si="87"/>
        <v>0</v>
      </c>
      <c r="CG60" s="144">
        <f t="shared" si="88"/>
        <v>0</v>
      </c>
      <c r="CH60" s="148">
        <f t="shared" si="89"/>
        <v>0</v>
      </c>
    </row>
    <row r="61" spans="1:86" s="149" customFormat="1" ht="15.75" customHeight="1" x14ac:dyDescent="0.25">
      <c r="A61" s="117" t="s">
        <v>327</v>
      </c>
      <c r="B61" s="118" t="s">
        <v>383</v>
      </c>
      <c r="C61" s="274" t="s">
        <v>385</v>
      </c>
      <c r="D61" s="119" t="s">
        <v>376</v>
      </c>
      <c r="E61" s="121" t="s">
        <v>22</v>
      </c>
      <c r="F61" s="121" t="s">
        <v>355</v>
      </c>
      <c r="G61" s="121"/>
      <c r="H61" s="122">
        <v>1</v>
      </c>
      <c r="I61" s="123"/>
      <c r="J61" s="123" t="s">
        <v>388</v>
      </c>
      <c r="K61" s="124">
        <f t="shared" si="148"/>
        <v>14</v>
      </c>
      <c r="L61" s="123">
        <v>12</v>
      </c>
      <c r="M61" s="123">
        <v>2</v>
      </c>
      <c r="N61" s="123" t="s">
        <v>122</v>
      </c>
      <c r="O61" s="123"/>
      <c r="P61" s="124">
        <f t="shared" si="149"/>
        <v>1</v>
      </c>
      <c r="Q61" s="123">
        <v>1</v>
      </c>
      <c r="R61" s="123"/>
      <c r="S61" s="123" t="s">
        <v>329</v>
      </c>
      <c r="T61" s="123"/>
      <c r="U61" s="123" t="s">
        <v>390</v>
      </c>
      <c r="V61" s="123"/>
      <c r="W61" s="123"/>
      <c r="X61" s="123" t="s">
        <v>478</v>
      </c>
      <c r="Y61" s="123" t="s">
        <v>480</v>
      </c>
      <c r="Z61" s="297" t="s">
        <v>469</v>
      </c>
      <c r="AA61" s="126"/>
      <c r="AB61" s="127"/>
      <c r="AC61" s="128"/>
      <c r="AD61" s="129">
        <v>64</v>
      </c>
      <c r="AE61" s="130">
        <v>84</v>
      </c>
      <c r="AF61" s="131"/>
      <c r="AG61" s="132"/>
      <c r="AH61" s="133"/>
      <c r="AI61" s="132"/>
      <c r="AJ61" s="134"/>
      <c r="AK61" s="125" t="s">
        <v>332</v>
      </c>
      <c r="AL61" s="135"/>
      <c r="AM61" s="122"/>
      <c r="AN61" s="136">
        <f t="shared" si="46"/>
        <v>0</v>
      </c>
      <c r="AO61" s="137">
        <f t="shared" si="47"/>
        <v>0</v>
      </c>
      <c r="AP61" s="137">
        <f t="shared" si="48"/>
        <v>0</v>
      </c>
      <c r="AQ61" s="138">
        <f t="shared" si="49"/>
        <v>0</v>
      </c>
      <c r="AR61" s="137">
        <f t="shared" si="50"/>
        <v>0</v>
      </c>
      <c r="AS61" s="137">
        <f t="shared" si="51"/>
        <v>0</v>
      </c>
      <c r="AT61" s="137">
        <f t="shared" si="52"/>
        <v>0</v>
      </c>
      <c r="AU61" s="137">
        <f t="shared" si="53"/>
        <v>0</v>
      </c>
      <c r="AV61" s="137">
        <f t="shared" si="54"/>
        <v>0</v>
      </c>
      <c r="AW61" s="137">
        <f t="shared" si="55"/>
        <v>0</v>
      </c>
      <c r="AX61" s="137">
        <f t="shared" si="56"/>
        <v>6.2964999999999991</v>
      </c>
      <c r="AY61" s="137">
        <f t="shared" si="57"/>
        <v>0</v>
      </c>
      <c r="AZ61" s="137">
        <f t="shared" si="58"/>
        <v>0</v>
      </c>
      <c r="BA61" s="137">
        <f t="shared" si="59"/>
        <v>0</v>
      </c>
      <c r="BB61" s="137">
        <f t="shared" si="60"/>
        <v>0</v>
      </c>
      <c r="BC61" s="137">
        <f t="shared" si="61"/>
        <v>0</v>
      </c>
      <c r="BD61" s="137">
        <f t="shared" si="62"/>
        <v>0</v>
      </c>
      <c r="BE61" s="137">
        <f t="shared" si="63"/>
        <v>0</v>
      </c>
      <c r="BF61" s="137">
        <f t="shared" si="64"/>
        <v>0</v>
      </c>
      <c r="BG61" s="139">
        <f t="shared" si="65"/>
        <v>0</v>
      </c>
      <c r="BH61" s="140">
        <f t="shared" si="66"/>
        <v>0</v>
      </c>
      <c r="BI61" s="152">
        <f t="shared" si="67"/>
        <v>60.25414285714286</v>
      </c>
      <c r="BJ61" s="152">
        <f t="shared" si="68"/>
        <v>10.042357142857142</v>
      </c>
      <c r="BK61" s="152">
        <f t="shared" si="69"/>
        <v>70.296499999999995</v>
      </c>
      <c r="BL61" s="153">
        <f t="shared" si="70"/>
        <v>0.14285714285714285</v>
      </c>
      <c r="BM61" s="141"/>
      <c r="BN61" s="152">
        <f t="shared" si="71"/>
        <v>0</v>
      </c>
      <c r="BO61" s="152">
        <f t="shared" si="72"/>
        <v>0</v>
      </c>
      <c r="BP61" s="152">
        <f t="shared" si="73"/>
        <v>0</v>
      </c>
      <c r="BQ61" s="142"/>
      <c r="BR61" s="143">
        <f t="shared" si="74"/>
        <v>64</v>
      </c>
      <c r="BS61" s="144">
        <f t="shared" si="75"/>
        <v>6.2964999999999991</v>
      </c>
      <c r="BT61" s="144">
        <f t="shared" si="76"/>
        <v>6.2964999999999991</v>
      </c>
      <c r="BU61" s="144">
        <f t="shared" si="77"/>
        <v>0</v>
      </c>
      <c r="BV61" s="145">
        <f t="shared" si="78"/>
        <v>0</v>
      </c>
      <c r="BW61" s="146">
        <f t="shared" si="79"/>
        <v>0</v>
      </c>
      <c r="BX61" s="147"/>
      <c r="BY61" s="144">
        <f t="shared" si="80"/>
        <v>60.25414285714286</v>
      </c>
      <c r="BZ61" s="144">
        <f t="shared" si="81"/>
        <v>10.042357142857142</v>
      </c>
      <c r="CA61" s="144">
        <f t="shared" si="82"/>
        <v>70.296499999999995</v>
      </c>
      <c r="CB61" s="144">
        <f t="shared" si="83"/>
        <v>0</v>
      </c>
      <c r="CC61" s="144">
        <f t="shared" si="84"/>
        <v>0</v>
      </c>
      <c r="CD61" s="144">
        <f t="shared" si="85"/>
        <v>0</v>
      </c>
      <c r="CE61" s="144">
        <f t="shared" si="86"/>
        <v>0</v>
      </c>
      <c r="CF61" s="144">
        <f t="shared" si="87"/>
        <v>0</v>
      </c>
      <c r="CG61" s="144">
        <f t="shared" si="88"/>
        <v>0</v>
      </c>
      <c r="CH61" s="148">
        <f t="shared" si="89"/>
        <v>0</v>
      </c>
    </row>
    <row r="62" spans="1:86" s="149" customFormat="1" ht="15.75" customHeight="1" x14ac:dyDescent="0.25">
      <c r="A62" s="117" t="s">
        <v>327</v>
      </c>
      <c r="B62" s="118" t="s">
        <v>383</v>
      </c>
      <c r="C62" s="274" t="s">
        <v>385</v>
      </c>
      <c r="D62" s="119" t="s">
        <v>376</v>
      </c>
      <c r="E62" s="121" t="s">
        <v>22</v>
      </c>
      <c r="F62" s="121" t="s">
        <v>355</v>
      </c>
      <c r="G62" s="121"/>
      <c r="H62" s="122">
        <v>1</v>
      </c>
      <c r="I62" s="123"/>
      <c r="J62" s="123" t="s">
        <v>418</v>
      </c>
      <c r="K62" s="124">
        <f t="shared" si="148"/>
        <v>15</v>
      </c>
      <c r="L62" s="123">
        <v>13</v>
      </c>
      <c r="M62" s="123">
        <v>2</v>
      </c>
      <c r="N62" s="123" t="s">
        <v>122</v>
      </c>
      <c r="O62" s="123"/>
      <c r="P62" s="124">
        <f t="shared" si="149"/>
        <v>1</v>
      </c>
      <c r="Q62" s="123">
        <v>1</v>
      </c>
      <c r="R62" s="123"/>
      <c r="S62" s="123" t="s">
        <v>329</v>
      </c>
      <c r="T62" s="123"/>
      <c r="U62" s="123" t="s">
        <v>390</v>
      </c>
      <c r="V62" s="123"/>
      <c r="W62" s="123"/>
      <c r="X62" s="123" t="s">
        <v>478</v>
      </c>
      <c r="Y62" s="123" t="s">
        <v>480</v>
      </c>
      <c r="Z62" s="297" t="s">
        <v>475</v>
      </c>
      <c r="AA62" s="126"/>
      <c r="AB62" s="127"/>
      <c r="AC62" s="128"/>
      <c r="AD62" s="129">
        <v>64</v>
      </c>
      <c r="AE62" s="130">
        <v>84</v>
      </c>
      <c r="AF62" s="131"/>
      <c r="AG62" s="132"/>
      <c r="AH62" s="133"/>
      <c r="AI62" s="132"/>
      <c r="AJ62" s="134"/>
      <c r="AK62" s="125" t="s">
        <v>332</v>
      </c>
      <c r="AL62" s="135"/>
      <c r="AM62" s="122"/>
      <c r="AN62" s="136">
        <f t="shared" si="46"/>
        <v>0</v>
      </c>
      <c r="AO62" s="137">
        <f t="shared" si="47"/>
        <v>0</v>
      </c>
      <c r="AP62" s="137">
        <f t="shared" si="48"/>
        <v>0</v>
      </c>
      <c r="AQ62" s="138">
        <f t="shared" si="49"/>
        <v>0</v>
      </c>
      <c r="AR62" s="137">
        <f t="shared" si="50"/>
        <v>0</v>
      </c>
      <c r="AS62" s="137">
        <f t="shared" si="51"/>
        <v>0</v>
      </c>
      <c r="AT62" s="137">
        <f t="shared" si="52"/>
        <v>0</v>
      </c>
      <c r="AU62" s="137">
        <f t="shared" si="53"/>
        <v>0</v>
      </c>
      <c r="AV62" s="137">
        <f t="shared" si="54"/>
        <v>0</v>
      </c>
      <c r="AW62" s="137">
        <f t="shared" si="55"/>
        <v>0</v>
      </c>
      <c r="AX62" s="137">
        <f t="shared" si="56"/>
        <v>6.746249999999999</v>
      </c>
      <c r="AY62" s="137">
        <f t="shared" si="57"/>
        <v>0</v>
      </c>
      <c r="AZ62" s="137">
        <f t="shared" si="58"/>
        <v>0</v>
      </c>
      <c r="BA62" s="137">
        <f t="shared" si="59"/>
        <v>0</v>
      </c>
      <c r="BB62" s="137">
        <f t="shared" si="60"/>
        <v>0</v>
      </c>
      <c r="BC62" s="137">
        <f t="shared" si="61"/>
        <v>0</v>
      </c>
      <c r="BD62" s="137">
        <f t="shared" si="62"/>
        <v>0</v>
      </c>
      <c r="BE62" s="137">
        <f t="shared" si="63"/>
        <v>0</v>
      </c>
      <c r="BF62" s="137">
        <f t="shared" si="64"/>
        <v>0</v>
      </c>
      <c r="BG62" s="139">
        <f t="shared" si="65"/>
        <v>0</v>
      </c>
      <c r="BH62" s="140">
        <f t="shared" si="66"/>
        <v>0</v>
      </c>
      <c r="BI62" s="152">
        <f t="shared" si="67"/>
        <v>61.313416666666669</v>
      </c>
      <c r="BJ62" s="152">
        <f t="shared" si="68"/>
        <v>9.432833333333333</v>
      </c>
      <c r="BK62" s="152">
        <f t="shared" si="69"/>
        <v>70.746250000000003</v>
      </c>
      <c r="BL62" s="153">
        <f t="shared" si="70"/>
        <v>0.13333333333333333</v>
      </c>
      <c r="BM62" s="141"/>
      <c r="BN62" s="152">
        <f t="shared" si="71"/>
        <v>0</v>
      </c>
      <c r="BO62" s="152">
        <f t="shared" si="72"/>
        <v>0</v>
      </c>
      <c r="BP62" s="152">
        <f t="shared" si="73"/>
        <v>0</v>
      </c>
      <c r="BQ62" s="142"/>
      <c r="BR62" s="143">
        <f t="shared" si="74"/>
        <v>64</v>
      </c>
      <c r="BS62" s="144">
        <f t="shared" si="75"/>
        <v>6.746249999999999</v>
      </c>
      <c r="BT62" s="144">
        <f t="shared" si="76"/>
        <v>6.746249999999999</v>
      </c>
      <c r="BU62" s="144">
        <f t="shared" si="77"/>
        <v>0</v>
      </c>
      <c r="BV62" s="145">
        <f t="shared" si="78"/>
        <v>0</v>
      </c>
      <c r="BW62" s="146">
        <f t="shared" si="79"/>
        <v>0</v>
      </c>
      <c r="BX62" s="147"/>
      <c r="BY62" s="144">
        <f t="shared" si="80"/>
        <v>61.313416666666669</v>
      </c>
      <c r="BZ62" s="144">
        <f t="shared" si="81"/>
        <v>9.432833333333333</v>
      </c>
      <c r="CA62" s="144">
        <f t="shared" si="82"/>
        <v>70.746250000000003</v>
      </c>
      <c r="CB62" s="144">
        <f t="shared" si="83"/>
        <v>0</v>
      </c>
      <c r="CC62" s="144">
        <f t="shared" si="84"/>
        <v>0</v>
      </c>
      <c r="CD62" s="144">
        <f t="shared" si="85"/>
        <v>0</v>
      </c>
      <c r="CE62" s="144">
        <f t="shared" si="86"/>
        <v>0</v>
      </c>
      <c r="CF62" s="144">
        <f t="shared" si="87"/>
        <v>0</v>
      </c>
      <c r="CG62" s="144">
        <f t="shared" si="88"/>
        <v>0</v>
      </c>
      <c r="CH62" s="148">
        <f t="shared" si="89"/>
        <v>0</v>
      </c>
    </row>
    <row r="63" spans="1:86" s="149" customFormat="1" ht="15.75" customHeight="1" x14ac:dyDescent="0.25">
      <c r="A63" s="117" t="s">
        <v>327</v>
      </c>
      <c r="B63" s="118" t="s">
        <v>383</v>
      </c>
      <c r="C63" s="274" t="s">
        <v>413</v>
      </c>
      <c r="D63" s="119" t="s">
        <v>376</v>
      </c>
      <c r="E63" s="121" t="s">
        <v>22</v>
      </c>
      <c r="F63" s="121" t="s">
        <v>355</v>
      </c>
      <c r="G63" s="121"/>
      <c r="H63" s="122">
        <v>1</v>
      </c>
      <c r="I63" s="123" t="s">
        <v>333</v>
      </c>
      <c r="J63" s="123" t="s">
        <v>387</v>
      </c>
      <c r="K63" s="124">
        <f t="shared" si="148"/>
        <v>29</v>
      </c>
      <c r="L63" s="123">
        <v>25</v>
      </c>
      <c r="M63" s="123">
        <v>4</v>
      </c>
      <c r="N63" s="123" t="s">
        <v>119</v>
      </c>
      <c r="O63" s="123"/>
      <c r="P63" s="124">
        <f t="shared" si="149"/>
        <v>1</v>
      </c>
      <c r="Q63" s="123">
        <v>1</v>
      </c>
      <c r="R63" s="123"/>
      <c r="S63" s="123" t="s">
        <v>329</v>
      </c>
      <c r="T63" s="123"/>
      <c r="U63" s="123" t="s">
        <v>390</v>
      </c>
      <c r="V63" s="123"/>
      <c r="W63" s="123" t="s">
        <v>530</v>
      </c>
      <c r="X63" s="123" t="s">
        <v>484</v>
      </c>
      <c r="Y63" s="123" t="s">
        <v>480</v>
      </c>
      <c r="Z63" s="297" t="s">
        <v>470</v>
      </c>
      <c r="AA63" s="126">
        <v>216</v>
      </c>
      <c r="AB63" s="127">
        <v>32</v>
      </c>
      <c r="AC63" s="128"/>
      <c r="AD63" s="129"/>
      <c r="AE63" s="130"/>
      <c r="AF63" s="131"/>
      <c r="AG63" s="132"/>
      <c r="AH63" s="133"/>
      <c r="AI63" s="132"/>
      <c r="AJ63" s="134"/>
      <c r="AK63" s="125"/>
      <c r="AL63" s="135"/>
      <c r="AM63" s="122"/>
      <c r="AN63" s="136">
        <f t="shared" si="46"/>
        <v>0</v>
      </c>
      <c r="AO63" s="137">
        <f t="shared" si="47"/>
        <v>10.149999999999999</v>
      </c>
      <c r="AP63" s="137">
        <f t="shared" si="48"/>
        <v>2</v>
      </c>
      <c r="AQ63" s="138">
        <f t="shared" si="49"/>
        <v>1.6</v>
      </c>
      <c r="AR63" s="137">
        <f t="shared" si="50"/>
        <v>0</v>
      </c>
      <c r="AS63" s="137">
        <f t="shared" si="51"/>
        <v>0</v>
      </c>
      <c r="AT63" s="137">
        <f t="shared" si="52"/>
        <v>0</v>
      </c>
      <c r="AU63" s="137">
        <f t="shared" si="53"/>
        <v>0</v>
      </c>
      <c r="AV63" s="137">
        <f t="shared" si="54"/>
        <v>0</v>
      </c>
      <c r="AW63" s="137">
        <f t="shared" si="55"/>
        <v>0</v>
      </c>
      <c r="AX63" s="137">
        <f t="shared" si="56"/>
        <v>0</v>
      </c>
      <c r="AY63" s="137">
        <f t="shared" si="57"/>
        <v>0</v>
      </c>
      <c r="AZ63" s="137">
        <f t="shared" si="58"/>
        <v>0</v>
      </c>
      <c r="BA63" s="137">
        <f t="shared" si="59"/>
        <v>0</v>
      </c>
      <c r="BB63" s="137">
        <f t="shared" si="60"/>
        <v>0</v>
      </c>
      <c r="BC63" s="137">
        <f t="shared" si="61"/>
        <v>0</v>
      </c>
      <c r="BD63" s="137">
        <f t="shared" si="62"/>
        <v>0</v>
      </c>
      <c r="BE63" s="137">
        <f t="shared" si="63"/>
        <v>0</v>
      </c>
      <c r="BF63" s="137">
        <f t="shared" si="64"/>
        <v>0</v>
      </c>
      <c r="BG63" s="139">
        <f t="shared" si="65"/>
        <v>3.7583999999999995</v>
      </c>
      <c r="BH63" s="140">
        <f t="shared" si="66"/>
        <v>0</v>
      </c>
      <c r="BI63" s="152">
        <f t="shared" si="67"/>
        <v>42.679655172413788</v>
      </c>
      <c r="BJ63" s="152">
        <f t="shared" si="68"/>
        <v>6.8287448275862062</v>
      </c>
      <c r="BK63" s="152">
        <f t="shared" si="69"/>
        <v>49.508399999999995</v>
      </c>
      <c r="BL63" s="153">
        <f t="shared" si="70"/>
        <v>0.13793103448275862</v>
      </c>
      <c r="BM63" s="141"/>
      <c r="BN63" s="152">
        <f t="shared" si="71"/>
        <v>0</v>
      </c>
      <c r="BO63" s="152">
        <f t="shared" si="72"/>
        <v>0</v>
      </c>
      <c r="BP63" s="152">
        <f t="shared" si="73"/>
        <v>0</v>
      </c>
      <c r="BQ63" s="142"/>
      <c r="BR63" s="143">
        <f t="shared" si="74"/>
        <v>45.75</v>
      </c>
      <c r="BS63" s="144">
        <f t="shared" si="75"/>
        <v>3.7583999999999995</v>
      </c>
      <c r="BT63" s="144">
        <f t="shared" si="76"/>
        <v>3.7583999999999995</v>
      </c>
      <c r="BU63" s="144">
        <f t="shared" si="77"/>
        <v>0</v>
      </c>
      <c r="BV63" s="145">
        <f t="shared" si="78"/>
        <v>0</v>
      </c>
      <c r="BW63" s="146">
        <f t="shared" si="79"/>
        <v>-4.8849813083506888E-15</v>
      </c>
      <c r="BX63" s="147"/>
      <c r="BY63" s="144">
        <f t="shared" si="80"/>
        <v>42.679655172413788</v>
      </c>
      <c r="BZ63" s="144">
        <f t="shared" si="81"/>
        <v>6.8287448275862062</v>
      </c>
      <c r="CA63" s="144">
        <f t="shared" si="82"/>
        <v>49.508399999999995</v>
      </c>
      <c r="CB63" s="144">
        <f t="shared" si="83"/>
        <v>0</v>
      </c>
      <c r="CC63" s="144">
        <f t="shared" si="84"/>
        <v>0</v>
      </c>
      <c r="CD63" s="144">
        <f t="shared" si="85"/>
        <v>0</v>
      </c>
      <c r="CE63" s="144">
        <f t="shared" si="86"/>
        <v>0</v>
      </c>
      <c r="CF63" s="144">
        <f t="shared" si="87"/>
        <v>0</v>
      </c>
      <c r="CG63" s="144">
        <f t="shared" si="88"/>
        <v>0</v>
      </c>
      <c r="CH63" s="148">
        <f t="shared" si="89"/>
        <v>0</v>
      </c>
    </row>
    <row r="64" spans="1:86" s="149" customFormat="1" ht="15.75" customHeight="1" x14ac:dyDescent="0.25">
      <c r="A64" s="117" t="s">
        <v>327</v>
      </c>
      <c r="B64" s="118" t="s">
        <v>383</v>
      </c>
      <c r="C64" s="274" t="s">
        <v>413</v>
      </c>
      <c r="D64" s="119" t="s">
        <v>376</v>
      </c>
      <c r="E64" s="121" t="s">
        <v>22</v>
      </c>
      <c r="F64" s="121" t="s">
        <v>355</v>
      </c>
      <c r="G64" s="121"/>
      <c r="H64" s="122">
        <v>1</v>
      </c>
      <c r="I64" s="123"/>
      <c r="J64" s="123" t="s">
        <v>388</v>
      </c>
      <c r="K64" s="124">
        <f t="shared" si="148"/>
        <v>14</v>
      </c>
      <c r="L64" s="123">
        <v>12</v>
      </c>
      <c r="M64" s="123">
        <v>2</v>
      </c>
      <c r="N64" s="123" t="s">
        <v>122</v>
      </c>
      <c r="O64" s="123"/>
      <c r="P64" s="124">
        <f t="shared" si="149"/>
        <v>1</v>
      </c>
      <c r="Q64" s="123">
        <v>1</v>
      </c>
      <c r="R64" s="123"/>
      <c r="S64" s="123" t="s">
        <v>329</v>
      </c>
      <c r="T64" s="123"/>
      <c r="U64" s="123" t="s">
        <v>390</v>
      </c>
      <c r="V64" s="123"/>
      <c r="W64" s="123" t="s">
        <v>530</v>
      </c>
      <c r="X64" s="123" t="s">
        <v>484</v>
      </c>
      <c r="Y64" s="123" t="s">
        <v>481</v>
      </c>
      <c r="Z64" s="297" t="s">
        <v>470</v>
      </c>
      <c r="AA64" s="126"/>
      <c r="AB64" s="127"/>
      <c r="AC64" s="128"/>
      <c r="AD64" s="129">
        <v>64</v>
      </c>
      <c r="AE64" s="130">
        <v>84</v>
      </c>
      <c r="AF64" s="131"/>
      <c r="AG64" s="132"/>
      <c r="AH64" s="133"/>
      <c r="AI64" s="132"/>
      <c r="AJ64" s="134"/>
      <c r="AK64" s="125" t="s">
        <v>332</v>
      </c>
      <c r="AL64" s="135"/>
      <c r="AM64" s="122"/>
      <c r="AN64" s="136">
        <f t="shared" si="46"/>
        <v>0</v>
      </c>
      <c r="AO64" s="137">
        <f t="shared" si="47"/>
        <v>0</v>
      </c>
      <c r="AP64" s="137">
        <f t="shared" si="48"/>
        <v>0</v>
      </c>
      <c r="AQ64" s="138">
        <f t="shared" si="49"/>
        <v>0</v>
      </c>
      <c r="AR64" s="137">
        <f t="shared" si="50"/>
        <v>0</v>
      </c>
      <c r="AS64" s="137">
        <f t="shared" si="51"/>
        <v>0</v>
      </c>
      <c r="AT64" s="137">
        <f t="shared" si="52"/>
        <v>0</v>
      </c>
      <c r="AU64" s="137">
        <f t="shared" si="53"/>
        <v>0</v>
      </c>
      <c r="AV64" s="137">
        <f t="shared" si="54"/>
        <v>0</v>
      </c>
      <c r="AW64" s="137">
        <f t="shared" si="55"/>
        <v>0</v>
      </c>
      <c r="AX64" s="137">
        <f t="shared" si="56"/>
        <v>6.2964999999999991</v>
      </c>
      <c r="AY64" s="137">
        <f t="shared" si="57"/>
        <v>0</v>
      </c>
      <c r="AZ64" s="137">
        <f t="shared" si="58"/>
        <v>0</v>
      </c>
      <c r="BA64" s="137">
        <f t="shared" si="59"/>
        <v>0</v>
      </c>
      <c r="BB64" s="137">
        <f t="shared" si="60"/>
        <v>0</v>
      </c>
      <c r="BC64" s="137">
        <f t="shared" si="61"/>
        <v>0</v>
      </c>
      <c r="BD64" s="137">
        <f t="shared" si="62"/>
        <v>0</v>
      </c>
      <c r="BE64" s="137">
        <f t="shared" si="63"/>
        <v>0</v>
      </c>
      <c r="BF64" s="137">
        <f t="shared" si="64"/>
        <v>0</v>
      </c>
      <c r="BG64" s="139">
        <f t="shared" si="65"/>
        <v>0</v>
      </c>
      <c r="BH64" s="140">
        <f t="shared" si="66"/>
        <v>0</v>
      </c>
      <c r="BI64" s="152">
        <f t="shared" si="67"/>
        <v>60.25414285714286</v>
      </c>
      <c r="BJ64" s="152">
        <f t="shared" si="68"/>
        <v>10.042357142857142</v>
      </c>
      <c r="BK64" s="152">
        <f t="shared" si="69"/>
        <v>70.296499999999995</v>
      </c>
      <c r="BL64" s="153">
        <f t="shared" si="70"/>
        <v>0.14285714285714285</v>
      </c>
      <c r="BM64" s="141"/>
      <c r="BN64" s="152">
        <f t="shared" si="71"/>
        <v>60.25414285714286</v>
      </c>
      <c r="BO64" s="152">
        <f t="shared" si="72"/>
        <v>10.042357142857142</v>
      </c>
      <c r="BP64" s="152">
        <f t="shared" si="73"/>
        <v>70.296500000000009</v>
      </c>
      <c r="BQ64" s="142"/>
      <c r="BR64" s="143">
        <f t="shared" si="74"/>
        <v>64</v>
      </c>
      <c r="BS64" s="144">
        <f t="shared" si="75"/>
        <v>6.2964999999999991</v>
      </c>
      <c r="BT64" s="144">
        <f t="shared" si="76"/>
        <v>6.2964999999999991</v>
      </c>
      <c r="BU64" s="144">
        <f t="shared" si="77"/>
        <v>0</v>
      </c>
      <c r="BV64" s="145">
        <f t="shared" si="78"/>
        <v>0</v>
      </c>
      <c r="BW64" s="146">
        <f t="shared" si="79"/>
        <v>0</v>
      </c>
      <c r="BX64" s="147"/>
      <c r="BY64" s="144">
        <f t="shared" si="80"/>
        <v>60.25414285714286</v>
      </c>
      <c r="BZ64" s="144">
        <f t="shared" si="81"/>
        <v>10.042357142857142</v>
      </c>
      <c r="CA64" s="144">
        <f t="shared" si="82"/>
        <v>70.296499999999995</v>
      </c>
      <c r="CB64" s="144">
        <f t="shared" si="83"/>
        <v>0</v>
      </c>
      <c r="CC64" s="144">
        <f t="shared" si="84"/>
        <v>0</v>
      </c>
      <c r="CD64" s="144">
        <f t="shared" si="85"/>
        <v>0</v>
      </c>
      <c r="CE64" s="144">
        <f t="shared" si="86"/>
        <v>0</v>
      </c>
      <c r="CF64" s="144">
        <f t="shared" si="87"/>
        <v>0</v>
      </c>
      <c r="CG64" s="144">
        <f t="shared" si="88"/>
        <v>0</v>
      </c>
      <c r="CH64" s="148">
        <f t="shared" si="89"/>
        <v>0</v>
      </c>
    </row>
    <row r="65" spans="1:86" s="149" customFormat="1" ht="15.75" customHeight="1" x14ac:dyDescent="0.25">
      <c r="A65" s="117" t="s">
        <v>327</v>
      </c>
      <c r="B65" s="118" t="s">
        <v>383</v>
      </c>
      <c r="C65" s="274" t="s">
        <v>413</v>
      </c>
      <c r="D65" s="119" t="s">
        <v>376</v>
      </c>
      <c r="E65" s="121" t="s">
        <v>22</v>
      </c>
      <c r="F65" s="121" t="s">
        <v>355</v>
      </c>
      <c r="G65" s="121"/>
      <c r="H65" s="122">
        <v>1</v>
      </c>
      <c r="I65" s="123"/>
      <c r="J65" s="123" t="s">
        <v>418</v>
      </c>
      <c r="K65" s="124">
        <f t="shared" si="148"/>
        <v>15</v>
      </c>
      <c r="L65" s="123">
        <v>13</v>
      </c>
      <c r="M65" s="123">
        <v>2</v>
      </c>
      <c r="N65" s="123" t="s">
        <v>122</v>
      </c>
      <c r="O65" s="123"/>
      <c r="P65" s="124">
        <f t="shared" si="149"/>
        <v>1</v>
      </c>
      <c r="Q65" s="123">
        <v>1</v>
      </c>
      <c r="R65" s="123"/>
      <c r="S65" s="123" t="s">
        <v>329</v>
      </c>
      <c r="T65" s="123"/>
      <c r="U65" s="123" t="s">
        <v>390</v>
      </c>
      <c r="V65" s="123"/>
      <c r="W65" s="123"/>
      <c r="X65" s="123" t="s">
        <v>478</v>
      </c>
      <c r="Y65" s="123" t="s">
        <v>480</v>
      </c>
      <c r="Z65" s="297" t="s">
        <v>469</v>
      </c>
      <c r="AA65" s="126"/>
      <c r="AB65" s="127"/>
      <c r="AC65" s="128"/>
      <c r="AD65" s="129">
        <v>64</v>
      </c>
      <c r="AE65" s="130">
        <v>84</v>
      </c>
      <c r="AF65" s="131"/>
      <c r="AG65" s="132"/>
      <c r="AH65" s="133"/>
      <c r="AI65" s="132"/>
      <c r="AJ65" s="134"/>
      <c r="AK65" s="125" t="s">
        <v>332</v>
      </c>
      <c r="AL65" s="135"/>
      <c r="AM65" s="122"/>
      <c r="AN65" s="136">
        <f t="shared" si="46"/>
        <v>0</v>
      </c>
      <c r="AO65" s="137">
        <f t="shared" si="47"/>
        <v>0</v>
      </c>
      <c r="AP65" s="137">
        <f t="shared" si="48"/>
        <v>0</v>
      </c>
      <c r="AQ65" s="138">
        <f t="shared" si="49"/>
        <v>0</v>
      </c>
      <c r="AR65" s="137">
        <f t="shared" si="50"/>
        <v>0</v>
      </c>
      <c r="AS65" s="137">
        <f t="shared" si="51"/>
        <v>0</v>
      </c>
      <c r="AT65" s="137">
        <f t="shared" si="52"/>
        <v>0</v>
      </c>
      <c r="AU65" s="137">
        <f t="shared" si="53"/>
        <v>0</v>
      </c>
      <c r="AV65" s="137">
        <f t="shared" si="54"/>
        <v>0</v>
      </c>
      <c r="AW65" s="137">
        <f t="shared" si="55"/>
        <v>0</v>
      </c>
      <c r="AX65" s="137">
        <f t="shared" si="56"/>
        <v>6.746249999999999</v>
      </c>
      <c r="AY65" s="137">
        <f t="shared" si="57"/>
        <v>0</v>
      </c>
      <c r="AZ65" s="137">
        <f t="shared" si="58"/>
        <v>0</v>
      </c>
      <c r="BA65" s="137">
        <f t="shared" si="59"/>
        <v>0</v>
      </c>
      <c r="BB65" s="137">
        <f t="shared" si="60"/>
        <v>0</v>
      </c>
      <c r="BC65" s="137">
        <f t="shared" si="61"/>
        <v>0</v>
      </c>
      <c r="BD65" s="137">
        <f t="shared" si="62"/>
        <v>0</v>
      </c>
      <c r="BE65" s="137">
        <f t="shared" si="63"/>
        <v>0</v>
      </c>
      <c r="BF65" s="137">
        <f t="shared" si="64"/>
        <v>0</v>
      </c>
      <c r="BG65" s="139">
        <f t="shared" si="65"/>
        <v>0</v>
      </c>
      <c r="BH65" s="140">
        <f t="shared" si="66"/>
        <v>0</v>
      </c>
      <c r="BI65" s="152">
        <f t="shared" si="67"/>
        <v>61.313416666666669</v>
      </c>
      <c r="BJ65" s="152">
        <f t="shared" si="68"/>
        <v>9.432833333333333</v>
      </c>
      <c r="BK65" s="152">
        <f t="shared" si="69"/>
        <v>70.746250000000003</v>
      </c>
      <c r="BL65" s="153">
        <f t="shared" si="70"/>
        <v>0.13333333333333333</v>
      </c>
      <c r="BM65" s="141"/>
      <c r="BN65" s="152">
        <f t="shared" si="71"/>
        <v>0</v>
      </c>
      <c r="BO65" s="152">
        <f t="shared" si="72"/>
        <v>0</v>
      </c>
      <c r="BP65" s="152">
        <f t="shared" si="73"/>
        <v>0</v>
      </c>
      <c r="BQ65" s="142"/>
      <c r="BR65" s="143">
        <f t="shared" si="74"/>
        <v>64</v>
      </c>
      <c r="BS65" s="144">
        <f t="shared" si="75"/>
        <v>6.746249999999999</v>
      </c>
      <c r="BT65" s="144">
        <f t="shared" si="76"/>
        <v>6.746249999999999</v>
      </c>
      <c r="BU65" s="144">
        <f t="shared" si="77"/>
        <v>0</v>
      </c>
      <c r="BV65" s="145">
        <f t="shared" si="78"/>
        <v>0</v>
      </c>
      <c r="BW65" s="146">
        <f t="shared" si="79"/>
        <v>0</v>
      </c>
      <c r="BX65" s="147"/>
      <c r="BY65" s="144">
        <f t="shared" si="80"/>
        <v>61.313416666666669</v>
      </c>
      <c r="BZ65" s="144">
        <f t="shared" si="81"/>
        <v>9.432833333333333</v>
      </c>
      <c r="CA65" s="144">
        <f t="shared" si="82"/>
        <v>70.746250000000003</v>
      </c>
      <c r="CB65" s="144">
        <f t="shared" si="83"/>
        <v>0</v>
      </c>
      <c r="CC65" s="144">
        <f t="shared" si="84"/>
        <v>0</v>
      </c>
      <c r="CD65" s="144">
        <f t="shared" si="85"/>
        <v>0</v>
      </c>
      <c r="CE65" s="144">
        <f t="shared" si="86"/>
        <v>0</v>
      </c>
      <c r="CF65" s="144">
        <f t="shared" si="87"/>
        <v>0</v>
      </c>
      <c r="CG65" s="144">
        <f t="shared" si="88"/>
        <v>0</v>
      </c>
      <c r="CH65" s="148">
        <f t="shared" si="89"/>
        <v>0</v>
      </c>
    </row>
    <row r="66" spans="1:86" s="149" customFormat="1" ht="15.75" customHeight="1" x14ac:dyDescent="0.25">
      <c r="A66" s="117" t="s">
        <v>327</v>
      </c>
      <c r="B66" s="118" t="s">
        <v>383</v>
      </c>
      <c r="C66" s="274" t="s">
        <v>419</v>
      </c>
      <c r="D66" s="119" t="s">
        <v>376</v>
      </c>
      <c r="E66" s="121" t="s">
        <v>22</v>
      </c>
      <c r="F66" s="121" t="s">
        <v>355</v>
      </c>
      <c r="G66" s="121"/>
      <c r="H66" s="122">
        <v>2</v>
      </c>
      <c r="I66" s="123" t="s">
        <v>333</v>
      </c>
      <c r="J66" s="123" t="s">
        <v>387</v>
      </c>
      <c r="K66" s="124">
        <f t="shared" si="148"/>
        <v>29</v>
      </c>
      <c r="L66" s="123">
        <v>25</v>
      </c>
      <c r="M66" s="123">
        <v>4</v>
      </c>
      <c r="N66" s="123" t="s">
        <v>119</v>
      </c>
      <c r="O66" s="123"/>
      <c r="P66" s="124">
        <f t="shared" si="149"/>
        <v>1</v>
      </c>
      <c r="Q66" s="123">
        <v>1</v>
      </c>
      <c r="R66" s="123"/>
      <c r="S66" s="123" t="s">
        <v>329</v>
      </c>
      <c r="T66" s="123"/>
      <c r="U66" s="123" t="s">
        <v>390</v>
      </c>
      <c r="V66" s="123"/>
      <c r="W66" s="123" t="s">
        <v>530</v>
      </c>
      <c r="X66" s="123" t="s">
        <v>484</v>
      </c>
      <c r="Y66" s="123" t="s">
        <v>480</v>
      </c>
      <c r="Z66" s="297" t="s">
        <v>470</v>
      </c>
      <c r="AA66" s="126">
        <v>108</v>
      </c>
      <c r="AB66" s="127">
        <v>16</v>
      </c>
      <c r="AC66" s="128"/>
      <c r="AD66" s="129"/>
      <c r="AE66" s="130"/>
      <c r="AF66" s="131"/>
      <c r="AG66" s="132"/>
      <c r="AH66" s="133"/>
      <c r="AI66" s="132"/>
      <c r="AJ66" s="134"/>
      <c r="AK66" s="125"/>
      <c r="AL66" s="135"/>
      <c r="AM66" s="122"/>
      <c r="AN66" s="136">
        <f t="shared" si="46"/>
        <v>0</v>
      </c>
      <c r="AO66" s="137">
        <f t="shared" si="47"/>
        <v>10.149999999999999</v>
      </c>
      <c r="AP66" s="137">
        <f t="shared" si="48"/>
        <v>2</v>
      </c>
      <c r="AQ66" s="138">
        <f t="shared" si="49"/>
        <v>0.8</v>
      </c>
      <c r="AR66" s="137">
        <f t="shared" si="50"/>
        <v>0</v>
      </c>
      <c r="AS66" s="137">
        <f t="shared" si="51"/>
        <v>0</v>
      </c>
      <c r="AT66" s="137">
        <f t="shared" si="52"/>
        <v>0</v>
      </c>
      <c r="AU66" s="137">
        <f t="shared" si="53"/>
        <v>0</v>
      </c>
      <c r="AV66" s="137">
        <f t="shared" si="54"/>
        <v>0</v>
      </c>
      <c r="AW66" s="137">
        <f t="shared" si="55"/>
        <v>0</v>
      </c>
      <c r="AX66" s="137">
        <f t="shared" si="56"/>
        <v>0</v>
      </c>
      <c r="AY66" s="137">
        <f t="shared" si="57"/>
        <v>0</v>
      </c>
      <c r="AZ66" s="137">
        <f t="shared" si="58"/>
        <v>0</v>
      </c>
      <c r="BA66" s="137">
        <f t="shared" si="59"/>
        <v>0</v>
      </c>
      <c r="BB66" s="137">
        <f t="shared" si="60"/>
        <v>0</v>
      </c>
      <c r="BC66" s="137">
        <f t="shared" si="61"/>
        <v>0</v>
      </c>
      <c r="BD66" s="137">
        <f t="shared" si="62"/>
        <v>0</v>
      </c>
      <c r="BE66" s="137">
        <f t="shared" si="63"/>
        <v>0</v>
      </c>
      <c r="BF66" s="137">
        <f t="shared" si="64"/>
        <v>0</v>
      </c>
      <c r="BG66" s="139">
        <f t="shared" si="65"/>
        <v>1.8791999999999998</v>
      </c>
      <c r="BH66" s="140">
        <f t="shared" si="66"/>
        <v>0</v>
      </c>
      <c r="BI66" s="152">
        <f t="shared" si="67"/>
        <v>26.576896551724136</v>
      </c>
      <c r="BJ66" s="152">
        <f t="shared" si="68"/>
        <v>4.2523034482758622</v>
      </c>
      <c r="BK66" s="152">
        <f t="shared" si="69"/>
        <v>30.8292</v>
      </c>
      <c r="BL66" s="153">
        <f t="shared" si="70"/>
        <v>0.13793103448275862</v>
      </c>
      <c r="BM66" s="141"/>
      <c r="BN66" s="152">
        <f t="shared" si="71"/>
        <v>0</v>
      </c>
      <c r="BO66" s="152">
        <f t="shared" si="72"/>
        <v>0</v>
      </c>
      <c r="BP66" s="152">
        <f t="shared" si="73"/>
        <v>0</v>
      </c>
      <c r="BQ66" s="142"/>
      <c r="BR66" s="143">
        <f t="shared" si="74"/>
        <v>28.95</v>
      </c>
      <c r="BS66" s="144">
        <f t="shared" si="75"/>
        <v>1.8791999999999998</v>
      </c>
      <c r="BT66" s="144">
        <f t="shared" si="76"/>
        <v>1.8791999999999998</v>
      </c>
      <c r="BU66" s="144">
        <f t="shared" si="77"/>
        <v>0</v>
      </c>
      <c r="BV66" s="145">
        <f t="shared" si="78"/>
        <v>0</v>
      </c>
      <c r="BW66" s="146">
        <f t="shared" si="79"/>
        <v>0</v>
      </c>
      <c r="BX66" s="147"/>
      <c r="BY66" s="144">
        <f t="shared" si="80"/>
        <v>26.576896551724136</v>
      </c>
      <c r="BZ66" s="144">
        <f t="shared" si="81"/>
        <v>4.2523034482758622</v>
      </c>
      <c r="CA66" s="144">
        <f t="shared" si="82"/>
        <v>30.8292</v>
      </c>
      <c r="CB66" s="144">
        <f t="shared" si="83"/>
        <v>0</v>
      </c>
      <c r="CC66" s="144">
        <f t="shared" si="84"/>
        <v>0</v>
      </c>
      <c r="CD66" s="144">
        <f t="shared" si="85"/>
        <v>0</v>
      </c>
      <c r="CE66" s="144">
        <f t="shared" si="86"/>
        <v>0</v>
      </c>
      <c r="CF66" s="144">
        <f t="shared" si="87"/>
        <v>0</v>
      </c>
      <c r="CG66" s="144">
        <f t="shared" si="88"/>
        <v>0</v>
      </c>
      <c r="CH66" s="148">
        <f t="shared" si="89"/>
        <v>0</v>
      </c>
    </row>
    <row r="67" spans="1:86" s="149" customFormat="1" ht="15.75" customHeight="1" x14ac:dyDescent="0.25">
      <c r="A67" s="117" t="s">
        <v>327</v>
      </c>
      <c r="B67" s="118" t="s">
        <v>383</v>
      </c>
      <c r="C67" s="274" t="s">
        <v>419</v>
      </c>
      <c r="D67" s="119" t="s">
        <v>376</v>
      </c>
      <c r="E67" s="121" t="s">
        <v>22</v>
      </c>
      <c r="F67" s="121" t="s">
        <v>355</v>
      </c>
      <c r="G67" s="121"/>
      <c r="H67" s="122">
        <v>2</v>
      </c>
      <c r="I67" s="123"/>
      <c r="J67" s="123" t="s">
        <v>388</v>
      </c>
      <c r="K67" s="124">
        <f t="shared" si="148"/>
        <v>14</v>
      </c>
      <c r="L67" s="123">
        <v>12</v>
      </c>
      <c r="M67" s="123">
        <v>2</v>
      </c>
      <c r="N67" s="123" t="s">
        <v>122</v>
      </c>
      <c r="O67" s="123"/>
      <c r="P67" s="124">
        <f t="shared" si="149"/>
        <v>1</v>
      </c>
      <c r="Q67" s="123">
        <v>1</v>
      </c>
      <c r="R67" s="123"/>
      <c r="S67" s="123" t="s">
        <v>329</v>
      </c>
      <c r="T67" s="123"/>
      <c r="U67" s="123" t="s">
        <v>390</v>
      </c>
      <c r="V67" s="123"/>
      <c r="W67" s="123" t="s">
        <v>530</v>
      </c>
      <c r="X67" s="123" t="s">
        <v>484</v>
      </c>
      <c r="Y67" s="123" t="s">
        <v>481</v>
      </c>
      <c r="Z67" s="297" t="s">
        <v>470</v>
      </c>
      <c r="AA67" s="126"/>
      <c r="AB67" s="127"/>
      <c r="AC67" s="128"/>
      <c r="AD67" s="129">
        <v>32</v>
      </c>
      <c r="AE67" s="130">
        <v>24</v>
      </c>
      <c r="AF67" s="131"/>
      <c r="AG67" s="132"/>
      <c r="AH67" s="133"/>
      <c r="AI67" s="132"/>
      <c r="AJ67" s="134"/>
      <c r="AK67" s="125" t="s">
        <v>332</v>
      </c>
      <c r="AL67" s="135"/>
      <c r="AM67" s="122"/>
      <c r="AN67" s="136">
        <f t="shared" si="46"/>
        <v>0</v>
      </c>
      <c r="AO67" s="137">
        <f t="shared" si="47"/>
        <v>0</v>
      </c>
      <c r="AP67" s="137">
        <f t="shared" si="48"/>
        <v>0</v>
      </c>
      <c r="AQ67" s="138">
        <f t="shared" si="49"/>
        <v>0</v>
      </c>
      <c r="AR67" s="137">
        <f t="shared" si="50"/>
        <v>0</v>
      </c>
      <c r="AS67" s="137">
        <f t="shared" si="51"/>
        <v>0</v>
      </c>
      <c r="AT67" s="137">
        <f t="shared" si="52"/>
        <v>0</v>
      </c>
      <c r="AU67" s="137">
        <f t="shared" si="53"/>
        <v>0</v>
      </c>
      <c r="AV67" s="137">
        <f t="shared" si="54"/>
        <v>0</v>
      </c>
      <c r="AW67" s="137">
        <f t="shared" si="55"/>
        <v>0</v>
      </c>
      <c r="AX67" s="137">
        <f t="shared" si="56"/>
        <v>2.0332307692307685</v>
      </c>
      <c r="AY67" s="137">
        <f t="shared" si="57"/>
        <v>0</v>
      </c>
      <c r="AZ67" s="137">
        <f t="shared" si="58"/>
        <v>0</v>
      </c>
      <c r="BA67" s="137">
        <f t="shared" si="59"/>
        <v>0</v>
      </c>
      <c r="BB67" s="137">
        <f t="shared" si="60"/>
        <v>0</v>
      </c>
      <c r="BC67" s="137">
        <f t="shared" si="61"/>
        <v>0</v>
      </c>
      <c r="BD67" s="137">
        <f t="shared" si="62"/>
        <v>0</v>
      </c>
      <c r="BE67" s="137">
        <f t="shared" si="63"/>
        <v>0</v>
      </c>
      <c r="BF67" s="137">
        <f t="shared" si="64"/>
        <v>0</v>
      </c>
      <c r="BG67" s="139">
        <f t="shared" si="65"/>
        <v>0</v>
      </c>
      <c r="BH67" s="140">
        <f t="shared" si="66"/>
        <v>0</v>
      </c>
      <c r="BI67" s="152">
        <f t="shared" si="67"/>
        <v>29.171340659340661</v>
      </c>
      <c r="BJ67" s="152">
        <f t="shared" si="68"/>
        <v>4.8618901098901093</v>
      </c>
      <c r="BK67" s="152">
        <f t="shared" si="69"/>
        <v>34.033230769230769</v>
      </c>
      <c r="BL67" s="153">
        <f t="shared" si="70"/>
        <v>0.14285714285714285</v>
      </c>
      <c r="BM67" s="141"/>
      <c r="BN67" s="152">
        <f t="shared" si="71"/>
        <v>29.171340659340661</v>
      </c>
      <c r="BO67" s="152">
        <f t="shared" si="72"/>
        <v>4.8618901098901093</v>
      </c>
      <c r="BP67" s="152">
        <f t="shared" si="73"/>
        <v>34.033230769230769</v>
      </c>
      <c r="BQ67" s="142"/>
      <c r="BR67" s="143">
        <f t="shared" si="74"/>
        <v>32</v>
      </c>
      <c r="BS67" s="144">
        <f t="shared" si="75"/>
        <v>2.0332307692307685</v>
      </c>
      <c r="BT67" s="144">
        <f t="shared" si="76"/>
        <v>2.0332307692307685</v>
      </c>
      <c r="BU67" s="144">
        <f t="shared" si="77"/>
        <v>0</v>
      </c>
      <c r="BV67" s="145">
        <f t="shared" si="78"/>
        <v>0</v>
      </c>
      <c r="BW67" s="146">
        <f t="shared" si="79"/>
        <v>0</v>
      </c>
      <c r="BX67" s="147"/>
      <c r="BY67" s="144">
        <f t="shared" si="80"/>
        <v>29.171340659340661</v>
      </c>
      <c r="BZ67" s="144">
        <f t="shared" si="81"/>
        <v>4.8618901098901093</v>
      </c>
      <c r="CA67" s="144">
        <f t="shared" si="82"/>
        <v>34.033230769230769</v>
      </c>
      <c r="CB67" s="144">
        <f t="shared" si="83"/>
        <v>0</v>
      </c>
      <c r="CC67" s="144">
        <f t="shared" si="84"/>
        <v>0</v>
      </c>
      <c r="CD67" s="144">
        <f t="shared" si="85"/>
        <v>0</v>
      </c>
      <c r="CE67" s="144">
        <f t="shared" si="86"/>
        <v>0</v>
      </c>
      <c r="CF67" s="144">
        <f t="shared" si="87"/>
        <v>0</v>
      </c>
      <c r="CG67" s="144">
        <f t="shared" si="88"/>
        <v>0</v>
      </c>
      <c r="CH67" s="148">
        <f t="shared" si="89"/>
        <v>0</v>
      </c>
    </row>
    <row r="68" spans="1:86" s="149" customFormat="1" ht="15.75" customHeight="1" x14ac:dyDescent="0.25">
      <c r="A68" s="117" t="s">
        <v>327</v>
      </c>
      <c r="B68" s="118" t="s">
        <v>383</v>
      </c>
      <c r="C68" s="274" t="s">
        <v>419</v>
      </c>
      <c r="D68" s="119" t="s">
        <v>376</v>
      </c>
      <c r="E68" s="121" t="s">
        <v>22</v>
      </c>
      <c r="F68" s="121" t="s">
        <v>355</v>
      </c>
      <c r="G68" s="121"/>
      <c r="H68" s="122">
        <v>2</v>
      </c>
      <c r="I68" s="123"/>
      <c r="J68" s="123" t="s">
        <v>388</v>
      </c>
      <c r="K68" s="124">
        <f t="shared" si="148"/>
        <v>15</v>
      </c>
      <c r="L68" s="123">
        <v>13</v>
      </c>
      <c r="M68" s="123">
        <v>2</v>
      </c>
      <c r="N68" s="123" t="s">
        <v>122</v>
      </c>
      <c r="O68" s="123"/>
      <c r="P68" s="124">
        <f t="shared" si="149"/>
        <v>1</v>
      </c>
      <c r="Q68" s="123">
        <v>1</v>
      </c>
      <c r="R68" s="123"/>
      <c r="S68" s="123" t="s">
        <v>329</v>
      </c>
      <c r="T68" s="123"/>
      <c r="U68" s="123" t="s">
        <v>390</v>
      </c>
      <c r="V68" s="123"/>
      <c r="W68" s="123"/>
      <c r="X68" s="123" t="s">
        <v>478</v>
      </c>
      <c r="Y68" s="123" t="s">
        <v>481</v>
      </c>
      <c r="Z68" s="297" t="s">
        <v>469</v>
      </c>
      <c r="AA68" s="126"/>
      <c r="AB68" s="127"/>
      <c r="AC68" s="128"/>
      <c r="AD68" s="129">
        <v>32</v>
      </c>
      <c r="AE68" s="130">
        <v>24</v>
      </c>
      <c r="AF68" s="131"/>
      <c r="AG68" s="132"/>
      <c r="AH68" s="133"/>
      <c r="AI68" s="132"/>
      <c r="AJ68" s="134"/>
      <c r="AK68" s="125" t="s">
        <v>332</v>
      </c>
      <c r="AL68" s="135"/>
      <c r="AM68" s="122"/>
      <c r="AN68" s="136">
        <f t="shared" si="46"/>
        <v>0</v>
      </c>
      <c r="AO68" s="137">
        <f t="shared" si="47"/>
        <v>0</v>
      </c>
      <c r="AP68" s="137">
        <f t="shared" si="48"/>
        <v>0</v>
      </c>
      <c r="AQ68" s="138">
        <f t="shared" si="49"/>
        <v>0</v>
      </c>
      <c r="AR68" s="137">
        <f t="shared" si="50"/>
        <v>0</v>
      </c>
      <c r="AS68" s="137">
        <f t="shared" si="51"/>
        <v>0</v>
      </c>
      <c r="AT68" s="137">
        <f t="shared" si="52"/>
        <v>0</v>
      </c>
      <c r="AU68" s="137">
        <f t="shared" si="53"/>
        <v>0</v>
      </c>
      <c r="AV68" s="137">
        <f t="shared" si="54"/>
        <v>0</v>
      </c>
      <c r="AW68" s="137">
        <f t="shared" si="55"/>
        <v>0</v>
      </c>
      <c r="AX68" s="137">
        <f t="shared" si="56"/>
        <v>2.178461538461538</v>
      </c>
      <c r="AY68" s="137">
        <f t="shared" si="57"/>
        <v>0</v>
      </c>
      <c r="AZ68" s="137">
        <f t="shared" si="58"/>
        <v>0</v>
      </c>
      <c r="BA68" s="137">
        <f t="shared" si="59"/>
        <v>0</v>
      </c>
      <c r="BB68" s="137">
        <f t="shared" si="60"/>
        <v>0</v>
      </c>
      <c r="BC68" s="137">
        <f t="shared" si="61"/>
        <v>0</v>
      </c>
      <c r="BD68" s="137">
        <f t="shared" si="62"/>
        <v>0</v>
      </c>
      <c r="BE68" s="137">
        <f t="shared" si="63"/>
        <v>0</v>
      </c>
      <c r="BF68" s="137">
        <f t="shared" si="64"/>
        <v>0</v>
      </c>
      <c r="BG68" s="139">
        <f t="shared" si="65"/>
        <v>0</v>
      </c>
      <c r="BH68" s="140">
        <f t="shared" si="66"/>
        <v>0</v>
      </c>
      <c r="BI68" s="152">
        <f t="shared" si="67"/>
        <v>29.621333333333336</v>
      </c>
      <c r="BJ68" s="152">
        <f t="shared" si="68"/>
        <v>4.5571282051282056</v>
      </c>
      <c r="BK68" s="152">
        <f t="shared" si="69"/>
        <v>34.178461538461541</v>
      </c>
      <c r="BL68" s="153">
        <f t="shared" si="70"/>
        <v>0.13333333333333333</v>
      </c>
      <c r="BM68" s="141"/>
      <c r="BN68" s="152">
        <f t="shared" si="71"/>
        <v>29.621333333333336</v>
      </c>
      <c r="BO68" s="152">
        <f t="shared" si="72"/>
        <v>4.5571282051282056</v>
      </c>
      <c r="BP68" s="152">
        <f t="shared" si="73"/>
        <v>34.178461538461541</v>
      </c>
      <c r="BQ68" s="142"/>
      <c r="BR68" s="143">
        <f t="shared" si="74"/>
        <v>32</v>
      </c>
      <c r="BS68" s="144">
        <f t="shared" si="75"/>
        <v>2.178461538461538</v>
      </c>
      <c r="BT68" s="144">
        <f t="shared" si="76"/>
        <v>2.178461538461538</v>
      </c>
      <c r="BU68" s="144">
        <f t="shared" si="77"/>
        <v>0</v>
      </c>
      <c r="BV68" s="145">
        <f t="shared" si="78"/>
        <v>0</v>
      </c>
      <c r="BW68" s="146">
        <f t="shared" si="79"/>
        <v>0</v>
      </c>
      <c r="BX68" s="147"/>
      <c r="BY68" s="144">
        <f t="shared" si="80"/>
        <v>29.621333333333336</v>
      </c>
      <c r="BZ68" s="144">
        <f t="shared" si="81"/>
        <v>4.5571282051282056</v>
      </c>
      <c r="CA68" s="144">
        <f t="shared" si="82"/>
        <v>34.178461538461541</v>
      </c>
      <c r="CB68" s="144">
        <f t="shared" si="83"/>
        <v>0</v>
      </c>
      <c r="CC68" s="144">
        <f t="shared" si="84"/>
        <v>0</v>
      </c>
      <c r="CD68" s="144">
        <f t="shared" si="85"/>
        <v>0</v>
      </c>
      <c r="CE68" s="144">
        <f t="shared" si="86"/>
        <v>0</v>
      </c>
      <c r="CF68" s="144">
        <f t="shared" si="87"/>
        <v>0</v>
      </c>
      <c r="CG68" s="144">
        <f t="shared" si="88"/>
        <v>0</v>
      </c>
      <c r="CH68" s="148">
        <f t="shared" si="89"/>
        <v>0</v>
      </c>
    </row>
    <row r="69" spans="1:86" s="149" customFormat="1" ht="31.5" customHeight="1" x14ac:dyDescent="0.25">
      <c r="A69" s="117" t="s">
        <v>327</v>
      </c>
      <c r="B69" s="118" t="s">
        <v>383</v>
      </c>
      <c r="C69" s="274" t="s">
        <v>409</v>
      </c>
      <c r="D69" s="119" t="s">
        <v>376</v>
      </c>
      <c r="E69" s="121" t="s">
        <v>22</v>
      </c>
      <c r="F69" s="121" t="s">
        <v>355</v>
      </c>
      <c r="G69" s="121"/>
      <c r="H69" s="122">
        <v>2</v>
      </c>
      <c r="I69" s="123" t="s">
        <v>330</v>
      </c>
      <c r="J69" s="123" t="s">
        <v>387</v>
      </c>
      <c r="K69" s="124">
        <f t="shared" si="148"/>
        <v>29</v>
      </c>
      <c r="L69" s="123">
        <v>25</v>
      </c>
      <c r="M69" s="123">
        <v>4</v>
      </c>
      <c r="N69" s="123" t="s">
        <v>119</v>
      </c>
      <c r="O69" s="123"/>
      <c r="P69" s="124">
        <f t="shared" si="149"/>
        <v>1</v>
      </c>
      <c r="Q69" s="123">
        <v>1</v>
      </c>
      <c r="R69" s="123"/>
      <c r="S69" s="123" t="s">
        <v>329</v>
      </c>
      <c r="T69" s="123"/>
      <c r="U69" s="123" t="s">
        <v>390</v>
      </c>
      <c r="V69" s="123"/>
      <c r="W69" s="123" t="s">
        <v>530</v>
      </c>
      <c r="X69" s="123" t="s">
        <v>484</v>
      </c>
      <c r="Y69" s="123" t="s">
        <v>480</v>
      </c>
      <c r="Z69" s="297" t="s">
        <v>470</v>
      </c>
      <c r="AA69" s="126">
        <v>144</v>
      </c>
      <c r="AB69" s="127">
        <v>16</v>
      </c>
      <c r="AC69" s="128"/>
      <c r="AD69" s="129"/>
      <c r="AE69" s="130"/>
      <c r="AF69" s="131"/>
      <c r="AG69" s="132"/>
      <c r="AH69" s="133"/>
      <c r="AI69" s="132"/>
      <c r="AJ69" s="134"/>
      <c r="AK69" s="125"/>
      <c r="AL69" s="135"/>
      <c r="AM69" s="122"/>
      <c r="AN69" s="136">
        <f t="shared" ref="AN69:AN132" si="152">IF(SUM(AB69:AD69)&lt;&gt;0,IF(I69="З",З1*K69,0),0)</f>
        <v>7.25</v>
      </c>
      <c r="AO69" s="137">
        <f t="shared" ref="AO69:AO132" si="153">IF(SUM(AB69:AD69)&lt;&gt;0,IF(I69="Э",ЭДЗ*K69,0),0)</f>
        <v>0</v>
      </c>
      <c r="AP69" s="137">
        <f t="shared" ref="AP69:AP132" si="154">IF(I69="Э",IF(SUM(AB69:AD69)&lt;&gt;0,IF(K69&gt;=6,КПЭ*P69,1*P69)),0)</f>
        <v>0</v>
      </c>
      <c r="AQ69" s="138">
        <f t="shared" ref="AQ69:AQ132" si="155">IF(AND(A69="Дн",N69="лек"),ТКЛД*AB69*P69,IF(AND(A69="А",F69="о",N69="лек"),ТКЛД*AB69*P69,IF(AND(A69="В",N69="лек"),ТКЛВ*AB69*P69,IF(AND(A69="З",N69="лек"),ТКЛЗ*AB69*P69,IF(AND(F69="з",N69="лек"),ТКЛЗ*K69,0)))))</f>
        <v>0.8</v>
      </c>
      <c r="AR69" s="137">
        <f t="shared" ref="AR69:AR132" si="156">IF(OR(N69="ВЭМ",N69="ВЭА",N69="КЭ"),K69*ЭА,IF(N69="ВЭ",КПЭ,IF(N69="ПАС",K69*З2,0)))</f>
        <v>0</v>
      </c>
      <c r="AS69" s="137">
        <f t="shared" ref="AS69:AS132" si="157">IF(OR(A69="З",F69="з",A69="В"),IF(AG69="г",AF69*K69*0.75,IF(AG69="",AF69*K69*РКЗ)),0)</f>
        <v>0</v>
      </c>
      <c r="AT69" s="137">
        <f t="shared" ref="AT69:AT132" si="158">IF(OR(A69="З",F69="з",A69="в"),IF(AH69="мг",K69*ирпзг1,IF(AH69="А",K69*ирпзг2,0)),0)</f>
        <v>0</v>
      </c>
      <c r="AU69" s="137">
        <f t="shared" ref="AU69:AU132" si="159">IF(OR(A69="З",A69="В",F69="з"),IF(N69&lt;&gt;"лек",IF(AB69="",K69*AI69*КРЗ,0),0),0)</f>
        <v>0</v>
      </c>
      <c r="AV69" s="137">
        <f t="shared" ref="AV69:AV132" si="160">IF(OR(A69="З",A69="В",F69="з"),IF(N69&lt;&gt;"лек",IF(AB69="",K69*AJ69*КПЗ,0),0),0)</f>
        <v>0</v>
      </c>
      <c r="AW69" s="137">
        <f t="shared" ref="AW69:AW132" si="161">IF(OR(N69="УП",N69="ПП"),рп*K69*AL69,IF(N69="ГП",K69*AL69*рпг,IF(N69="ПЛ",K69*AL69*РПП,0)))</f>
        <v>0</v>
      </c>
      <c r="AX69" s="137">
        <f t="shared" ref="AX69:AX132" si="162">IF(OR(A69="Дн",F69="о"),IF(AK69="кр",(((0.01*AE69)+(кр*((40+0.6*AE69)/(180-AE69))))*0.3*K69),IF(AK69="ки",(((0.01*AE69)+(ки*((40+0.6*AE69)/(180-AE69))))*0.3*K69),IF(AK69="кт",(((0.01*AE69)+(кт*((40+0.6*AE69)/(180-AE69))))*0.3*K69),IF(AK69="кп",(((0.01*AE69)+(кп*((40+0.6*AE69)/(180-AE69))))*0.3*K69),IF(AK69="рф",(((0.01*AE69)+(рф*((40+0.6*AE69)/(180-AE69))))*0.3*K69),IF(AK69="ка",(((0.01*AE69)+(6*((40+0.6*AE69)/(180-AE69))))*0.3*K69),0)))))),0)</f>
        <v>0</v>
      </c>
      <c r="AY69" s="137">
        <f t="shared" ref="AY69:AY132" si="163">IF(N69="НР",IF(OR(F69="б",F69="с",F69="аб",F69="пб"),K69*рп*AL69,IF(F69="м",K69*нрм*AL69)),0)</f>
        <v>0</v>
      </c>
      <c r="AZ69" s="137">
        <f t="shared" ref="AZ69:AZ132" si="164">IF(C69="ДП",HLOOKUP(IF(N69="К",T69,IF(N69="Р",N69,1)),столбцы,(MATCH(CONCATENATE(J69,E69,F69,G69),строки,0)+2),FALSE)*K69,0)</f>
        <v>0</v>
      </c>
      <c r="BA69" s="137">
        <f t="shared" ref="BA69:BA132" si="165">IF(C69="ДПР",IF(N69="Д",K69*Д,IF(N69="РДП",IF(OR(F69="с",F69="м"),K69*РДП1,0))),0)+IF(C69="ДПР",IF(N69="А",K69*А,0))</f>
        <v>0</v>
      </c>
      <c r="BB69" s="137">
        <f t="shared" ref="BB69:BB132" si="166">IF(AND(A69&lt;&gt;"А",C69="ГЭК"),IF(N69="ЧГ",K69*ЧГ,IF(N69="ПГ",K69*ПГ,IF(N69="СГ",K69*СГ,0))))+IF(AND(A69="А",C69="ГЭК",I69="нкр"),IF(N69="ЧГ",K69*ЧГ*2,IF(N69="ПГ",K69*ПГ*2,IF(N69="СГ",K69*СГ*2,0))))</f>
        <v>0</v>
      </c>
      <c r="BC69" s="137">
        <f t="shared" ref="BC69:BC132" si="167">IF((8*AM69)&gt;=BB69,BB69,IF((8*AM69)&lt;BB69,8*AM69,0))</f>
        <v>0</v>
      </c>
      <c r="BD69" s="137">
        <f t="shared" ref="BD69:BD132" si="168">IF(AND(A69="А",F69="о",N69="РА"),РАО*K69,IF(AND(A69="А",F69="з",N69="РА"),РАЗ*K69,0)+IF(AND(A69="А",H69=1,N69="РА"),2*K69,0)+IF(AND(A69="А",C69="История и философия науки",AK69="рф"),А*K69,0))</f>
        <v>0</v>
      </c>
      <c r="BE69" s="137">
        <f t="shared" ref="BE69:BE132" si="169">IF(C69="Экспертиза",IF(N69="УСК",K69*кр,IF(N69="УСД",K69*ДР,0)),0)</f>
        <v>0</v>
      </c>
      <c r="BF69" s="137">
        <f t="shared" ref="BF69:BF132" si="170">IF(OR(E69="54.05.01",E69="54.03.01"),IF(N69="П",AK69*6,IF(N69="У",AK69*3,IF(AK69="кпм",КПМ*K69,0))),0)</f>
        <v>0</v>
      </c>
      <c r="BG69" s="139">
        <f t="shared" ref="BG69:BG132" si="171">IF(OR(A69="Дн",A69="В",F69="о"),IF(OR(I69="Э",I69="З"),AA69*K69*РГ,0),0)</f>
        <v>2.5055999999999998</v>
      </c>
      <c r="BH69" s="140">
        <f t="shared" ref="BH69:BH132" si="172">IF(C69="кафедра",рк,0)</f>
        <v>0</v>
      </c>
      <c r="BI69" s="152">
        <f t="shared" ref="BI69:BI132" si="173">BK69*(1-BL69)</f>
        <v>22.892758620689651</v>
      </c>
      <c r="BJ69" s="152">
        <f t="shared" ref="BJ69:BJ132" si="174">BK69*BL69</f>
        <v>3.6628413793103447</v>
      </c>
      <c r="BK69" s="152">
        <f t="shared" ref="BK69:BK132" si="175">SUM(AN69:BH69,AB69:AD69)-BB69</f>
        <v>26.555599999999998</v>
      </c>
      <c r="BL69" s="153">
        <f t="shared" ref="BL69:BL132" si="176">IF(SUM(L69:M69)&lt;&gt;0,(M69/K69),0)</f>
        <v>0.13793103448275862</v>
      </c>
      <c r="BM69" s="141"/>
      <c r="BN69" s="152">
        <f t="shared" ref="BN69:BN132" si="177">IF(Y69="пч",BI69,0)</f>
        <v>0</v>
      </c>
      <c r="BO69" s="152">
        <f t="shared" ref="BO69:BO132" si="178">IF(Y69="пч",BJ69,0)</f>
        <v>0</v>
      </c>
      <c r="BP69" s="152">
        <f t="shared" ref="BP69:BP132" si="179">SUM(BN69:BO69)</f>
        <v>0</v>
      </c>
      <c r="BQ69" s="142"/>
      <c r="BR69" s="143">
        <f t="shared" ref="BR69:BR132" si="180">SUM(AB69:AD69,AN69:AR69,AZ69,BC69,AW69)+IF(N69="Д",BA69,0)</f>
        <v>24.05</v>
      </c>
      <c r="BS69" s="144">
        <f t="shared" ref="BS69:BS132" si="181">BT69+BU69+BV69</f>
        <v>2.5055999999999998</v>
      </c>
      <c r="BT69" s="144">
        <f t="shared" ref="BT69:BT132" si="182">SUM(AT69,AX69,BG69)</f>
        <v>2.5055999999999998</v>
      </c>
      <c r="BU69" s="144">
        <f t="shared" ref="BU69:BU132" si="183">SUM(AU69:AV69,AY69,BD69)+IF(AK69="кпм",BF69,0)+IF(N69="РДП",BA69,0)</f>
        <v>0</v>
      </c>
      <c r="BV69" s="145">
        <f t="shared" ref="BV69:BV132" si="184">AS69</f>
        <v>0</v>
      </c>
      <c r="BW69" s="146">
        <f t="shared" ref="BW69:BW132" si="185">BK69-BR69-BS69</f>
        <v>0</v>
      </c>
      <c r="BX69" s="147"/>
      <c r="BY69" s="144">
        <f t="shared" ref="BY69:BY132" si="186">IF(A69="Дн",BI69,0)</f>
        <v>22.892758620689651</v>
      </c>
      <c r="BZ69" s="144">
        <f t="shared" ref="BZ69:BZ132" si="187">IF(A69="Дн",BJ69,0)</f>
        <v>3.6628413793103447</v>
      </c>
      <c r="CA69" s="144">
        <f t="shared" ref="CA69:CA132" si="188">IF(A69="Дн",BK69,0)</f>
        <v>26.555599999999998</v>
      </c>
      <c r="CB69" s="144">
        <f t="shared" ref="CB69:CB132" si="189">IF(A69="З",BI69,0)</f>
        <v>0</v>
      </c>
      <c r="CC69" s="144">
        <f t="shared" ref="CC69:CC132" si="190">IF(A69="З",BJ69,0)</f>
        <v>0</v>
      </c>
      <c r="CD69" s="144">
        <f t="shared" ref="CD69:CD132" si="191">IF(A69="З",BK69,0)</f>
        <v>0</v>
      </c>
      <c r="CE69" s="144">
        <f t="shared" ref="CE69:CE132" si="192">IF(AND(A69&lt;&gt;"З",A69&lt;&gt;"Дн"),BI69,0)</f>
        <v>0</v>
      </c>
      <c r="CF69" s="144">
        <f t="shared" ref="CF69:CF132" si="193">IF(AND(A69&lt;&gt;"З",A69&lt;&gt;"Дн"),BJ69,0)</f>
        <v>0</v>
      </c>
      <c r="CG69" s="144">
        <f t="shared" ref="CG69:CG132" si="194">IF(AND(A69&lt;&gt;"З",A69&lt;&gt;"Дн"),BK69,0)</f>
        <v>0</v>
      </c>
      <c r="CH69" s="148">
        <f t="shared" ref="CH69:CH132" si="195">BK69-CA69-CD69-CG69</f>
        <v>0</v>
      </c>
    </row>
    <row r="70" spans="1:86" s="149" customFormat="1" ht="31.5" customHeight="1" x14ac:dyDescent="0.25">
      <c r="A70" s="117" t="s">
        <v>327</v>
      </c>
      <c r="B70" s="118" t="s">
        <v>383</v>
      </c>
      <c r="C70" s="274" t="s">
        <v>409</v>
      </c>
      <c r="D70" s="119" t="s">
        <v>376</v>
      </c>
      <c r="E70" s="121" t="s">
        <v>22</v>
      </c>
      <c r="F70" s="121" t="s">
        <v>355</v>
      </c>
      <c r="G70" s="121"/>
      <c r="H70" s="122">
        <v>2</v>
      </c>
      <c r="I70" s="123"/>
      <c r="J70" s="123" t="s">
        <v>388</v>
      </c>
      <c r="K70" s="124">
        <f t="shared" si="148"/>
        <v>14</v>
      </c>
      <c r="L70" s="123">
        <v>12</v>
      </c>
      <c r="M70" s="123">
        <v>2</v>
      </c>
      <c r="N70" s="123" t="s">
        <v>122</v>
      </c>
      <c r="O70" s="123"/>
      <c r="P70" s="124">
        <f t="shared" si="149"/>
        <v>1</v>
      </c>
      <c r="Q70" s="123">
        <v>1</v>
      </c>
      <c r="R70" s="123"/>
      <c r="S70" s="123" t="s">
        <v>329</v>
      </c>
      <c r="T70" s="123"/>
      <c r="U70" s="123" t="s">
        <v>390</v>
      </c>
      <c r="V70" s="123"/>
      <c r="W70" s="123" t="s">
        <v>530</v>
      </c>
      <c r="X70" s="123" t="s">
        <v>484</v>
      </c>
      <c r="Y70" s="123" t="s">
        <v>481</v>
      </c>
      <c r="Z70" s="297" t="s">
        <v>470</v>
      </c>
      <c r="AA70" s="126"/>
      <c r="AB70" s="127"/>
      <c r="AC70" s="128"/>
      <c r="AD70" s="129">
        <v>48</v>
      </c>
      <c r="AE70" s="130">
        <v>62</v>
      </c>
      <c r="AF70" s="131"/>
      <c r="AG70" s="132"/>
      <c r="AH70" s="133"/>
      <c r="AI70" s="132"/>
      <c r="AJ70" s="134"/>
      <c r="AK70" s="125" t="s">
        <v>332</v>
      </c>
      <c r="AL70" s="135"/>
      <c r="AM70" s="122"/>
      <c r="AN70" s="136">
        <f t="shared" si="152"/>
        <v>0</v>
      </c>
      <c r="AO70" s="137">
        <f t="shared" si="153"/>
        <v>0</v>
      </c>
      <c r="AP70" s="137">
        <f t="shared" si="154"/>
        <v>0</v>
      </c>
      <c r="AQ70" s="138">
        <f t="shared" si="155"/>
        <v>0</v>
      </c>
      <c r="AR70" s="137">
        <f t="shared" si="156"/>
        <v>0</v>
      </c>
      <c r="AS70" s="137">
        <f t="shared" si="157"/>
        <v>0</v>
      </c>
      <c r="AT70" s="137">
        <f t="shared" si="158"/>
        <v>0</v>
      </c>
      <c r="AU70" s="137">
        <f t="shared" si="159"/>
        <v>0</v>
      </c>
      <c r="AV70" s="137">
        <f t="shared" si="160"/>
        <v>0</v>
      </c>
      <c r="AW70" s="137">
        <f t="shared" si="161"/>
        <v>0</v>
      </c>
      <c r="AX70" s="137">
        <f t="shared" si="162"/>
        <v>4.5274576271186433</v>
      </c>
      <c r="AY70" s="137">
        <f t="shared" si="163"/>
        <v>0</v>
      </c>
      <c r="AZ70" s="137">
        <f t="shared" si="164"/>
        <v>0</v>
      </c>
      <c r="BA70" s="137">
        <f t="shared" si="165"/>
        <v>0</v>
      </c>
      <c r="BB70" s="137">
        <f t="shared" si="166"/>
        <v>0</v>
      </c>
      <c r="BC70" s="137">
        <f t="shared" si="167"/>
        <v>0</v>
      </c>
      <c r="BD70" s="137">
        <f t="shared" si="168"/>
        <v>0</v>
      </c>
      <c r="BE70" s="137">
        <f t="shared" si="169"/>
        <v>0</v>
      </c>
      <c r="BF70" s="137">
        <f t="shared" si="170"/>
        <v>0</v>
      </c>
      <c r="BG70" s="139">
        <f t="shared" si="171"/>
        <v>0</v>
      </c>
      <c r="BH70" s="140">
        <f t="shared" si="172"/>
        <v>0</v>
      </c>
      <c r="BI70" s="152">
        <f t="shared" si="173"/>
        <v>45.023535108958839</v>
      </c>
      <c r="BJ70" s="152">
        <f t="shared" si="174"/>
        <v>7.5039225181598059</v>
      </c>
      <c r="BK70" s="152">
        <f t="shared" si="175"/>
        <v>52.527457627118643</v>
      </c>
      <c r="BL70" s="153">
        <f t="shared" si="176"/>
        <v>0.14285714285714285</v>
      </c>
      <c r="BM70" s="141"/>
      <c r="BN70" s="152">
        <f t="shared" si="177"/>
        <v>45.023535108958839</v>
      </c>
      <c r="BO70" s="152">
        <f t="shared" si="178"/>
        <v>7.5039225181598059</v>
      </c>
      <c r="BP70" s="152">
        <f t="shared" si="179"/>
        <v>52.527457627118643</v>
      </c>
      <c r="BQ70" s="142"/>
      <c r="BR70" s="143">
        <f t="shared" si="180"/>
        <v>48</v>
      </c>
      <c r="BS70" s="144">
        <f t="shared" si="181"/>
        <v>4.5274576271186433</v>
      </c>
      <c r="BT70" s="144">
        <f t="shared" si="182"/>
        <v>4.5274576271186433</v>
      </c>
      <c r="BU70" s="144">
        <f t="shared" si="183"/>
        <v>0</v>
      </c>
      <c r="BV70" s="145">
        <f t="shared" si="184"/>
        <v>0</v>
      </c>
      <c r="BW70" s="146">
        <f t="shared" si="185"/>
        <v>0</v>
      </c>
      <c r="BX70" s="147"/>
      <c r="BY70" s="144">
        <f t="shared" si="186"/>
        <v>45.023535108958839</v>
      </c>
      <c r="BZ70" s="144">
        <f t="shared" si="187"/>
        <v>7.5039225181598059</v>
      </c>
      <c r="CA70" s="144">
        <f t="shared" si="188"/>
        <v>52.527457627118643</v>
      </c>
      <c r="CB70" s="144">
        <f t="shared" si="189"/>
        <v>0</v>
      </c>
      <c r="CC70" s="144">
        <f t="shared" si="190"/>
        <v>0</v>
      </c>
      <c r="CD70" s="144">
        <f t="shared" si="191"/>
        <v>0</v>
      </c>
      <c r="CE70" s="144">
        <f t="shared" si="192"/>
        <v>0</v>
      </c>
      <c r="CF70" s="144">
        <f t="shared" si="193"/>
        <v>0</v>
      </c>
      <c r="CG70" s="144">
        <f t="shared" si="194"/>
        <v>0</v>
      </c>
      <c r="CH70" s="148">
        <f t="shared" si="195"/>
        <v>0</v>
      </c>
    </row>
    <row r="71" spans="1:86" s="149" customFormat="1" ht="31.5" customHeight="1" x14ac:dyDescent="0.25">
      <c r="A71" s="117" t="s">
        <v>327</v>
      </c>
      <c r="B71" s="118" t="s">
        <v>383</v>
      </c>
      <c r="C71" s="274" t="s">
        <v>409</v>
      </c>
      <c r="D71" s="119" t="s">
        <v>376</v>
      </c>
      <c r="E71" s="121" t="s">
        <v>22</v>
      </c>
      <c r="F71" s="121" t="s">
        <v>355</v>
      </c>
      <c r="G71" s="121"/>
      <c r="H71" s="122">
        <v>2</v>
      </c>
      <c r="I71" s="123"/>
      <c r="J71" s="123" t="s">
        <v>388</v>
      </c>
      <c r="K71" s="124">
        <f t="shared" si="148"/>
        <v>15</v>
      </c>
      <c r="L71" s="123">
        <v>13</v>
      </c>
      <c r="M71" s="123">
        <v>2</v>
      </c>
      <c r="N71" s="123" t="s">
        <v>122</v>
      </c>
      <c r="O71" s="123"/>
      <c r="P71" s="124">
        <f t="shared" si="149"/>
        <v>1</v>
      </c>
      <c r="Q71" s="123">
        <v>1</v>
      </c>
      <c r="R71" s="123"/>
      <c r="S71" s="123" t="s">
        <v>329</v>
      </c>
      <c r="T71" s="123"/>
      <c r="U71" s="123" t="s">
        <v>390</v>
      </c>
      <c r="V71" s="123"/>
      <c r="W71" s="123"/>
      <c r="X71" s="123" t="s">
        <v>478</v>
      </c>
      <c r="Y71" s="123" t="s">
        <v>481</v>
      </c>
      <c r="Z71" s="297" t="s">
        <v>527</v>
      </c>
      <c r="AA71" s="126"/>
      <c r="AB71" s="127"/>
      <c r="AC71" s="128"/>
      <c r="AD71" s="129">
        <v>48</v>
      </c>
      <c r="AE71" s="130">
        <v>62</v>
      </c>
      <c r="AF71" s="131"/>
      <c r="AG71" s="132"/>
      <c r="AH71" s="133"/>
      <c r="AI71" s="132"/>
      <c r="AJ71" s="134"/>
      <c r="AK71" s="125" t="s">
        <v>332</v>
      </c>
      <c r="AL71" s="135"/>
      <c r="AM71" s="122"/>
      <c r="AN71" s="136">
        <f t="shared" si="152"/>
        <v>0</v>
      </c>
      <c r="AO71" s="137">
        <f t="shared" si="153"/>
        <v>0</v>
      </c>
      <c r="AP71" s="137">
        <f t="shared" si="154"/>
        <v>0</v>
      </c>
      <c r="AQ71" s="138">
        <f t="shared" si="155"/>
        <v>0</v>
      </c>
      <c r="AR71" s="137">
        <f t="shared" si="156"/>
        <v>0</v>
      </c>
      <c r="AS71" s="137">
        <f t="shared" si="157"/>
        <v>0</v>
      </c>
      <c r="AT71" s="137">
        <f t="shared" si="158"/>
        <v>0</v>
      </c>
      <c r="AU71" s="137">
        <f t="shared" si="159"/>
        <v>0</v>
      </c>
      <c r="AV71" s="137">
        <f t="shared" si="160"/>
        <v>0</v>
      </c>
      <c r="AW71" s="137">
        <f t="shared" si="161"/>
        <v>0</v>
      </c>
      <c r="AX71" s="137">
        <f t="shared" si="162"/>
        <v>4.8508474576271183</v>
      </c>
      <c r="AY71" s="137">
        <f t="shared" si="163"/>
        <v>0</v>
      </c>
      <c r="AZ71" s="137">
        <f t="shared" si="164"/>
        <v>0</v>
      </c>
      <c r="BA71" s="137">
        <f t="shared" si="165"/>
        <v>0</v>
      </c>
      <c r="BB71" s="137">
        <f t="shared" si="166"/>
        <v>0</v>
      </c>
      <c r="BC71" s="137">
        <f t="shared" si="167"/>
        <v>0</v>
      </c>
      <c r="BD71" s="137">
        <f t="shared" si="168"/>
        <v>0</v>
      </c>
      <c r="BE71" s="137">
        <f t="shared" si="169"/>
        <v>0</v>
      </c>
      <c r="BF71" s="137">
        <f t="shared" si="170"/>
        <v>0</v>
      </c>
      <c r="BG71" s="139">
        <f t="shared" si="171"/>
        <v>0</v>
      </c>
      <c r="BH71" s="140">
        <f t="shared" si="172"/>
        <v>0</v>
      </c>
      <c r="BI71" s="152">
        <f t="shared" si="173"/>
        <v>45.80406779661017</v>
      </c>
      <c r="BJ71" s="152">
        <f t="shared" si="174"/>
        <v>7.0467796610169486</v>
      </c>
      <c r="BK71" s="152">
        <f t="shared" si="175"/>
        <v>52.850847457627118</v>
      </c>
      <c r="BL71" s="153">
        <f t="shared" si="176"/>
        <v>0.13333333333333333</v>
      </c>
      <c r="BM71" s="141"/>
      <c r="BN71" s="152">
        <f t="shared" si="177"/>
        <v>45.80406779661017</v>
      </c>
      <c r="BO71" s="152">
        <f t="shared" si="178"/>
        <v>7.0467796610169486</v>
      </c>
      <c r="BP71" s="152">
        <f t="shared" si="179"/>
        <v>52.850847457627118</v>
      </c>
      <c r="BQ71" s="142"/>
      <c r="BR71" s="143">
        <f t="shared" si="180"/>
        <v>48</v>
      </c>
      <c r="BS71" s="144">
        <f t="shared" si="181"/>
        <v>4.8508474576271183</v>
      </c>
      <c r="BT71" s="144">
        <f t="shared" si="182"/>
        <v>4.8508474576271183</v>
      </c>
      <c r="BU71" s="144">
        <f t="shared" si="183"/>
        <v>0</v>
      </c>
      <c r="BV71" s="145">
        <f t="shared" si="184"/>
        <v>0</v>
      </c>
      <c r="BW71" s="146">
        <f t="shared" si="185"/>
        <v>0</v>
      </c>
      <c r="BX71" s="147"/>
      <c r="BY71" s="144">
        <f t="shared" si="186"/>
        <v>45.80406779661017</v>
      </c>
      <c r="BZ71" s="144">
        <f t="shared" si="187"/>
        <v>7.0467796610169486</v>
      </c>
      <c r="CA71" s="144">
        <f t="shared" si="188"/>
        <v>52.850847457627118</v>
      </c>
      <c r="CB71" s="144">
        <f t="shared" si="189"/>
        <v>0</v>
      </c>
      <c r="CC71" s="144">
        <f t="shared" si="190"/>
        <v>0</v>
      </c>
      <c r="CD71" s="144">
        <f t="shared" si="191"/>
        <v>0</v>
      </c>
      <c r="CE71" s="144">
        <f t="shared" si="192"/>
        <v>0</v>
      </c>
      <c r="CF71" s="144">
        <f t="shared" si="193"/>
        <v>0</v>
      </c>
      <c r="CG71" s="144">
        <f t="shared" si="194"/>
        <v>0</v>
      </c>
      <c r="CH71" s="148">
        <f t="shared" si="195"/>
        <v>0</v>
      </c>
    </row>
    <row r="72" spans="1:86" s="149" customFormat="1" ht="31.5" customHeight="1" x14ac:dyDescent="0.25">
      <c r="A72" s="117" t="s">
        <v>327</v>
      </c>
      <c r="B72" s="118" t="s">
        <v>383</v>
      </c>
      <c r="C72" s="274" t="s">
        <v>420</v>
      </c>
      <c r="D72" s="119" t="s">
        <v>376</v>
      </c>
      <c r="E72" s="121" t="s">
        <v>22</v>
      </c>
      <c r="F72" s="121" t="s">
        <v>355</v>
      </c>
      <c r="G72" s="121"/>
      <c r="H72" s="122">
        <v>2</v>
      </c>
      <c r="I72" s="123" t="s">
        <v>330</v>
      </c>
      <c r="J72" s="123" t="s">
        <v>387</v>
      </c>
      <c r="K72" s="124">
        <f t="shared" si="148"/>
        <v>29</v>
      </c>
      <c r="L72" s="123">
        <v>25</v>
      </c>
      <c r="M72" s="123">
        <v>4</v>
      </c>
      <c r="N72" s="123" t="s">
        <v>119</v>
      </c>
      <c r="O72" s="123"/>
      <c r="P72" s="124">
        <f t="shared" si="149"/>
        <v>1</v>
      </c>
      <c r="Q72" s="123">
        <v>1</v>
      </c>
      <c r="R72" s="123"/>
      <c r="S72" s="123" t="s">
        <v>329</v>
      </c>
      <c r="T72" s="123"/>
      <c r="U72" s="123" t="s">
        <v>390</v>
      </c>
      <c r="V72" s="123" t="s">
        <v>484</v>
      </c>
      <c r="W72" s="123" t="s">
        <v>530</v>
      </c>
      <c r="X72" s="123" t="s">
        <v>532</v>
      </c>
      <c r="Y72" s="123" t="s">
        <v>480</v>
      </c>
      <c r="Z72" s="297" t="s">
        <v>528</v>
      </c>
      <c r="AA72" s="126">
        <v>144</v>
      </c>
      <c r="AB72" s="127">
        <v>16</v>
      </c>
      <c r="AC72" s="128"/>
      <c r="AD72" s="129"/>
      <c r="AE72" s="130"/>
      <c r="AF72" s="131"/>
      <c r="AG72" s="132"/>
      <c r="AH72" s="133"/>
      <c r="AI72" s="132"/>
      <c r="AJ72" s="134"/>
      <c r="AK72" s="125"/>
      <c r="AL72" s="135"/>
      <c r="AM72" s="122"/>
      <c r="AN72" s="136">
        <f t="shared" si="152"/>
        <v>7.25</v>
      </c>
      <c r="AO72" s="137">
        <f t="shared" si="153"/>
        <v>0</v>
      </c>
      <c r="AP72" s="137">
        <f t="shared" si="154"/>
        <v>0</v>
      </c>
      <c r="AQ72" s="138">
        <f t="shared" si="155"/>
        <v>0.8</v>
      </c>
      <c r="AR72" s="137">
        <f t="shared" si="156"/>
        <v>0</v>
      </c>
      <c r="AS72" s="137">
        <f t="shared" si="157"/>
        <v>0</v>
      </c>
      <c r="AT72" s="137">
        <f t="shared" si="158"/>
        <v>0</v>
      </c>
      <c r="AU72" s="137">
        <f t="shared" si="159"/>
        <v>0</v>
      </c>
      <c r="AV72" s="137">
        <f t="shared" si="160"/>
        <v>0</v>
      </c>
      <c r="AW72" s="137">
        <f t="shared" si="161"/>
        <v>0</v>
      </c>
      <c r="AX72" s="137">
        <f t="shared" si="162"/>
        <v>0</v>
      </c>
      <c r="AY72" s="137">
        <f t="shared" si="163"/>
        <v>0</v>
      </c>
      <c r="AZ72" s="137">
        <f t="shared" si="164"/>
        <v>0</v>
      </c>
      <c r="BA72" s="137">
        <f t="shared" si="165"/>
        <v>0</v>
      </c>
      <c r="BB72" s="137">
        <f t="shared" si="166"/>
        <v>0</v>
      </c>
      <c r="BC72" s="137">
        <f t="shared" si="167"/>
        <v>0</v>
      </c>
      <c r="BD72" s="137">
        <f t="shared" si="168"/>
        <v>0</v>
      </c>
      <c r="BE72" s="137">
        <f t="shared" si="169"/>
        <v>0</v>
      </c>
      <c r="BF72" s="137">
        <f t="shared" si="170"/>
        <v>0</v>
      </c>
      <c r="BG72" s="139">
        <f t="shared" si="171"/>
        <v>2.5055999999999998</v>
      </c>
      <c r="BH72" s="140">
        <f t="shared" si="172"/>
        <v>0</v>
      </c>
      <c r="BI72" s="152">
        <f t="shared" si="173"/>
        <v>22.892758620689651</v>
      </c>
      <c r="BJ72" s="152">
        <f t="shared" si="174"/>
        <v>3.6628413793103447</v>
      </c>
      <c r="BK72" s="152">
        <f t="shared" si="175"/>
        <v>26.555599999999998</v>
      </c>
      <c r="BL72" s="153">
        <f t="shared" si="176"/>
        <v>0.13793103448275862</v>
      </c>
      <c r="BM72" s="141"/>
      <c r="BN72" s="152">
        <f t="shared" si="177"/>
        <v>0</v>
      </c>
      <c r="BO72" s="152">
        <f t="shared" si="178"/>
        <v>0</v>
      </c>
      <c r="BP72" s="152">
        <f t="shared" si="179"/>
        <v>0</v>
      </c>
      <c r="BQ72" s="142"/>
      <c r="BR72" s="143">
        <f t="shared" si="180"/>
        <v>24.05</v>
      </c>
      <c r="BS72" s="144">
        <f t="shared" si="181"/>
        <v>2.5055999999999998</v>
      </c>
      <c r="BT72" s="144">
        <f t="shared" si="182"/>
        <v>2.5055999999999998</v>
      </c>
      <c r="BU72" s="144">
        <f t="shared" si="183"/>
        <v>0</v>
      </c>
      <c r="BV72" s="145">
        <f t="shared" si="184"/>
        <v>0</v>
      </c>
      <c r="BW72" s="146">
        <f t="shared" si="185"/>
        <v>0</v>
      </c>
      <c r="BX72" s="147"/>
      <c r="BY72" s="144">
        <f t="shared" si="186"/>
        <v>22.892758620689651</v>
      </c>
      <c r="BZ72" s="144">
        <f t="shared" si="187"/>
        <v>3.6628413793103447</v>
      </c>
      <c r="CA72" s="144">
        <f t="shared" si="188"/>
        <v>26.555599999999998</v>
      </c>
      <c r="CB72" s="144">
        <f t="shared" si="189"/>
        <v>0</v>
      </c>
      <c r="CC72" s="144">
        <f t="shared" si="190"/>
        <v>0</v>
      </c>
      <c r="CD72" s="144">
        <f t="shared" si="191"/>
        <v>0</v>
      </c>
      <c r="CE72" s="144">
        <f t="shared" si="192"/>
        <v>0</v>
      </c>
      <c r="CF72" s="144">
        <f t="shared" si="193"/>
        <v>0</v>
      </c>
      <c r="CG72" s="144">
        <f t="shared" si="194"/>
        <v>0</v>
      </c>
      <c r="CH72" s="148">
        <f t="shared" si="195"/>
        <v>0</v>
      </c>
    </row>
    <row r="73" spans="1:86" s="149" customFormat="1" ht="31.5" customHeight="1" x14ac:dyDescent="0.25">
      <c r="A73" s="117" t="s">
        <v>327</v>
      </c>
      <c r="B73" s="118" t="s">
        <v>383</v>
      </c>
      <c r="C73" s="274" t="s">
        <v>420</v>
      </c>
      <c r="D73" s="119" t="s">
        <v>376</v>
      </c>
      <c r="E73" s="121" t="s">
        <v>22</v>
      </c>
      <c r="F73" s="121" t="s">
        <v>355</v>
      </c>
      <c r="G73" s="121"/>
      <c r="H73" s="122">
        <v>2</v>
      </c>
      <c r="I73" s="123"/>
      <c r="J73" s="123" t="s">
        <v>388</v>
      </c>
      <c r="K73" s="124">
        <f t="shared" si="148"/>
        <v>14</v>
      </c>
      <c r="L73" s="123">
        <v>12</v>
      </c>
      <c r="M73" s="123">
        <v>2</v>
      </c>
      <c r="N73" s="123" t="s">
        <v>122</v>
      </c>
      <c r="O73" s="123"/>
      <c r="P73" s="124">
        <f t="shared" si="149"/>
        <v>1</v>
      </c>
      <c r="Q73" s="123">
        <v>1</v>
      </c>
      <c r="R73" s="123"/>
      <c r="S73" s="123" t="s">
        <v>329</v>
      </c>
      <c r="T73" s="123"/>
      <c r="U73" s="123" t="s">
        <v>390</v>
      </c>
      <c r="V73" s="123"/>
      <c r="W73" s="123"/>
      <c r="X73" s="123" t="s">
        <v>478</v>
      </c>
      <c r="Y73" s="123" t="s">
        <v>481</v>
      </c>
      <c r="Z73" s="297" t="s">
        <v>469</v>
      </c>
      <c r="AA73" s="126"/>
      <c r="AB73" s="127"/>
      <c r="AC73" s="128"/>
      <c r="AD73" s="129">
        <v>48</v>
      </c>
      <c r="AE73" s="130">
        <v>71</v>
      </c>
      <c r="AF73" s="131"/>
      <c r="AG73" s="132"/>
      <c r="AH73" s="133"/>
      <c r="AI73" s="132"/>
      <c r="AJ73" s="134"/>
      <c r="AK73" s="125" t="s">
        <v>331</v>
      </c>
      <c r="AL73" s="135"/>
      <c r="AM73" s="122"/>
      <c r="AN73" s="136">
        <f t="shared" si="152"/>
        <v>0</v>
      </c>
      <c r="AO73" s="137">
        <f t="shared" si="153"/>
        <v>0</v>
      </c>
      <c r="AP73" s="137">
        <f t="shared" si="154"/>
        <v>0</v>
      </c>
      <c r="AQ73" s="138">
        <f t="shared" si="155"/>
        <v>0</v>
      </c>
      <c r="AR73" s="137">
        <f t="shared" si="156"/>
        <v>0</v>
      </c>
      <c r="AS73" s="137">
        <f t="shared" si="157"/>
        <v>0</v>
      </c>
      <c r="AT73" s="137">
        <f t="shared" si="158"/>
        <v>0</v>
      </c>
      <c r="AU73" s="137">
        <f t="shared" si="159"/>
        <v>0</v>
      </c>
      <c r="AV73" s="137">
        <f t="shared" si="160"/>
        <v>0</v>
      </c>
      <c r="AW73" s="137">
        <f t="shared" si="161"/>
        <v>0</v>
      </c>
      <c r="AX73" s="137">
        <f t="shared" si="162"/>
        <v>6.8013027522935774</v>
      </c>
      <c r="AY73" s="137">
        <f t="shared" si="163"/>
        <v>0</v>
      </c>
      <c r="AZ73" s="137">
        <f t="shared" si="164"/>
        <v>0</v>
      </c>
      <c r="BA73" s="137">
        <f t="shared" si="165"/>
        <v>0</v>
      </c>
      <c r="BB73" s="137">
        <f t="shared" si="166"/>
        <v>0</v>
      </c>
      <c r="BC73" s="137">
        <f t="shared" si="167"/>
        <v>0</v>
      </c>
      <c r="BD73" s="137">
        <f t="shared" si="168"/>
        <v>0</v>
      </c>
      <c r="BE73" s="137">
        <f t="shared" si="169"/>
        <v>0</v>
      </c>
      <c r="BF73" s="137">
        <f t="shared" si="170"/>
        <v>0</v>
      </c>
      <c r="BG73" s="139">
        <f t="shared" si="171"/>
        <v>0</v>
      </c>
      <c r="BH73" s="140">
        <f t="shared" si="172"/>
        <v>0</v>
      </c>
      <c r="BI73" s="152">
        <f t="shared" si="173"/>
        <v>46.972545216251646</v>
      </c>
      <c r="BJ73" s="152">
        <f t="shared" si="174"/>
        <v>7.8287575360419392</v>
      </c>
      <c r="BK73" s="152">
        <f t="shared" si="175"/>
        <v>54.80130275229358</v>
      </c>
      <c r="BL73" s="153">
        <f t="shared" si="176"/>
        <v>0.14285714285714285</v>
      </c>
      <c r="BM73" s="141"/>
      <c r="BN73" s="152">
        <f t="shared" si="177"/>
        <v>46.972545216251646</v>
      </c>
      <c r="BO73" s="152">
        <f t="shared" si="178"/>
        <v>7.8287575360419392</v>
      </c>
      <c r="BP73" s="152">
        <f t="shared" si="179"/>
        <v>54.801302752293587</v>
      </c>
      <c r="BQ73" s="142"/>
      <c r="BR73" s="143">
        <f t="shared" si="180"/>
        <v>48</v>
      </c>
      <c r="BS73" s="144">
        <f t="shared" si="181"/>
        <v>6.8013027522935774</v>
      </c>
      <c r="BT73" s="144">
        <f t="shared" si="182"/>
        <v>6.8013027522935774</v>
      </c>
      <c r="BU73" s="144">
        <f t="shared" si="183"/>
        <v>0</v>
      </c>
      <c r="BV73" s="145">
        <f t="shared" si="184"/>
        <v>0</v>
      </c>
      <c r="BW73" s="146">
        <f t="shared" si="185"/>
        <v>0</v>
      </c>
      <c r="BX73" s="147"/>
      <c r="BY73" s="144">
        <f t="shared" si="186"/>
        <v>46.972545216251646</v>
      </c>
      <c r="BZ73" s="144">
        <f t="shared" si="187"/>
        <v>7.8287575360419392</v>
      </c>
      <c r="CA73" s="144">
        <f t="shared" si="188"/>
        <v>54.80130275229358</v>
      </c>
      <c r="CB73" s="144">
        <f t="shared" si="189"/>
        <v>0</v>
      </c>
      <c r="CC73" s="144">
        <f t="shared" si="190"/>
        <v>0</v>
      </c>
      <c r="CD73" s="144">
        <f t="shared" si="191"/>
        <v>0</v>
      </c>
      <c r="CE73" s="144">
        <f t="shared" si="192"/>
        <v>0</v>
      </c>
      <c r="CF73" s="144">
        <f t="shared" si="193"/>
        <v>0</v>
      </c>
      <c r="CG73" s="144">
        <f t="shared" si="194"/>
        <v>0</v>
      </c>
      <c r="CH73" s="148">
        <f t="shared" si="195"/>
        <v>0</v>
      </c>
    </row>
    <row r="74" spans="1:86" s="149" customFormat="1" ht="31.5" customHeight="1" x14ac:dyDescent="0.25">
      <c r="A74" s="117" t="s">
        <v>327</v>
      </c>
      <c r="B74" s="118" t="s">
        <v>383</v>
      </c>
      <c r="C74" s="274" t="s">
        <v>420</v>
      </c>
      <c r="D74" s="119" t="s">
        <v>376</v>
      </c>
      <c r="E74" s="121" t="s">
        <v>22</v>
      </c>
      <c r="F74" s="121" t="s">
        <v>355</v>
      </c>
      <c r="G74" s="121"/>
      <c r="H74" s="122">
        <v>2</v>
      </c>
      <c r="I74" s="123"/>
      <c r="J74" s="123" t="s">
        <v>388</v>
      </c>
      <c r="K74" s="124">
        <f t="shared" si="148"/>
        <v>15</v>
      </c>
      <c r="L74" s="123">
        <v>13</v>
      </c>
      <c r="M74" s="123">
        <v>2</v>
      </c>
      <c r="N74" s="123" t="s">
        <v>122</v>
      </c>
      <c r="O74" s="123"/>
      <c r="P74" s="124">
        <f t="shared" si="149"/>
        <v>1</v>
      </c>
      <c r="Q74" s="123">
        <v>1</v>
      </c>
      <c r="R74" s="123"/>
      <c r="S74" s="123" t="s">
        <v>329</v>
      </c>
      <c r="T74" s="123"/>
      <c r="U74" s="123" t="s">
        <v>390</v>
      </c>
      <c r="V74" s="123"/>
      <c r="W74" s="123"/>
      <c r="X74" s="123" t="s">
        <v>478</v>
      </c>
      <c r="Y74" s="123" t="s">
        <v>480</v>
      </c>
      <c r="Z74" s="297" t="s">
        <v>475</v>
      </c>
      <c r="AA74" s="126"/>
      <c r="AB74" s="127"/>
      <c r="AC74" s="128"/>
      <c r="AD74" s="129">
        <v>48</v>
      </c>
      <c r="AE74" s="130">
        <v>71</v>
      </c>
      <c r="AF74" s="131"/>
      <c r="AG74" s="132"/>
      <c r="AH74" s="133"/>
      <c r="AI74" s="132"/>
      <c r="AJ74" s="134"/>
      <c r="AK74" s="125" t="s">
        <v>331</v>
      </c>
      <c r="AL74" s="135"/>
      <c r="AM74" s="122"/>
      <c r="AN74" s="136">
        <f t="shared" si="152"/>
        <v>0</v>
      </c>
      <c r="AO74" s="137">
        <f t="shared" si="153"/>
        <v>0</v>
      </c>
      <c r="AP74" s="137">
        <f t="shared" si="154"/>
        <v>0</v>
      </c>
      <c r="AQ74" s="138">
        <f t="shared" si="155"/>
        <v>0</v>
      </c>
      <c r="AR74" s="137">
        <f t="shared" si="156"/>
        <v>0</v>
      </c>
      <c r="AS74" s="137">
        <f t="shared" si="157"/>
        <v>0</v>
      </c>
      <c r="AT74" s="137">
        <f t="shared" si="158"/>
        <v>0</v>
      </c>
      <c r="AU74" s="137">
        <f t="shared" si="159"/>
        <v>0</v>
      </c>
      <c r="AV74" s="137">
        <f t="shared" si="160"/>
        <v>0</v>
      </c>
      <c r="AW74" s="137">
        <f t="shared" si="161"/>
        <v>0</v>
      </c>
      <c r="AX74" s="137">
        <f t="shared" si="162"/>
        <v>7.2871100917431182</v>
      </c>
      <c r="AY74" s="137">
        <f t="shared" si="163"/>
        <v>0</v>
      </c>
      <c r="AZ74" s="137">
        <f t="shared" si="164"/>
        <v>0</v>
      </c>
      <c r="BA74" s="137">
        <f t="shared" si="165"/>
        <v>0</v>
      </c>
      <c r="BB74" s="137">
        <f t="shared" si="166"/>
        <v>0</v>
      </c>
      <c r="BC74" s="137">
        <f t="shared" si="167"/>
        <v>0</v>
      </c>
      <c r="BD74" s="137">
        <f t="shared" si="168"/>
        <v>0</v>
      </c>
      <c r="BE74" s="137">
        <f t="shared" si="169"/>
        <v>0</v>
      </c>
      <c r="BF74" s="137">
        <f t="shared" si="170"/>
        <v>0</v>
      </c>
      <c r="BG74" s="139">
        <f t="shared" si="171"/>
        <v>0</v>
      </c>
      <c r="BH74" s="140">
        <f t="shared" si="172"/>
        <v>0</v>
      </c>
      <c r="BI74" s="152">
        <f t="shared" si="173"/>
        <v>47.915495412844038</v>
      </c>
      <c r="BJ74" s="152">
        <f t="shared" si="174"/>
        <v>7.371614678899082</v>
      </c>
      <c r="BK74" s="152">
        <f t="shared" si="175"/>
        <v>55.287110091743116</v>
      </c>
      <c r="BL74" s="153">
        <f t="shared" si="176"/>
        <v>0.13333333333333333</v>
      </c>
      <c r="BM74" s="141"/>
      <c r="BN74" s="152">
        <f t="shared" si="177"/>
        <v>0</v>
      </c>
      <c r="BO74" s="152">
        <f t="shared" si="178"/>
        <v>0</v>
      </c>
      <c r="BP74" s="152">
        <f t="shared" si="179"/>
        <v>0</v>
      </c>
      <c r="BQ74" s="142"/>
      <c r="BR74" s="143">
        <f t="shared" si="180"/>
        <v>48</v>
      </c>
      <c r="BS74" s="144">
        <f t="shared" si="181"/>
        <v>7.2871100917431182</v>
      </c>
      <c r="BT74" s="144">
        <f t="shared" si="182"/>
        <v>7.2871100917431182</v>
      </c>
      <c r="BU74" s="144">
        <f t="shared" si="183"/>
        <v>0</v>
      </c>
      <c r="BV74" s="145">
        <f t="shared" si="184"/>
        <v>0</v>
      </c>
      <c r="BW74" s="146">
        <f t="shared" si="185"/>
        <v>0</v>
      </c>
      <c r="BX74" s="147"/>
      <c r="BY74" s="144">
        <f t="shared" si="186"/>
        <v>47.915495412844038</v>
      </c>
      <c r="BZ74" s="144">
        <f t="shared" si="187"/>
        <v>7.371614678899082</v>
      </c>
      <c r="CA74" s="144">
        <f t="shared" si="188"/>
        <v>55.287110091743116</v>
      </c>
      <c r="CB74" s="144">
        <f t="shared" si="189"/>
        <v>0</v>
      </c>
      <c r="CC74" s="144">
        <f t="shared" si="190"/>
        <v>0</v>
      </c>
      <c r="CD74" s="144">
        <f t="shared" si="191"/>
        <v>0</v>
      </c>
      <c r="CE74" s="144">
        <f t="shared" si="192"/>
        <v>0</v>
      </c>
      <c r="CF74" s="144">
        <f t="shared" si="193"/>
        <v>0</v>
      </c>
      <c r="CG74" s="144">
        <f t="shared" si="194"/>
        <v>0</v>
      </c>
      <c r="CH74" s="148">
        <f t="shared" si="195"/>
        <v>0</v>
      </c>
    </row>
    <row r="75" spans="1:86" s="149" customFormat="1" ht="15.75" customHeight="1" x14ac:dyDescent="0.25">
      <c r="A75" s="117" t="s">
        <v>327</v>
      </c>
      <c r="B75" s="118" t="s">
        <v>383</v>
      </c>
      <c r="C75" s="274" t="s">
        <v>410</v>
      </c>
      <c r="D75" s="119" t="s">
        <v>329</v>
      </c>
      <c r="E75" s="121" t="s">
        <v>22</v>
      </c>
      <c r="F75" s="121" t="s">
        <v>355</v>
      </c>
      <c r="G75" s="121"/>
      <c r="H75" s="122">
        <v>2</v>
      </c>
      <c r="I75" s="123" t="s">
        <v>342</v>
      </c>
      <c r="J75" s="123" t="s">
        <v>434</v>
      </c>
      <c r="K75" s="124">
        <f t="shared" si="148"/>
        <v>29</v>
      </c>
      <c r="L75" s="123">
        <v>25</v>
      </c>
      <c r="M75" s="123">
        <v>4</v>
      </c>
      <c r="N75" s="123" t="s">
        <v>119</v>
      </c>
      <c r="O75" s="123"/>
      <c r="P75" s="124">
        <f t="shared" si="149"/>
        <v>1</v>
      </c>
      <c r="Q75" s="123">
        <v>1</v>
      </c>
      <c r="R75" s="123"/>
      <c r="S75" s="123" t="s">
        <v>329</v>
      </c>
      <c r="T75" s="123"/>
      <c r="U75" s="123" t="s">
        <v>390</v>
      </c>
      <c r="V75" s="123" t="s">
        <v>484</v>
      </c>
      <c r="W75" s="123" t="s">
        <v>44</v>
      </c>
      <c r="X75" s="123" t="s">
        <v>482</v>
      </c>
      <c r="Y75" s="123" t="s">
        <v>480</v>
      </c>
      <c r="Z75" s="297" t="s">
        <v>465</v>
      </c>
      <c r="AA75" s="126">
        <v>144</v>
      </c>
      <c r="AB75" s="127">
        <v>16</v>
      </c>
      <c r="AC75" s="128">
        <v>0</v>
      </c>
      <c r="AD75" s="129"/>
      <c r="AE75" s="130"/>
      <c r="AF75" s="131"/>
      <c r="AG75" s="132"/>
      <c r="AH75" s="133"/>
      <c r="AI75" s="132"/>
      <c r="AJ75" s="134"/>
      <c r="AK75" s="125"/>
      <c r="AL75" s="135"/>
      <c r="AM75" s="122"/>
      <c r="AN75" s="136">
        <f t="shared" si="152"/>
        <v>7.25</v>
      </c>
      <c r="AO75" s="137">
        <f t="shared" si="153"/>
        <v>0</v>
      </c>
      <c r="AP75" s="137">
        <f t="shared" si="154"/>
        <v>0</v>
      </c>
      <c r="AQ75" s="138">
        <f t="shared" si="155"/>
        <v>0.8</v>
      </c>
      <c r="AR75" s="137">
        <f t="shared" si="156"/>
        <v>0</v>
      </c>
      <c r="AS75" s="137">
        <f t="shared" si="157"/>
        <v>0</v>
      </c>
      <c r="AT75" s="137">
        <f t="shared" si="158"/>
        <v>0</v>
      </c>
      <c r="AU75" s="137">
        <f t="shared" si="159"/>
        <v>0</v>
      </c>
      <c r="AV75" s="137">
        <f t="shared" si="160"/>
        <v>0</v>
      </c>
      <c r="AW75" s="137">
        <f t="shared" si="161"/>
        <v>0</v>
      </c>
      <c r="AX75" s="137">
        <f t="shared" si="162"/>
        <v>0</v>
      </c>
      <c r="AY75" s="137">
        <f t="shared" si="163"/>
        <v>0</v>
      </c>
      <c r="AZ75" s="137">
        <f t="shared" si="164"/>
        <v>0</v>
      </c>
      <c r="BA75" s="137">
        <f t="shared" si="165"/>
        <v>0</v>
      </c>
      <c r="BB75" s="137">
        <f t="shared" si="166"/>
        <v>0</v>
      </c>
      <c r="BC75" s="137">
        <f t="shared" si="167"/>
        <v>0</v>
      </c>
      <c r="BD75" s="137">
        <f t="shared" si="168"/>
        <v>0</v>
      </c>
      <c r="BE75" s="137">
        <f t="shared" si="169"/>
        <v>0</v>
      </c>
      <c r="BF75" s="137">
        <f t="shared" si="170"/>
        <v>0</v>
      </c>
      <c r="BG75" s="139">
        <f t="shared" si="171"/>
        <v>2.5055999999999998</v>
      </c>
      <c r="BH75" s="140">
        <f t="shared" si="172"/>
        <v>0</v>
      </c>
      <c r="BI75" s="152">
        <f t="shared" si="173"/>
        <v>22.892758620689651</v>
      </c>
      <c r="BJ75" s="152">
        <f t="shared" si="174"/>
        <v>3.6628413793103447</v>
      </c>
      <c r="BK75" s="152">
        <f t="shared" si="175"/>
        <v>26.555599999999998</v>
      </c>
      <c r="BL75" s="153">
        <f t="shared" si="176"/>
        <v>0.13793103448275862</v>
      </c>
      <c r="BM75" s="141"/>
      <c r="BN75" s="152">
        <f t="shared" si="177"/>
        <v>0</v>
      </c>
      <c r="BO75" s="152">
        <f t="shared" si="178"/>
        <v>0</v>
      </c>
      <c r="BP75" s="152">
        <f t="shared" si="179"/>
        <v>0</v>
      </c>
      <c r="BQ75" s="142"/>
      <c r="BR75" s="143">
        <f t="shared" si="180"/>
        <v>24.05</v>
      </c>
      <c r="BS75" s="144">
        <f t="shared" si="181"/>
        <v>2.5055999999999998</v>
      </c>
      <c r="BT75" s="144">
        <f t="shared" si="182"/>
        <v>2.5055999999999998</v>
      </c>
      <c r="BU75" s="144">
        <f t="shared" si="183"/>
        <v>0</v>
      </c>
      <c r="BV75" s="145">
        <f t="shared" si="184"/>
        <v>0</v>
      </c>
      <c r="BW75" s="146">
        <f t="shared" si="185"/>
        <v>0</v>
      </c>
      <c r="BX75" s="147"/>
      <c r="BY75" s="144">
        <f t="shared" si="186"/>
        <v>22.892758620689651</v>
      </c>
      <c r="BZ75" s="144">
        <f t="shared" si="187"/>
        <v>3.6628413793103447</v>
      </c>
      <c r="CA75" s="144">
        <f t="shared" si="188"/>
        <v>26.555599999999998</v>
      </c>
      <c r="CB75" s="144">
        <f t="shared" si="189"/>
        <v>0</v>
      </c>
      <c r="CC75" s="144">
        <f t="shared" si="190"/>
        <v>0</v>
      </c>
      <c r="CD75" s="144">
        <f t="shared" si="191"/>
        <v>0</v>
      </c>
      <c r="CE75" s="144">
        <f t="shared" si="192"/>
        <v>0</v>
      </c>
      <c r="CF75" s="144">
        <f t="shared" si="193"/>
        <v>0</v>
      </c>
      <c r="CG75" s="144">
        <f t="shared" si="194"/>
        <v>0</v>
      </c>
      <c r="CH75" s="148">
        <f t="shared" si="195"/>
        <v>0</v>
      </c>
    </row>
    <row r="76" spans="1:86" s="149" customFormat="1" ht="15.75" customHeight="1" x14ac:dyDescent="0.25">
      <c r="A76" s="117" t="s">
        <v>327</v>
      </c>
      <c r="B76" s="118" t="s">
        <v>383</v>
      </c>
      <c r="C76" s="274" t="s">
        <v>410</v>
      </c>
      <c r="D76" s="119" t="s">
        <v>329</v>
      </c>
      <c r="E76" s="121" t="s">
        <v>22</v>
      </c>
      <c r="F76" s="121" t="s">
        <v>355</v>
      </c>
      <c r="G76" s="121"/>
      <c r="H76" s="122">
        <v>2</v>
      </c>
      <c r="I76" s="123"/>
      <c r="J76" s="123" t="s">
        <v>434</v>
      </c>
      <c r="K76" s="124">
        <f t="shared" si="148"/>
        <v>14</v>
      </c>
      <c r="L76" s="123">
        <v>12</v>
      </c>
      <c r="M76" s="123">
        <v>2</v>
      </c>
      <c r="N76" s="123" t="s">
        <v>122</v>
      </c>
      <c r="O76" s="123"/>
      <c r="P76" s="124">
        <f t="shared" si="149"/>
        <v>1</v>
      </c>
      <c r="Q76" s="123">
        <v>1</v>
      </c>
      <c r="R76" s="123"/>
      <c r="S76" s="123" t="s">
        <v>329</v>
      </c>
      <c r="T76" s="123"/>
      <c r="U76" s="123" t="s">
        <v>390</v>
      </c>
      <c r="V76" s="123"/>
      <c r="W76" s="123"/>
      <c r="X76" s="123" t="s">
        <v>478</v>
      </c>
      <c r="Y76" s="123" t="s">
        <v>480</v>
      </c>
      <c r="Z76" s="297" t="s">
        <v>469</v>
      </c>
      <c r="AA76" s="126"/>
      <c r="AB76" s="127"/>
      <c r="AC76" s="128">
        <v>0</v>
      </c>
      <c r="AD76" s="129">
        <v>48</v>
      </c>
      <c r="AE76" s="130">
        <v>62</v>
      </c>
      <c r="AF76" s="131"/>
      <c r="AG76" s="132"/>
      <c r="AH76" s="133"/>
      <c r="AI76" s="132"/>
      <c r="AJ76" s="134"/>
      <c r="AK76" s="125" t="s">
        <v>332</v>
      </c>
      <c r="AL76" s="135"/>
      <c r="AM76" s="122"/>
      <c r="AN76" s="136">
        <f t="shared" si="152"/>
        <v>0</v>
      </c>
      <c r="AO76" s="137">
        <f t="shared" si="153"/>
        <v>0</v>
      </c>
      <c r="AP76" s="137">
        <f t="shared" si="154"/>
        <v>0</v>
      </c>
      <c r="AQ76" s="138">
        <f t="shared" si="155"/>
        <v>0</v>
      </c>
      <c r="AR76" s="137">
        <f t="shared" si="156"/>
        <v>0</v>
      </c>
      <c r="AS76" s="137">
        <f t="shared" si="157"/>
        <v>0</v>
      </c>
      <c r="AT76" s="137">
        <f t="shared" si="158"/>
        <v>0</v>
      </c>
      <c r="AU76" s="137">
        <f t="shared" si="159"/>
        <v>0</v>
      </c>
      <c r="AV76" s="137">
        <f t="shared" si="160"/>
        <v>0</v>
      </c>
      <c r="AW76" s="137">
        <f t="shared" si="161"/>
        <v>0</v>
      </c>
      <c r="AX76" s="137">
        <f t="shared" si="162"/>
        <v>4.5274576271186433</v>
      </c>
      <c r="AY76" s="137">
        <f t="shared" si="163"/>
        <v>0</v>
      </c>
      <c r="AZ76" s="137">
        <f t="shared" si="164"/>
        <v>0</v>
      </c>
      <c r="BA76" s="137">
        <f t="shared" si="165"/>
        <v>0</v>
      </c>
      <c r="BB76" s="137">
        <f t="shared" si="166"/>
        <v>0</v>
      </c>
      <c r="BC76" s="137">
        <f t="shared" si="167"/>
        <v>0</v>
      </c>
      <c r="BD76" s="137">
        <f t="shared" si="168"/>
        <v>0</v>
      </c>
      <c r="BE76" s="137">
        <f t="shared" si="169"/>
        <v>0</v>
      </c>
      <c r="BF76" s="137">
        <f t="shared" si="170"/>
        <v>0</v>
      </c>
      <c r="BG76" s="139">
        <f t="shared" si="171"/>
        <v>0</v>
      </c>
      <c r="BH76" s="140">
        <f t="shared" si="172"/>
        <v>0</v>
      </c>
      <c r="BI76" s="152">
        <f t="shared" si="173"/>
        <v>45.023535108958839</v>
      </c>
      <c r="BJ76" s="152">
        <f t="shared" si="174"/>
        <v>7.5039225181598059</v>
      </c>
      <c r="BK76" s="152">
        <f t="shared" si="175"/>
        <v>52.527457627118643</v>
      </c>
      <c r="BL76" s="153">
        <f t="shared" si="176"/>
        <v>0.14285714285714285</v>
      </c>
      <c r="BM76" s="141"/>
      <c r="BN76" s="152">
        <f t="shared" si="177"/>
        <v>0</v>
      </c>
      <c r="BO76" s="152">
        <f t="shared" si="178"/>
        <v>0</v>
      </c>
      <c r="BP76" s="152">
        <f t="shared" si="179"/>
        <v>0</v>
      </c>
      <c r="BQ76" s="142"/>
      <c r="BR76" s="143">
        <f t="shared" si="180"/>
        <v>48</v>
      </c>
      <c r="BS76" s="144">
        <f t="shared" si="181"/>
        <v>4.5274576271186433</v>
      </c>
      <c r="BT76" s="144">
        <f t="shared" si="182"/>
        <v>4.5274576271186433</v>
      </c>
      <c r="BU76" s="144">
        <f t="shared" si="183"/>
        <v>0</v>
      </c>
      <c r="BV76" s="145">
        <f t="shared" si="184"/>
        <v>0</v>
      </c>
      <c r="BW76" s="146">
        <f t="shared" si="185"/>
        <v>0</v>
      </c>
      <c r="BX76" s="147"/>
      <c r="BY76" s="144">
        <f t="shared" si="186"/>
        <v>45.023535108958839</v>
      </c>
      <c r="BZ76" s="144">
        <f t="shared" si="187"/>
        <v>7.5039225181598059</v>
      </c>
      <c r="CA76" s="144">
        <f t="shared" si="188"/>
        <v>52.527457627118643</v>
      </c>
      <c r="CB76" s="144">
        <f t="shared" si="189"/>
        <v>0</v>
      </c>
      <c r="CC76" s="144">
        <f t="shared" si="190"/>
        <v>0</v>
      </c>
      <c r="CD76" s="144">
        <f t="shared" si="191"/>
        <v>0</v>
      </c>
      <c r="CE76" s="144">
        <f t="shared" si="192"/>
        <v>0</v>
      </c>
      <c r="CF76" s="144">
        <f t="shared" si="193"/>
        <v>0</v>
      </c>
      <c r="CG76" s="144">
        <f t="shared" si="194"/>
        <v>0</v>
      </c>
      <c r="CH76" s="148">
        <f t="shared" si="195"/>
        <v>0</v>
      </c>
    </row>
    <row r="77" spans="1:86" s="149" customFormat="1" ht="15.75" customHeight="1" x14ac:dyDescent="0.25">
      <c r="A77" s="117" t="s">
        <v>327</v>
      </c>
      <c r="B77" s="118" t="s">
        <v>383</v>
      </c>
      <c r="C77" s="274" t="s">
        <v>410</v>
      </c>
      <c r="D77" s="119" t="s">
        <v>329</v>
      </c>
      <c r="E77" s="121" t="s">
        <v>22</v>
      </c>
      <c r="F77" s="121" t="s">
        <v>355</v>
      </c>
      <c r="G77" s="121"/>
      <c r="H77" s="122">
        <v>2</v>
      </c>
      <c r="I77" s="123"/>
      <c r="J77" s="123" t="s">
        <v>434</v>
      </c>
      <c r="K77" s="124">
        <f t="shared" si="148"/>
        <v>15</v>
      </c>
      <c r="L77" s="123">
        <v>13</v>
      </c>
      <c r="M77" s="123">
        <v>2</v>
      </c>
      <c r="N77" s="123" t="s">
        <v>122</v>
      </c>
      <c r="O77" s="123"/>
      <c r="P77" s="124">
        <f t="shared" si="149"/>
        <v>1</v>
      </c>
      <c r="Q77" s="123">
        <v>1</v>
      </c>
      <c r="R77" s="123"/>
      <c r="S77" s="123" t="s">
        <v>329</v>
      </c>
      <c r="T77" s="123"/>
      <c r="U77" s="123" t="s">
        <v>390</v>
      </c>
      <c r="V77" s="123"/>
      <c r="W77" s="123"/>
      <c r="X77" s="123" t="s">
        <v>478</v>
      </c>
      <c r="Y77" s="123" t="s">
        <v>480</v>
      </c>
      <c r="Z77" s="297" t="s">
        <v>469</v>
      </c>
      <c r="AA77" s="126"/>
      <c r="AB77" s="127"/>
      <c r="AC77" s="128">
        <v>0</v>
      </c>
      <c r="AD77" s="129">
        <v>48</v>
      </c>
      <c r="AE77" s="130">
        <v>62</v>
      </c>
      <c r="AF77" s="131"/>
      <c r="AG77" s="132"/>
      <c r="AH77" s="133"/>
      <c r="AI77" s="132"/>
      <c r="AJ77" s="134"/>
      <c r="AK77" s="125" t="s">
        <v>332</v>
      </c>
      <c r="AL77" s="135"/>
      <c r="AM77" s="122"/>
      <c r="AN77" s="136">
        <f t="shared" si="152"/>
        <v>0</v>
      </c>
      <c r="AO77" s="137">
        <f t="shared" si="153"/>
        <v>0</v>
      </c>
      <c r="AP77" s="137">
        <f t="shared" si="154"/>
        <v>0</v>
      </c>
      <c r="AQ77" s="138">
        <f t="shared" si="155"/>
        <v>0</v>
      </c>
      <c r="AR77" s="137">
        <f t="shared" si="156"/>
        <v>0</v>
      </c>
      <c r="AS77" s="137">
        <f t="shared" si="157"/>
        <v>0</v>
      </c>
      <c r="AT77" s="137">
        <f t="shared" si="158"/>
        <v>0</v>
      </c>
      <c r="AU77" s="137">
        <f t="shared" si="159"/>
        <v>0</v>
      </c>
      <c r="AV77" s="137">
        <f t="shared" si="160"/>
        <v>0</v>
      </c>
      <c r="AW77" s="137">
        <f t="shared" si="161"/>
        <v>0</v>
      </c>
      <c r="AX77" s="137">
        <f t="shared" si="162"/>
        <v>4.8508474576271183</v>
      </c>
      <c r="AY77" s="137">
        <f t="shared" si="163"/>
        <v>0</v>
      </c>
      <c r="AZ77" s="137">
        <f t="shared" si="164"/>
        <v>0</v>
      </c>
      <c r="BA77" s="137">
        <f t="shared" si="165"/>
        <v>0</v>
      </c>
      <c r="BB77" s="137">
        <f t="shared" si="166"/>
        <v>0</v>
      </c>
      <c r="BC77" s="137">
        <f t="shared" si="167"/>
        <v>0</v>
      </c>
      <c r="BD77" s="137">
        <f t="shared" si="168"/>
        <v>0</v>
      </c>
      <c r="BE77" s="137">
        <f t="shared" si="169"/>
        <v>0</v>
      </c>
      <c r="BF77" s="137">
        <f t="shared" si="170"/>
        <v>0</v>
      </c>
      <c r="BG77" s="139">
        <f t="shared" si="171"/>
        <v>0</v>
      </c>
      <c r="BH77" s="140">
        <f t="shared" si="172"/>
        <v>0</v>
      </c>
      <c r="BI77" s="152">
        <f t="shared" si="173"/>
        <v>45.80406779661017</v>
      </c>
      <c r="BJ77" s="152">
        <f t="shared" si="174"/>
        <v>7.0467796610169486</v>
      </c>
      <c r="BK77" s="152">
        <f t="shared" si="175"/>
        <v>52.850847457627118</v>
      </c>
      <c r="BL77" s="153">
        <f t="shared" si="176"/>
        <v>0.13333333333333333</v>
      </c>
      <c r="BM77" s="141"/>
      <c r="BN77" s="152">
        <f t="shared" si="177"/>
        <v>0</v>
      </c>
      <c r="BO77" s="152">
        <f t="shared" si="178"/>
        <v>0</v>
      </c>
      <c r="BP77" s="152">
        <f t="shared" si="179"/>
        <v>0</v>
      </c>
      <c r="BQ77" s="142"/>
      <c r="BR77" s="143">
        <f t="shared" si="180"/>
        <v>48</v>
      </c>
      <c r="BS77" s="144">
        <f t="shared" si="181"/>
        <v>4.8508474576271183</v>
      </c>
      <c r="BT77" s="144">
        <f t="shared" si="182"/>
        <v>4.8508474576271183</v>
      </c>
      <c r="BU77" s="144">
        <f t="shared" si="183"/>
        <v>0</v>
      </c>
      <c r="BV77" s="145">
        <f t="shared" si="184"/>
        <v>0</v>
      </c>
      <c r="BW77" s="146">
        <f t="shared" si="185"/>
        <v>0</v>
      </c>
      <c r="BX77" s="147"/>
      <c r="BY77" s="144">
        <f t="shared" si="186"/>
        <v>45.80406779661017</v>
      </c>
      <c r="BZ77" s="144">
        <f t="shared" si="187"/>
        <v>7.0467796610169486</v>
      </c>
      <c r="CA77" s="144">
        <f t="shared" si="188"/>
        <v>52.850847457627118</v>
      </c>
      <c r="CB77" s="144">
        <f t="shared" si="189"/>
        <v>0</v>
      </c>
      <c r="CC77" s="144">
        <f t="shared" si="190"/>
        <v>0</v>
      </c>
      <c r="CD77" s="144">
        <f t="shared" si="191"/>
        <v>0</v>
      </c>
      <c r="CE77" s="144">
        <f t="shared" si="192"/>
        <v>0</v>
      </c>
      <c r="CF77" s="144">
        <f t="shared" si="193"/>
        <v>0</v>
      </c>
      <c r="CG77" s="144">
        <f t="shared" si="194"/>
        <v>0</v>
      </c>
      <c r="CH77" s="148">
        <f t="shared" si="195"/>
        <v>0</v>
      </c>
    </row>
    <row r="78" spans="1:86" s="149" customFormat="1" ht="15.75" customHeight="1" x14ac:dyDescent="0.25">
      <c r="A78" s="117" t="s">
        <v>327</v>
      </c>
      <c r="B78" s="118" t="s">
        <v>383</v>
      </c>
      <c r="C78" s="274" t="s">
        <v>414</v>
      </c>
      <c r="D78" s="119" t="s">
        <v>376</v>
      </c>
      <c r="E78" s="121" t="s">
        <v>22</v>
      </c>
      <c r="F78" s="121" t="s">
        <v>355</v>
      </c>
      <c r="G78" s="121"/>
      <c r="H78" s="122">
        <v>2</v>
      </c>
      <c r="I78" s="123" t="s">
        <v>330</v>
      </c>
      <c r="J78" s="123" t="s">
        <v>387</v>
      </c>
      <c r="K78" s="124">
        <f t="shared" si="148"/>
        <v>29</v>
      </c>
      <c r="L78" s="123">
        <v>25</v>
      </c>
      <c r="M78" s="123">
        <v>4</v>
      </c>
      <c r="N78" s="123" t="s">
        <v>119</v>
      </c>
      <c r="O78" s="123"/>
      <c r="P78" s="124">
        <f t="shared" si="149"/>
        <v>1</v>
      </c>
      <c r="Q78" s="123">
        <v>1</v>
      </c>
      <c r="R78" s="123"/>
      <c r="S78" s="123" t="s">
        <v>329</v>
      </c>
      <c r="T78" s="123"/>
      <c r="U78" s="123" t="s">
        <v>390</v>
      </c>
      <c r="V78" s="123" t="s">
        <v>484</v>
      </c>
      <c r="W78" s="123" t="s">
        <v>530</v>
      </c>
      <c r="X78" s="123" t="s">
        <v>484</v>
      </c>
      <c r="Y78" s="123" t="s">
        <v>480</v>
      </c>
      <c r="Z78" s="297" t="s">
        <v>466</v>
      </c>
      <c r="AA78" s="126">
        <v>144</v>
      </c>
      <c r="AB78" s="127">
        <v>16</v>
      </c>
      <c r="AC78" s="128"/>
      <c r="AD78" s="129"/>
      <c r="AE78" s="130"/>
      <c r="AF78" s="131"/>
      <c r="AG78" s="132"/>
      <c r="AH78" s="133"/>
      <c r="AI78" s="132"/>
      <c r="AJ78" s="134"/>
      <c r="AK78" s="125"/>
      <c r="AL78" s="135"/>
      <c r="AM78" s="122"/>
      <c r="AN78" s="136">
        <f t="shared" si="152"/>
        <v>7.25</v>
      </c>
      <c r="AO78" s="137">
        <f t="shared" si="153"/>
        <v>0</v>
      </c>
      <c r="AP78" s="137">
        <f t="shared" si="154"/>
        <v>0</v>
      </c>
      <c r="AQ78" s="138">
        <f t="shared" si="155"/>
        <v>0.8</v>
      </c>
      <c r="AR78" s="137">
        <f t="shared" si="156"/>
        <v>0</v>
      </c>
      <c r="AS78" s="137">
        <f t="shared" si="157"/>
        <v>0</v>
      </c>
      <c r="AT78" s="137">
        <f t="shared" si="158"/>
        <v>0</v>
      </c>
      <c r="AU78" s="137">
        <f t="shared" si="159"/>
        <v>0</v>
      </c>
      <c r="AV78" s="137">
        <f t="shared" si="160"/>
        <v>0</v>
      </c>
      <c r="AW78" s="137">
        <f t="shared" si="161"/>
        <v>0</v>
      </c>
      <c r="AX78" s="137">
        <f t="shared" si="162"/>
        <v>0</v>
      </c>
      <c r="AY78" s="137">
        <f t="shared" si="163"/>
        <v>0</v>
      </c>
      <c r="AZ78" s="137">
        <f t="shared" si="164"/>
        <v>0</v>
      </c>
      <c r="BA78" s="137">
        <f t="shared" si="165"/>
        <v>0</v>
      </c>
      <c r="BB78" s="137">
        <f t="shared" si="166"/>
        <v>0</v>
      </c>
      <c r="BC78" s="137">
        <f t="shared" si="167"/>
        <v>0</v>
      </c>
      <c r="BD78" s="137">
        <f t="shared" si="168"/>
        <v>0</v>
      </c>
      <c r="BE78" s="137">
        <f t="shared" si="169"/>
        <v>0</v>
      </c>
      <c r="BF78" s="137">
        <f t="shared" si="170"/>
        <v>0</v>
      </c>
      <c r="BG78" s="139">
        <f t="shared" si="171"/>
        <v>2.5055999999999998</v>
      </c>
      <c r="BH78" s="140">
        <f t="shared" si="172"/>
        <v>0</v>
      </c>
      <c r="BI78" s="152">
        <f t="shared" si="173"/>
        <v>22.892758620689651</v>
      </c>
      <c r="BJ78" s="152">
        <f t="shared" si="174"/>
        <v>3.6628413793103447</v>
      </c>
      <c r="BK78" s="152">
        <f t="shared" si="175"/>
        <v>26.555599999999998</v>
      </c>
      <c r="BL78" s="153">
        <f t="shared" si="176"/>
        <v>0.13793103448275862</v>
      </c>
      <c r="BM78" s="141"/>
      <c r="BN78" s="152">
        <f t="shared" si="177"/>
        <v>0</v>
      </c>
      <c r="BO78" s="152">
        <f t="shared" si="178"/>
        <v>0</v>
      </c>
      <c r="BP78" s="152">
        <f t="shared" si="179"/>
        <v>0</v>
      </c>
      <c r="BQ78" s="142"/>
      <c r="BR78" s="143">
        <f t="shared" si="180"/>
        <v>24.05</v>
      </c>
      <c r="BS78" s="144">
        <f t="shared" si="181"/>
        <v>2.5055999999999998</v>
      </c>
      <c r="BT78" s="144">
        <f t="shared" si="182"/>
        <v>2.5055999999999998</v>
      </c>
      <c r="BU78" s="144">
        <f t="shared" si="183"/>
        <v>0</v>
      </c>
      <c r="BV78" s="145">
        <f t="shared" si="184"/>
        <v>0</v>
      </c>
      <c r="BW78" s="146">
        <f t="shared" si="185"/>
        <v>0</v>
      </c>
      <c r="BX78" s="147"/>
      <c r="BY78" s="144">
        <f t="shared" si="186"/>
        <v>22.892758620689651</v>
      </c>
      <c r="BZ78" s="144">
        <f t="shared" si="187"/>
        <v>3.6628413793103447</v>
      </c>
      <c r="CA78" s="144">
        <f t="shared" si="188"/>
        <v>26.555599999999998</v>
      </c>
      <c r="CB78" s="144">
        <f t="shared" si="189"/>
        <v>0</v>
      </c>
      <c r="CC78" s="144">
        <f t="shared" si="190"/>
        <v>0</v>
      </c>
      <c r="CD78" s="144">
        <f t="shared" si="191"/>
        <v>0</v>
      </c>
      <c r="CE78" s="144">
        <f t="shared" si="192"/>
        <v>0</v>
      </c>
      <c r="CF78" s="144">
        <f t="shared" si="193"/>
        <v>0</v>
      </c>
      <c r="CG78" s="144">
        <f t="shared" si="194"/>
        <v>0</v>
      </c>
      <c r="CH78" s="148">
        <f t="shared" si="195"/>
        <v>0</v>
      </c>
    </row>
    <row r="79" spans="1:86" s="149" customFormat="1" ht="15.75" customHeight="1" x14ac:dyDescent="0.25">
      <c r="A79" s="117" t="s">
        <v>327</v>
      </c>
      <c r="B79" s="118" t="s">
        <v>383</v>
      </c>
      <c r="C79" s="274" t="s">
        <v>414</v>
      </c>
      <c r="D79" s="119" t="s">
        <v>376</v>
      </c>
      <c r="E79" s="121" t="s">
        <v>22</v>
      </c>
      <c r="F79" s="121" t="s">
        <v>355</v>
      </c>
      <c r="G79" s="121"/>
      <c r="H79" s="122">
        <v>2</v>
      </c>
      <c r="I79" s="123"/>
      <c r="J79" s="123" t="s">
        <v>388</v>
      </c>
      <c r="K79" s="124">
        <f t="shared" si="148"/>
        <v>14</v>
      </c>
      <c r="L79" s="123">
        <v>12</v>
      </c>
      <c r="M79" s="123">
        <v>2</v>
      </c>
      <c r="N79" s="123" t="s">
        <v>122</v>
      </c>
      <c r="O79" s="123"/>
      <c r="P79" s="124">
        <f t="shared" si="149"/>
        <v>1</v>
      </c>
      <c r="Q79" s="123">
        <v>1</v>
      </c>
      <c r="R79" s="123"/>
      <c r="S79" s="123" t="s">
        <v>329</v>
      </c>
      <c r="T79" s="123"/>
      <c r="U79" s="123" t="s">
        <v>390</v>
      </c>
      <c r="V79" s="123" t="s">
        <v>484</v>
      </c>
      <c r="W79" s="123" t="s">
        <v>530</v>
      </c>
      <c r="X79" s="123" t="s">
        <v>484</v>
      </c>
      <c r="Y79" s="123" t="s">
        <v>481</v>
      </c>
      <c r="Z79" s="297" t="s">
        <v>466</v>
      </c>
      <c r="AA79" s="126"/>
      <c r="AB79" s="127"/>
      <c r="AC79" s="128"/>
      <c r="AD79" s="129">
        <v>48</v>
      </c>
      <c r="AE79" s="130">
        <v>71</v>
      </c>
      <c r="AF79" s="131"/>
      <c r="AG79" s="132"/>
      <c r="AH79" s="133"/>
      <c r="AI79" s="132"/>
      <c r="AJ79" s="134"/>
      <c r="AK79" s="125" t="s">
        <v>332</v>
      </c>
      <c r="AL79" s="135"/>
      <c r="AM79" s="122"/>
      <c r="AN79" s="136">
        <f t="shared" si="152"/>
        <v>0</v>
      </c>
      <c r="AO79" s="137">
        <f t="shared" si="153"/>
        <v>0</v>
      </c>
      <c r="AP79" s="137">
        <f t="shared" si="154"/>
        <v>0</v>
      </c>
      <c r="AQ79" s="138">
        <f t="shared" si="155"/>
        <v>0</v>
      </c>
      <c r="AR79" s="137">
        <f t="shared" si="156"/>
        <v>0</v>
      </c>
      <c r="AS79" s="137">
        <f t="shared" si="157"/>
        <v>0</v>
      </c>
      <c r="AT79" s="137">
        <f t="shared" si="158"/>
        <v>0</v>
      </c>
      <c r="AU79" s="137">
        <f t="shared" si="159"/>
        <v>0</v>
      </c>
      <c r="AV79" s="137">
        <f t="shared" si="160"/>
        <v>0</v>
      </c>
      <c r="AW79" s="137">
        <f t="shared" si="161"/>
        <v>0</v>
      </c>
      <c r="AX79" s="137">
        <f t="shared" si="162"/>
        <v>5.2099266055045863</v>
      </c>
      <c r="AY79" s="137">
        <f t="shared" si="163"/>
        <v>0</v>
      </c>
      <c r="AZ79" s="137">
        <f t="shared" si="164"/>
        <v>0</v>
      </c>
      <c r="BA79" s="137">
        <f t="shared" si="165"/>
        <v>0</v>
      </c>
      <c r="BB79" s="137">
        <f t="shared" si="166"/>
        <v>0</v>
      </c>
      <c r="BC79" s="137">
        <f t="shared" si="167"/>
        <v>0</v>
      </c>
      <c r="BD79" s="137">
        <f t="shared" si="168"/>
        <v>0</v>
      </c>
      <c r="BE79" s="137">
        <f t="shared" si="169"/>
        <v>0</v>
      </c>
      <c r="BF79" s="137">
        <f t="shared" si="170"/>
        <v>0</v>
      </c>
      <c r="BG79" s="139">
        <f t="shared" si="171"/>
        <v>0</v>
      </c>
      <c r="BH79" s="140">
        <f t="shared" si="172"/>
        <v>0</v>
      </c>
      <c r="BI79" s="152">
        <f t="shared" si="173"/>
        <v>45.608508519003934</v>
      </c>
      <c r="BJ79" s="152">
        <f t="shared" si="174"/>
        <v>7.6014180865006544</v>
      </c>
      <c r="BK79" s="152">
        <f t="shared" si="175"/>
        <v>53.209926605504585</v>
      </c>
      <c r="BL79" s="153">
        <f t="shared" si="176"/>
        <v>0.14285714285714285</v>
      </c>
      <c r="BM79" s="141"/>
      <c r="BN79" s="152">
        <f t="shared" si="177"/>
        <v>45.608508519003934</v>
      </c>
      <c r="BO79" s="152">
        <f t="shared" si="178"/>
        <v>7.6014180865006544</v>
      </c>
      <c r="BP79" s="152">
        <f t="shared" si="179"/>
        <v>53.209926605504592</v>
      </c>
      <c r="BQ79" s="142"/>
      <c r="BR79" s="143">
        <f t="shared" si="180"/>
        <v>48</v>
      </c>
      <c r="BS79" s="144">
        <f t="shared" si="181"/>
        <v>5.2099266055045863</v>
      </c>
      <c r="BT79" s="144">
        <f t="shared" si="182"/>
        <v>5.2099266055045863</v>
      </c>
      <c r="BU79" s="144">
        <f t="shared" si="183"/>
        <v>0</v>
      </c>
      <c r="BV79" s="145">
        <f t="shared" si="184"/>
        <v>0</v>
      </c>
      <c r="BW79" s="146">
        <f t="shared" si="185"/>
        <v>0</v>
      </c>
      <c r="BX79" s="147"/>
      <c r="BY79" s="144">
        <f t="shared" si="186"/>
        <v>45.608508519003934</v>
      </c>
      <c r="BZ79" s="144">
        <f t="shared" si="187"/>
        <v>7.6014180865006544</v>
      </c>
      <c r="CA79" s="144">
        <f t="shared" si="188"/>
        <v>53.209926605504585</v>
      </c>
      <c r="CB79" s="144">
        <f t="shared" si="189"/>
        <v>0</v>
      </c>
      <c r="CC79" s="144">
        <f t="shared" si="190"/>
        <v>0</v>
      </c>
      <c r="CD79" s="144">
        <f t="shared" si="191"/>
        <v>0</v>
      </c>
      <c r="CE79" s="144">
        <f t="shared" si="192"/>
        <v>0</v>
      </c>
      <c r="CF79" s="144">
        <f t="shared" si="193"/>
        <v>0</v>
      </c>
      <c r="CG79" s="144">
        <f t="shared" si="194"/>
        <v>0</v>
      </c>
      <c r="CH79" s="148">
        <f t="shared" si="195"/>
        <v>0</v>
      </c>
    </row>
    <row r="80" spans="1:86" s="149" customFormat="1" ht="15.75" customHeight="1" x14ac:dyDescent="0.25">
      <c r="A80" s="117" t="s">
        <v>327</v>
      </c>
      <c r="B80" s="118" t="s">
        <v>383</v>
      </c>
      <c r="C80" s="274" t="s">
        <v>414</v>
      </c>
      <c r="D80" s="119" t="s">
        <v>376</v>
      </c>
      <c r="E80" s="121" t="s">
        <v>22</v>
      </c>
      <c r="F80" s="121" t="s">
        <v>355</v>
      </c>
      <c r="G80" s="121"/>
      <c r="H80" s="122">
        <v>2</v>
      </c>
      <c r="I80" s="123"/>
      <c r="J80" s="123" t="s">
        <v>388</v>
      </c>
      <c r="K80" s="124">
        <f t="shared" si="148"/>
        <v>15</v>
      </c>
      <c r="L80" s="123">
        <v>13</v>
      </c>
      <c r="M80" s="123">
        <v>2</v>
      </c>
      <c r="N80" s="123" t="s">
        <v>122</v>
      </c>
      <c r="O80" s="123"/>
      <c r="P80" s="124">
        <f t="shared" si="149"/>
        <v>1</v>
      </c>
      <c r="Q80" s="123">
        <v>1</v>
      </c>
      <c r="R80" s="123"/>
      <c r="S80" s="123" t="s">
        <v>329</v>
      </c>
      <c r="T80" s="123"/>
      <c r="U80" s="123" t="s">
        <v>390</v>
      </c>
      <c r="V80" s="123"/>
      <c r="W80" s="123"/>
      <c r="X80" s="123" t="s">
        <v>478</v>
      </c>
      <c r="Y80" s="123" t="s">
        <v>480</v>
      </c>
      <c r="Z80" s="297" t="s">
        <v>469</v>
      </c>
      <c r="AA80" s="126"/>
      <c r="AB80" s="127"/>
      <c r="AC80" s="128"/>
      <c r="AD80" s="129">
        <v>48</v>
      </c>
      <c r="AE80" s="130">
        <v>71</v>
      </c>
      <c r="AF80" s="131"/>
      <c r="AG80" s="132"/>
      <c r="AH80" s="133"/>
      <c r="AI80" s="132"/>
      <c r="AJ80" s="134"/>
      <c r="AK80" s="125" t="s">
        <v>332</v>
      </c>
      <c r="AL80" s="135"/>
      <c r="AM80" s="122"/>
      <c r="AN80" s="136">
        <f t="shared" si="152"/>
        <v>0</v>
      </c>
      <c r="AO80" s="137">
        <f t="shared" si="153"/>
        <v>0</v>
      </c>
      <c r="AP80" s="137">
        <f t="shared" si="154"/>
        <v>0</v>
      </c>
      <c r="AQ80" s="138">
        <f t="shared" si="155"/>
        <v>0</v>
      </c>
      <c r="AR80" s="137">
        <f t="shared" si="156"/>
        <v>0</v>
      </c>
      <c r="AS80" s="137">
        <f t="shared" si="157"/>
        <v>0</v>
      </c>
      <c r="AT80" s="137">
        <f t="shared" si="158"/>
        <v>0</v>
      </c>
      <c r="AU80" s="137">
        <f t="shared" si="159"/>
        <v>0</v>
      </c>
      <c r="AV80" s="137">
        <f t="shared" si="160"/>
        <v>0</v>
      </c>
      <c r="AW80" s="137">
        <f t="shared" si="161"/>
        <v>0</v>
      </c>
      <c r="AX80" s="137">
        <f t="shared" si="162"/>
        <v>5.5820642201834847</v>
      </c>
      <c r="AY80" s="137">
        <f t="shared" si="163"/>
        <v>0</v>
      </c>
      <c r="AZ80" s="137">
        <f t="shared" si="164"/>
        <v>0</v>
      </c>
      <c r="BA80" s="137">
        <f t="shared" si="165"/>
        <v>0</v>
      </c>
      <c r="BB80" s="137">
        <f t="shared" si="166"/>
        <v>0</v>
      </c>
      <c r="BC80" s="137">
        <f t="shared" si="167"/>
        <v>0</v>
      </c>
      <c r="BD80" s="137">
        <f t="shared" si="168"/>
        <v>0</v>
      </c>
      <c r="BE80" s="137">
        <f t="shared" si="169"/>
        <v>0</v>
      </c>
      <c r="BF80" s="137">
        <f t="shared" si="170"/>
        <v>0</v>
      </c>
      <c r="BG80" s="139">
        <f t="shared" si="171"/>
        <v>0</v>
      </c>
      <c r="BH80" s="140">
        <f t="shared" si="172"/>
        <v>0</v>
      </c>
      <c r="BI80" s="152">
        <f t="shared" si="173"/>
        <v>46.437788990825688</v>
      </c>
      <c r="BJ80" s="152">
        <f t="shared" si="174"/>
        <v>7.144275229357798</v>
      </c>
      <c r="BK80" s="152">
        <f t="shared" si="175"/>
        <v>53.582064220183483</v>
      </c>
      <c r="BL80" s="153">
        <f t="shared" si="176"/>
        <v>0.13333333333333333</v>
      </c>
      <c r="BM80" s="141"/>
      <c r="BN80" s="152">
        <f t="shared" si="177"/>
        <v>0</v>
      </c>
      <c r="BO80" s="152">
        <f t="shared" si="178"/>
        <v>0</v>
      </c>
      <c r="BP80" s="152">
        <f t="shared" si="179"/>
        <v>0</v>
      </c>
      <c r="BQ80" s="142"/>
      <c r="BR80" s="143">
        <f t="shared" si="180"/>
        <v>48</v>
      </c>
      <c r="BS80" s="144">
        <f t="shared" si="181"/>
        <v>5.5820642201834847</v>
      </c>
      <c r="BT80" s="144">
        <f t="shared" si="182"/>
        <v>5.5820642201834847</v>
      </c>
      <c r="BU80" s="144">
        <f t="shared" si="183"/>
        <v>0</v>
      </c>
      <c r="BV80" s="145">
        <f t="shared" si="184"/>
        <v>0</v>
      </c>
      <c r="BW80" s="146">
        <f t="shared" si="185"/>
        <v>0</v>
      </c>
      <c r="BX80" s="147"/>
      <c r="BY80" s="144">
        <f t="shared" si="186"/>
        <v>46.437788990825688</v>
      </c>
      <c r="BZ80" s="144">
        <f t="shared" si="187"/>
        <v>7.144275229357798</v>
      </c>
      <c r="CA80" s="144">
        <f t="shared" si="188"/>
        <v>53.582064220183483</v>
      </c>
      <c r="CB80" s="144">
        <f t="shared" si="189"/>
        <v>0</v>
      </c>
      <c r="CC80" s="144">
        <f t="shared" si="190"/>
        <v>0</v>
      </c>
      <c r="CD80" s="144">
        <f t="shared" si="191"/>
        <v>0</v>
      </c>
      <c r="CE80" s="144">
        <f t="shared" si="192"/>
        <v>0</v>
      </c>
      <c r="CF80" s="144">
        <f t="shared" si="193"/>
        <v>0</v>
      </c>
      <c r="CG80" s="144">
        <f t="shared" si="194"/>
        <v>0</v>
      </c>
      <c r="CH80" s="148">
        <f t="shared" si="195"/>
        <v>0</v>
      </c>
    </row>
    <row r="81" spans="1:86" s="149" customFormat="1" ht="31.5" customHeight="1" x14ac:dyDescent="0.25">
      <c r="A81" s="117" t="s">
        <v>327</v>
      </c>
      <c r="B81" s="118" t="s">
        <v>391</v>
      </c>
      <c r="C81" s="274" t="s">
        <v>362</v>
      </c>
      <c r="D81" s="119" t="s">
        <v>376</v>
      </c>
      <c r="E81" s="121" t="s">
        <v>22</v>
      </c>
      <c r="F81" s="121" t="s">
        <v>355</v>
      </c>
      <c r="G81" s="121"/>
      <c r="H81" s="122">
        <v>2</v>
      </c>
      <c r="I81" s="123"/>
      <c r="J81" s="123" t="s">
        <v>387</v>
      </c>
      <c r="K81" s="124">
        <f t="shared" si="148"/>
        <v>29</v>
      </c>
      <c r="L81" s="123">
        <v>25</v>
      </c>
      <c r="M81" s="123">
        <v>4</v>
      </c>
      <c r="N81" s="123" t="s">
        <v>192</v>
      </c>
      <c r="O81" s="123"/>
      <c r="P81" s="124">
        <f t="shared" si="149"/>
        <v>1</v>
      </c>
      <c r="Q81" s="123">
        <v>1</v>
      </c>
      <c r="R81" s="123"/>
      <c r="S81" s="123" t="s">
        <v>329</v>
      </c>
      <c r="T81" s="123"/>
      <c r="U81" s="123" t="s">
        <v>390</v>
      </c>
      <c r="V81" s="123"/>
      <c r="W81" s="123"/>
      <c r="X81" s="123" t="s">
        <v>478</v>
      </c>
      <c r="Y81" s="123" t="s">
        <v>481</v>
      </c>
      <c r="Z81" s="297" t="s">
        <v>469</v>
      </c>
      <c r="AA81" s="126"/>
      <c r="AB81" s="127"/>
      <c r="AC81" s="128"/>
      <c r="AD81" s="129"/>
      <c r="AE81" s="130"/>
      <c r="AF81" s="131"/>
      <c r="AG81" s="132"/>
      <c r="AH81" s="133"/>
      <c r="AI81" s="132"/>
      <c r="AJ81" s="134"/>
      <c r="AK81" s="125"/>
      <c r="AL81" s="135">
        <v>2</v>
      </c>
      <c r="AM81" s="122"/>
      <c r="AN81" s="136">
        <f t="shared" si="152"/>
        <v>0</v>
      </c>
      <c r="AO81" s="137">
        <f t="shared" si="153"/>
        <v>0</v>
      </c>
      <c r="AP81" s="137">
        <f t="shared" si="154"/>
        <v>0</v>
      </c>
      <c r="AQ81" s="138">
        <f t="shared" si="155"/>
        <v>0</v>
      </c>
      <c r="AR81" s="137">
        <f t="shared" si="156"/>
        <v>0</v>
      </c>
      <c r="AS81" s="137">
        <f t="shared" si="157"/>
        <v>0</v>
      </c>
      <c r="AT81" s="137">
        <f t="shared" si="158"/>
        <v>0</v>
      </c>
      <c r="AU81" s="137">
        <f t="shared" si="159"/>
        <v>0</v>
      </c>
      <c r="AV81" s="137">
        <f t="shared" si="160"/>
        <v>0</v>
      </c>
      <c r="AW81" s="137">
        <f t="shared" si="161"/>
        <v>34.799999999999997</v>
      </c>
      <c r="AX81" s="137">
        <f t="shared" si="162"/>
        <v>0</v>
      </c>
      <c r="AY81" s="137">
        <f t="shared" si="163"/>
        <v>0</v>
      </c>
      <c r="AZ81" s="137">
        <f t="shared" si="164"/>
        <v>0</v>
      </c>
      <c r="BA81" s="137">
        <f t="shared" si="165"/>
        <v>0</v>
      </c>
      <c r="BB81" s="137">
        <f t="shared" si="166"/>
        <v>0</v>
      </c>
      <c r="BC81" s="137">
        <f t="shared" si="167"/>
        <v>0</v>
      </c>
      <c r="BD81" s="137">
        <f t="shared" si="168"/>
        <v>0</v>
      </c>
      <c r="BE81" s="137">
        <f t="shared" si="169"/>
        <v>0</v>
      </c>
      <c r="BF81" s="137">
        <f t="shared" si="170"/>
        <v>0</v>
      </c>
      <c r="BG81" s="139">
        <f t="shared" si="171"/>
        <v>0</v>
      </c>
      <c r="BH81" s="140">
        <f t="shared" si="172"/>
        <v>0</v>
      </c>
      <c r="BI81" s="152">
        <f t="shared" si="173"/>
        <v>29.999999999999996</v>
      </c>
      <c r="BJ81" s="152">
        <f t="shared" si="174"/>
        <v>4.8</v>
      </c>
      <c r="BK81" s="152">
        <f t="shared" si="175"/>
        <v>34.799999999999997</v>
      </c>
      <c r="BL81" s="153">
        <f t="shared" si="176"/>
        <v>0.13793103448275862</v>
      </c>
      <c r="BM81" s="141"/>
      <c r="BN81" s="152">
        <f t="shared" si="177"/>
        <v>29.999999999999996</v>
      </c>
      <c r="BO81" s="152">
        <f t="shared" si="178"/>
        <v>4.8</v>
      </c>
      <c r="BP81" s="152">
        <f t="shared" si="179"/>
        <v>34.799999999999997</v>
      </c>
      <c r="BQ81" s="142"/>
      <c r="BR81" s="143">
        <f t="shared" si="180"/>
        <v>34.799999999999997</v>
      </c>
      <c r="BS81" s="144">
        <f t="shared" si="181"/>
        <v>0</v>
      </c>
      <c r="BT81" s="144">
        <f t="shared" si="182"/>
        <v>0</v>
      </c>
      <c r="BU81" s="144">
        <f t="shared" si="183"/>
        <v>0</v>
      </c>
      <c r="BV81" s="145">
        <f t="shared" si="184"/>
        <v>0</v>
      </c>
      <c r="BW81" s="146">
        <f t="shared" si="185"/>
        <v>0</v>
      </c>
      <c r="BX81" s="147"/>
      <c r="BY81" s="144">
        <f t="shared" si="186"/>
        <v>29.999999999999996</v>
      </c>
      <c r="BZ81" s="144">
        <f t="shared" si="187"/>
        <v>4.8</v>
      </c>
      <c r="CA81" s="144">
        <f t="shared" si="188"/>
        <v>34.799999999999997</v>
      </c>
      <c r="CB81" s="144">
        <f t="shared" si="189"/>
        <v>0</v>
      </c>
      <c r="CC81" s="144">
        <f t="shared" si="190"/>
        <v>0</v>
      </c>
      <c r="CD81" s="144">
        <f t="shared" si="191"/>
        <v>0</v>
      </c>
      <c r="CE81" s="144">
        <f t="shared" si="192"/>
        <v>0</v>
      </c>
      <c r="CF81" s="144">
        <f t="shared" si="193"/>
        <v>0</v>
      </c>
      <c r="CG81" s="144">
        <f t="shared" si="194"/>
        <v>0</v>
      </c>
      <c r="CH81" s="148">
        <f t="shared" si="195"/>
        <v>0</v>
      </c>
    </row>
    <row r="82" spans="1:86" s="149" customFormat="1" ht="31.5" customHeight="1" x14ac:dyDescent="0.25">
      <c r="A82" s="117" t="s">
        <v>330</v>
      </c>
      <c r="B82" s="118" t="s">
        <v>383</v>
      </c>
      <c r="C82" s="274" t="s">
        <v>402</v>
      </c>
      <c r="D82" s="119" t="s">
        <v>345</v>
      </c>
      <c r="E82" s="121" t="s">
        <v>159</v>
      </c>
      <c r="F82" s="121" t="s">
        <v>384</v>
      </c>
      <c r="G82" s="121"/>
      <c r="H82" s="122">
        <v>3</v>
      </c>
      <c r="I82" s="123" t="s">
        <v>330</v>
      </c>
      <c r="J82" s="123" t="s">
        <v>421</v>
      </c>
      <c r="K82" s="124">
        <f t="shared" ref="K82:K83" si="196">L82+M82</f>
        <v>15</v>
      </c>
      <c r="L82" s="123">
        <v>5</v>
      </c>
      <c r="M82" s="123">
        <v>10</v>
      </c>
      <c r="N82" s="123" t="s">
        <v>119</v>
      </c>
      <c r="O82" s="123"/>
      <c r="P82" s="124">
        <f t="shared" ref="P82:P83" si="197">SUM(Q82:R82)</f>
        <v>1</v>
      </c>
      <c r="Q82" s="123"/>
      <c r="R82" s="123">
        <v>1</v>
      </c>
      <c r="S82" s="123" t="s">
        <v>329</v>
      </c>
      <c r="T82" s="123"/>
      <c r="U82" s="123" t="s">
        <v>390</v>
      </c>
      <c r="V82" s="123" t="s">
        <v>484</v>
      </c>
      <c r="W82" s="123" t="s">
        <v>530</v>
      </c>
      <c r="X82" s="123" t="s">
        <v>484</v>
      </c>
      <c r="Y82" s="123" t="s">
        <v>480</v>
      </c>
      <c r="Z82" s="297" t="s">
        <v>467</v>
      </c>
      <c r="AA82" s="126"/>
      <c r="AB82" s="127">
        <v>4</v>
      </c>
      <c r="AC82" s="128"/>
      <c r="AD82" s="129"/>
      <c r="AE82" s="130"/>
      <c r="AF82" s="131"/>
      <c r="AG82" s="132"/>
      <c r="AH82" s="133"/>
      <c r="AI82" s="132"/>
      <c r="AJ82" s="134"/>
      <c r="AK82" s="125"/>
      <c r="AL82" s="135"/>
      <c r="AM82" s="122"/>
      <c r="AN82" s="136">
        <f t="shared" si="152"/>
        <v>3.75</v>
      </c>
      <c r="AO82" s="137">
        <f t="shared" si="153"/>
        <v>0</v>
      </c>
      <c r="AP82" s="137">
        <f t="shared" si="154"/>
        <v>0</v>
      </c>
      <c r="AQ82" s="138">
        <f t="shared" si="155"/>
        <v>0.6</v>
      </c>
      <c r="AR82" s="137">
        <f t="shared" si="156"/>
        <v>0</v>
      </c>
      <c r="AS82" s="137">
        <f t="shared" si="157"/>
        <v>0</v>
      </c>
      <c r="AT82" s="137">
        <f t="shared" si="158"/>
        <v>0</v>
      </c>
      <c r="AU82" s="137">
        <f t="shared" si="159"/>
        <v>0</v>
      </c>
      <c r="AV82" s="137">
        <f t="shared" si="160"/>
        <v>0</v>
      </c>
      <c r="AW82" s="137">
        <f t="shared" si="161"/>
        <v>0</v>
      </c>
      <c r="AX82" s="137">
        <f t="shared" si="162"/>
        <v>0</v>
      </c>
      <c r="AY82" s="137">
        <f t="shared" si="163"/>
        <v>0</v>
      </c>
      <c r="AZ82" s="137">
        <f t="shared" si="164"/>
        <v>0</v>
      </c>
      <c r="BA82" s="137">
        <f t="shared" si="165"/>
        <v>0</v>
      </c>
      <c r="BB82" s="137">
        <f t="shared" si="166"/>
        <v>0</v>
      </c>
      <c r="BC82" s="137">
        <f t="shared" si="167"/>
        <v>0</v>
      </c>
      <c r="BD82" s="137">
        <f t="shared" si="168"/>
        <v>0</v>
      </c>
      <c r="BE82" s="137">
        <f t="shared" si="169"/>
        <v>0</v>
      </c>
      <c r="BF82" s="137">
        <f t="shared" si="170"/>
        <v>0</v>
      </c>
      <c r="BG82" s="139">
        <f t="shared" si="171"/>
        <v>0</v>
      </c>
      <c r="BH82" s="140">
        <f t="shared" si="172"/>
        <v>0</v>
      </c>
      <c r="BI82" s="152">
        <f t="shared" si="173"/>
        <v>2.7833333333333337</v>
      </c>
      <c r="BJ82" s="152">
        <f t="shared" si="174"/>
        <v>5.5666666666666664</v>
      </c>
      <c r="BK82" s="152">
        <f t="shared" si="175"/>
        <v>8.35</v>
      </c>
      <c r="BL82" s="153">
        <f t="shared" si="176"/>
        <v>0.66666666666666663</v>
      </c>
      <c r="BM82" s="141"/>
      <c r="BN82" s="152">
        <f t="shared" si="177"/>
        <v>0</v>
      </c>
      <c r="BO82" s="152">
        <f t="shared" si="178"/>
        <v>0</v>
      </c>
      <c r="BP82" s="152">
        <f t="shared" si="179"/>
        <v>0</v>
      </c>
      <c r="BQ82" s="142"/>
      <c r="BR82" s="143">
        <f t="shared" si="180"/>
        <v>8.35</v>
      </c>
      <c r="BS82" s="144">
        <f t="shared" si="181"/>
        <v>0</v>
      </c>
      <c r="BT82" s="144">
        <f t="shared" si="182"/>
        <v>0</v>
      </c>
      <c r="BU82" s="144">
        <f t="shared" si="183"/>
        <v>0</v>
      </c>
      <c r="BV82" s="145">
        <f t="shared" si="184"/>
        <v>0</v>
      </c>
      <c r="BW82" s="146">
        <f t="shared" si="185"/>
        <v>0</v>
      </c>
      <c r="BX82" s="147"/>
      <c r="BY82" s="144">
        <f t="shared" si="186"/>
        <v>0</v>
      </c>
      <c r="BZ82" s="144">
        <f t="shared" si="187"/>
        <v>0</v>
      </c>
      <c r="CA82" s="144">
        <f t="shared" si="188"/>
        <v>0</v>
      </c>
      <c r="CB82" s="144">
        <f t="shared" si="189"/>
        <v>2.7833333333333337</v>
      </c>
      <c r="CC82" s="144">
        <f t="shared" si="190"/>
        <v>5.5666666666666664</v>
      </c>
      <c r="CD82" s="144">
        <f t="shared" si="191"/>
        <v>8.35</v>
      </c>
      <c r="CE82" s="144">
        <f t="shared" si="192"/>
        <v>0</v>
      </c>
      <c r="CF82" s="144">
        <f t="shared" si="193"/>
        <v>0</v>
      </c>
      <c r="CG82" s="144">
        <f t="shared" si="194"/>
        <v>0</v>
      </c>
      <c r="CH82" s="148">
        <f t="shared" si="195"/>
        <v>0</v>
      </c>
    </row>
    <row r="83" spans="1:86" s="149" customFormat="1" ht="31.5" customHeight="1" x14ac:dyDescent="0.25">
      <c r="A83" s="117" t="s">
        <v>330</v>
      </c>
      <c r="B83" s="118" t="s">
        <v>383</v>
      </c>
      <c r="C83" s="274" t="s">
        <v>402</v>
      </c>
      <c r="D83" s="119" t="s">
        <v>345</v>
      </c>
      <c r="E83" s="121" t="s">
        <v>159</v>
      </c>
      <c r="F83" s="121" t="s">
        <v>384</v>
      </c>
      <c r="G83" s="121"/>
      <c r="H83" s="122">
        <v>3</v>
      </c>
      <c r="I83" s="123"/>
      <c r="J83" s="123" t="s">
        <v>422</v>
      </c>
      <c r="K83" s="124">
        <f t="shared" si="196"/>
        <v>15</v>
      </c>
      <c r="L83" s="123">
        <v>5</v>
      </c>
      <c r="M83" s="123">
        <v>10</v>
      </c>
      <c r="N83" s="123" t="s">
        <v>122</v>
      </c>
      <c r="O83" s="123"/>
      <c r="P83" s="124">
        <f t="shared" si="197"/>
        <v>1</v>
      </c>
      <c r="Q83" s="123"/>
      <c r="R83" s="123">
        <v>1</v>
      </c>
      <c r="S83" s="123" t="s">
        <v>329</v>
      </c>
      <c r="T83" s="123"/>
      <c r="U83" s="123" t="s">
        <v>390</v>
      </c>
      <c r="V83" s="123" t="s">
        <v>484</v>
      </c>
      <c r="W83" s="123" t="s">
        <v>530</v>
      </c>
      <c r="X83" s="123" t="s">
        <v>484</v>
      </c>
      <c r="Y83" s="123" t="s">
        <v>480</v>
      </c>
      <c r="Z83" s="297" t="s">
        <v>467</v>
      </c>
      <c r="AA83" s="126"/>
      <c r="AB83" s="127"/>
      <c r="AC83" s="128"/>
      <c r="AD83" s="129">
        <v>8</v>
      </c>
      <c r="AE83" s="130"/>
      <c r="AF83" s="131">
        <v>1</v>
      </c>
      <c r="AG83" s="132"/>
      <c r="AH83" s="133"/>
      <c r="AI83" s="132"/>
      <c r="AJ83" s="134"/>
      <c r="AK83" s="125"/>
      <c r="AL83" s="135"/>
      <c r="AM83" s="122"/>
      <c r="AN83" s="136">
        <f t="shared" si="152"/>
        <v>0</v>
      </c>
      <c r="AO83" s="137">
        <f t="shared" si="153"/>
        <v>0</v>
      </c>
      <c r="AP83" s="137">
        <f t="shared" si="154"/>
        <v>0</v>
      </c>
      <c r="AQ83" s="138">
        <f t="shared" si="155"/>
        <v>0</v>
      </c>
      <c r="AR83" s="137">
        <f t="shared" si="156"/>
        <v>0</v>
      </c>
      <c r="AS83" s="137">
        <f t="shared" si="157"/>
        <v>7.5</v>
      </c>
      <c r="AT83" s="137">
        <f t="shared" si="158"/>
        <v>0</v>
      </c>
      <c r="AU83" s="137">
        <f t="shared" si="159"/>
        <v>0</v>
      </c>
      <c r="AV83" s="137">
        <f t="shared" si="160"/>
        <v>0</v>
      </c>
      <c r="AW83" s="137">
        <f t="shared" si="161"/>
        <v>0</v>
      </c>
      <c r="AX83" s="137">
        <f t="shared" si="162"/>
        <v>0</v>
      </c>
      <c r="AY83" s="137">
        <f t="shared" si="163"/>
        <v>0</v>
      </c>
      <c r="AZ83" s="137">
        <f t="shared" si="164"/>
        <v>0</v>
      </c>
      <c r="BA83" s="137">
        <f t="shared" si="165"/>
        <v>0</v>
      </c>
      <c r="BB83" s="137">
        <f t="shared" si="166"/>
        <v>0</v>
      </c>
      <c r="BC83" s="137">
        <f t="shared" si="167"/>
        <v>0</v>
      </c>
      <c r="BD83" s="137">
        <f t="shared" si="168"/>
        <v>0</v>
      </c>
      <c r="BE83" s="137">
        <f t="shared" si="169"/>
        <v>0</v>
      </c>
      <c r="BF83" s="137">
        <f t="shared" si="170"/>
        <v>0</v>
      </c>
      <c r="BG83" s="139">
        <f t="shared" si="171"/>
        <v>0</v>
      </c>
      <c r="BH83" s="140">
        <f t="shared" si="172"/>
        <v>0</v>
      </c>
      <c r="BI83" s="152">
        <f t="shared" si="173"/>
        <v>5.166666666666667</v>
      </c>
      <c r="BJ83" s="152">
        <f t="shared" si="174"/>
        <v>10.333333333333332</v>
      </c>
      <c r="BK83" s="152">
        <f t="shared" si="175"/>
        <v>15.5</v>
      </c>
      <c r="BL83" s="153">
        <f t="shared" si="176"/>
        <v>0.66666666666666663</v>
      </c>
      <c r="BM83" s="141"/>
      <c r="BN83" s="152">
        <f t="shared" si="177"/>
        <v>0</v>
      </c>
      <c r="BO83" s="152">
        <f t="shared" si="178"/>
        <v>0</v>
      </c>
      <c r="BP83" s="152">
        <f t="shared" si="179"/>
        <v>0</v>
      </c>
      <c r="BQ83" s="142"/>
      <c r="BR83" s="143">
        <f t="shared" si="180"/>
        <v>8</v>
      </c>
      <c r="BS83" s="144">
        <f t="shared" si="181"/>
        <v>7.5</v>
      </c>
      <c r="BT83" s="144">
        <f t="shared" si="182"/>
        <v>0</v>
      </c>
      <c r="BU83" s="144">
        <f t="shared" si="183"/>
        <v>0</v>
      </c>
      <c r="BV83" s="145">
        <f t="shared" si="184"/>
        <v>7.5</v>
      </c>
      <c r="BW83" s="146">
        <f t="shared" si="185"/>
        <v>0</v>
      </c>
      <c r="BX83" s="147"/>
      <c r="BY83" s="144">
        <f t="shared" si="186"/>
        <v>0</v>
      </c>
      <c r="BZ83" s="144">
        <f t="shared" si="187"/>
        <v>0</v>
      </c>
      <c r="CA83" s="144">
        <f t="shared" si="188"/>
        <v>0</v>
      </c>
      <c r="CB83" s="144">
        <f t="shared" si="189"/>
        <v>5.166666666666667</v>
      </c>
      <c r="CC83" s="144">
        <f t="shared" si="190"/>
        <v>10.333333333333332</v>
      </c>
      <c r="CD83" s="144">
        <f t="shared" si="191"/>
        <v>15.5</v>
      </c>
      <c r="CE83" s="144">
        <f t="shared" si="192"/>
        <v>0</v>
      </c>
      <c r="CF83" s="144">
        <f t="shared" si="193"/>
        <v>0</v>
      </c>
      <c r="CG83" s="144">
        <f t="shared" si="194"/>
        <v>0</v>
      </c>
      <c r="CH83" s="148">
        <f t="shared" si="195"/>
        <v>0</v>
      </c>
    </row>
    <row r="84" spans="1:86" s="149" customFormat="1" ht="31.5" customHeight="1" x14ac:dyDescent="0.25">
      <c r="A84" s="117" t="s">
        <v>330</v>
      </c>
      <c r="B84" s="118" t="s">
        <v>383</v>
      </c>
      <c r="C84" s="274" t="s">
        <v>402</v>
      </c>
      <c r="D84" s="119" t="s">
        <v>345</v>
      </c>
      <c r="E84" s="121" t="s">
        <v>159</v>
      </c>
      <c r="F84" s="121" t="s">
        <v>384</v>
      </c>
      <c r="G84" s="121"/>
      <c r="H84" s="122">
        <v>2</v>
      </c>
      <c r="I84" s="123" t="s">
        <v>330</v>
      </c>
      <c r="J84" s="123" t="s">
        <v>421</v>
      </c>
      <c r="K84" s="124">
        <f t="shared" si="148"/>
        <v>15</v>
      </c>
      <c r="L84" s="123">
        <v>5</v>
      </c>
      <c r="M84" s="123">
        <v>10</v>
      </c>
      <c r="N84" s="123" t="s">
        <v>119</v>
      </c>
      <c r="O84" s="123"/>
      <c r="P84" s="124">
        <f t="shared" si="149"/>
        <v>1</v>
      </c>
      <c r="Q84" s="123"/>
      <c r="R84" s="123">
        <v>1</v>
      </c>
      <c r="S84" s="123" t="s">
        <v>329</v>
      </c>
      <c r="T84" s="123"/>
      <c r="U84" s="123" t="s">
        <v>390</v>
      </c>
      <c r="V84" s="123" t="s">
        <v>484</v>
      </c>
      <c r="W84" s="123" t="s">
        <v>530</v>
      </c>
      <c r="X84" s="123" t="s">
        <v>484</v>
      </c>
      <c r="Y84" s="123" t="s">
        <v>480</v>
      </c>
      <c r="Z84" s="297" t="s">
        <v>467</v>
      </c>
      <c r="AA84" s="126"/>
      <c r="AB84" s="127">
        <v>8</v>
      </c>
      <c r="AC84" s="128"/>
      <c r="AD84" s="129"/>
      <c r="AE84" s="130"/>
      <c r="AF84" s="131"/>
      <c r="AG84" s="132"/>
      <c r="AH84" s="133"/>
      <c r="AI84" s="132"/>
      <c r="AJ84" s="134"/>
      <c r="AK84" s="125"/>
      <c r="AL84" s="135"/>
      <c r="AM84" s="122"/>
      <c r="AN84" s="136">
        <f t="shared" si="152"/>
        <v>3.75</v>
      </c>
      <c r="AO84" s="137">
        <f t="shared" si="153"/>
        <v>0</v>
      </c>
      <c r="AP84" s="137">
        <f t="shared" si="154"/>
        <v>0</v>
      </c>
      <c r="AQ84" s="138">
        <f t="shared" si="155"/>
        <v>1.2</v>
      </c>
      <c r="AR84" s="137">
        <f t="shared" si="156"/>
        <v>0</v>
      </c>
      <c r="AS84" s="137">
        <f t="shared" si="157"/>
        <v>0</v>
      </c>
      <c r="AT84" s="137">
        <f t="shared" si="158"/>
        <v>0</v>
      </c>
      <c r="AU84" s="137">
        <f t="shared" si="159"/>
        <v>0</v>
      </c>
      <c r="AV84" s="137">
        <f t="shared" si="160"/>
        <v>0</v>
      </c>
      <c r="AW84" s="137">
        <f t="shared" si="161"/>
        <v>0</v>
      </c>
      <c r="AX84" s="137">
        <f t="shared" si="162"/>
        <v>0</v>
      </c>
      <c r="AY84" s="137">
        <f t="shared" si="163"/>
        <v>0</v>
      </c>
      <c r="AZ84" s="137">
        <f t="shared" si="164"/>
        <v>0</v>
      </c>
      <c r="BA84" s="137">
        <f t="shared" si="165"/>
        <v>0</v>
      </c>
      <c r="BB84" s="137">
        <f t="shared" si="166"/>
        <v>0</v>
      </c>
      <c r="BC84" s="137">
        <f t="shared" si="167"/>
        <v>0</v>
      </c>
      <c r="BD84" s="137">
        <f t="shared" si="168"/>
        <v>0</v>
      </c>
      <c r="BE84" s="137">
        <f t="shared" si="169"/>
        <v>0</v>
      </c>
      <c r="BF84" s="137">
        <f t="shared" si="170"/>
        <v>0</v>
      </c>
      <c r="BG84" s="139">
        <f t="shared" si="171"/>
        <v>0</v>
      </c>
      <c r="BH84" s="140">
        <f t="shared" si="172"/>
        <v>0</v>
      </c>
      <c r="BI84" s="152">
        <f t="shared" si="173"/>
        <v>4.3166666666666673</v>
      </c>
      <c r="BJ84" s="152">
        <f t="shared" si="174"/>
        <v>8.6333333333333329</v>
      </c>
      <c r="BK84" s="152">
        <f t="shared" si="175"/>
        <v>12.95</v>
      </c>
      <c r="BL84" s="153">
        <f t="shared" si="176"/>
        <v>0.66666666666666663</v>
      </c>
      <c r="BM84" s="141"/>
      <c r="BN84" s="152">
        <f t="shared" si="177"/>
        <v>0</v>
      </c>
      <c r="BO84" s="152">
        <f t="shared" si="178"/>
        <v>0</v>
      </c>
      <c r="BP84" s="152">
        <f t="shared" si="179"/>
        <v>0</v>
      </c>
      <c r="BQ84" s="142"/>
      <c r="BR84" s="143">
        <f t="shared" si="180"/>
        <v>12.95</v>
      </c>
      <c r="BS84" s="144">
        <f t="shared" si="181"/>
        <v>0</v>
      </c>
      <c r="BT84" s="144">
        <f t="shared" si="182"/>
        <v>0</v>
      </c>
      <c r="BU84" s="144">
        <f t="shared" si="183"/>
        <v>0</v>
      </c>
      <c r="BV84" s="145">
        <f t="shared" si="184"/>
        <v>0</v>
      </c>
      <c r="BW84" s="146">
        <f t="shared" si="185"/>
        <v>0</v>
      </c>
      <c r="BX84" s="147"/>
      <c r="BY84" s="144">
        <f t="shared" si="186"/>
        <v>0</v>
      </c>
      <c r="BZ84" s="144">
        <f t="shared" si="187"/>
        <v>0</v>
      </c>
      <c r="CA84" s="144">
        <f t="shared" si="188"/>
        <v>0</v>
      </c>
      <c r="CB84" s="144">
        <f t="shared" si="189"/>
        <v>4.3166666666666673</v>
      </c>
      <c r="CC84" s="144">
        <f t="shared" si="190"/>
        <v>8.6333333333333329</v>
      </c>
      <c r="CD84" s="144">
        <f t="shared" si="191"/>
        <v>12.95</v>
      </c>
      <c r="CE84" s="144">
        <f t="shared" si="192"/>
        <v>0</v>
      </c>
      <c r="CF84" s="144">
        <f t="shared" si="193"/>
        <v>0</v>
      </c>
      <c r="CG84" s="144">
        <f t="shared" si="194"/>
        <v>0</v>
      </c>
      <c r="CH84" s="148">
        <f t="shared" si="195"/>
        <v>0</v>
      </c>
    </row>
    <row r="85" spans="1:86" s="149" customFormat="1" ht="31.5" customHeight="1" x14ac:dyDescent="0.25">
      <c r="A85" s="117" t="s">
        <v>330</v>
      </c>
      <c r="B85" s="118" t="s">
        <v>383</v>
      </c>
      <c r="C85" s="274" t="s">
        <v>402</v>
      </c>
      <c r="D85" s="119" t="s">
        <v>345</v>
      </c>
      <c r="E85" s="121" t="s">
        <v>159</v>
      </c>
      <c r="F85" s="121" t="s">
        <v>384</v>
      </c>
      <c r="G85" s="121"/>
      <c r="H85" s="122">
        <v>2</v>
      </c>
      <c r="I85" s="123"/>
      <c r="J85" s="123" t="s">
        <v>422</v>
      </c>
      <c r="K85" s="124">
        <f t="shared" si="148"/>
        <v>15</v>
      </c>
      <c r="L85" s="123">
        <v>5</v>
      </c>
      <c r="M85" s="123">
        <v>10</v>
      </c>
      <c r="N85" s="123" t="s">
        <v>122</v>
      </c>
      <c r="O85" s="123"/>
      <c r="P85" s="124">
        <f t="shared" si="149"/>
        <v>1</v>
      </c>
      <c r="Q85" s="123"/>
      <c r="R85" s="123">
        <v>1</v>
      </c>
      <c r="S85" s="123" t="s">
        <v>329</v>
      </c>
      <c r="T85" s="123"/>
      <c r="U85" s="123" t="s">
        <v>390</v>
      </c>
      <c r="V85" s="123" t="s">
        <v>484</v>
      </c>
      <c r="W85" s="123" t="s">
        <v>530</v>
      </c>
      <c r="X85" s="123" t="s">
        <v>484</v>
      </c>
      <c r="Y85" s="123" t="s">
        <v>481</v>
      </c>
      <c r="Z85" s="297" t="s">
        <v>467</v>
      </c>
      <c r="AA85" s="126"/>
      <c r="AB85" s="127"/>
      <c r="AC85" s="128"/>
      <c r="AD85" s="129">
        <v>8</v>
      </c>
      <c r="AE85" s="130"/>
      <c r="AF85" s="131">
        <v>1</v>
      </c>
      <c r="AG85" s="132"/>
      <c r="AH85" s="133"/>
      <c r="AI85" s="132"/>
      <c r="AJ85" s="134"/>
      <c r="AK85" s="125"/>
      <c r="AL85" s="135"/>
      <c r="AM85" s="122"/>
      <c r="AN85" s="136">
        <f t="shared" si="152"/>
        <v>0</v>
      </c>
      <c r="AO85" s="137">
        <f t="shared" si="153"/>
        <v>0</v>
      </c>
      <c r="AP85" s="137">
        <f t="shared" si="154"/>
        <v>0</v>
      </c>
      <c r="AQ85" s="138">
        <f t="shared" si="155"/>
        <v>0</v>
      </c>
      <c r="AR85" s="137">
        <f t="shared" si="156"/>
        <v>0</v>
      </c>
      <c r="AS85" s="137">
        <f t="shared" si="157"/>
        <v>7.5</v>
      </c>
      <c r="AT85" s="137">
        <f t="shared" si="158"/>
        <v>0</v>
      </c>
      <c r="AU85" s="137">
        <f t="shared" si="159"/>
        <v>0</v>
      </c>
      <c r="AV85" s="137">
        <f t="shared" si="160"/>
        <v>0</v>
      </c>
      <c r="AW85" s="137">
        <f t="shared" si="161"/>
        <v>0</v>
      </c>
      <c r="AX85" s="137">
        <f t="shared" si="162"/>
        <v>0</v>
      </c>
      <c r="AY85" s="137">
        <f t="shared" si="163"/>
        <v>0</v>
      </c>
      <c r="AZ85" s="137">
        <f t="shared" si="164"/>
        <v>0</v>
      </c>
      <c r="BA85" s="137">
        <f t="shared" si="165"/>
        <v>0</v>
      </c>
      <c r="BB85" s="137">
        <f t="shared" si="166"/>
        <v>0</v>
      </c>
      <c r="BC85" s="137">
        <f t="shared" si="167"/>
        <v>0</v>
      </c>
      <c r="BD85" s="137">
        <f t="shared" si="168"/>
        <v>0</v>
      </c>
      <c r="BE85" s="137">
        <f t="shared" si="169"/>
        <v>0</v>
      </c>
      <c r="BF85" s="137">
        <f t="shared" si="170"/>
        <v>0</v>
      </c>
      <c r="BG85" s="139">
        <f t="shared" si="171"/>
        <v>0</v>
      </c>
      <c r="BH85" s="140">
        <f t="shared" si="172"/>
        <v>0</v>
      </c>
      <c r="BI85" s="152">
        <f t="shared" si="173"/>
        <v>5.166666666666667</v>
      </c>
      <c r="BJ85" s="152">
        <f t="shared" si="174"/>
        <v>10.333333333333332</v>
      </c>
      <c r="BK85" s="152">
        <f t="shared" si="175"/>
        <v>15.5</v>
      </c>
      <c r="BL85" s="153">
        <f t="shared" si="176"/>
        <v>0.66666666666666663</v>
      </c>
      <c r="BM85" s="141"/>
      <c r="BN85" s="152">
        <f t="shared" si="177"/>
        <v>5.166666666666667</v>
      </c>
      <c r="BO85" s="152">
        <f t="shared" si="178"/>
        <v>10.333333333333332</v>
      </c>
      <c r="BP85" s="152">
        <f t="shared" si="179"/>
        <v>15.5</v>
      </c>
      <c r="BQ85" s="142"/>
      <c r="BR85" s="143">
        <f t="shared" si="180"/>
        <v>8</v>
      </c>
      <c r="BS85" s="144">
        <f t="shared" si="181"/>
        <v>7.5</v>
      </c>
      <c r="BT85" s="144">
        <f t="shared" si="182"/>
        <v>0</v>
      </c>
      <c r="BU85" s="144">
        <f t="shared" si="183"/>
        <v>0</v>
      </c>
      <c r="BV85" s="145">
        <f t="shared" si="184"/>
        <v>7.5</v>
      </c>
      <c r="BW85" s="146">
        <f t="shared" si="185"/>
        <v>0</v>
      </c>
      <c r="BX85" s="147"/>
      <c r="BY85" s="144">
        <f t="shared" si="186"/>
        <v>0</v>
      </c>
      <c r="BZ85" s="144">
        <f t="shared" si="187"/>
        <v>0</v>
      </c>
      <c r="CA85" s="144">
        <f t="shared" si="188"/>
        <v>0</v>
      </c>
      <c r="CB85" s="144">
        <f t="shared" si="189"/>
        <v>5.166666666666667</v>
      </c>
      <c r="CC85" s="144">
        <f t="shared" si="190"/>
        <v>10.333333333333332</v>
      </c>
      <c r="CD85" s="144">
        <f t="shared" si="191"/>
        <v>15.5</v>
      </c>
      <c r="CE85" s="144">
        <f t="shared" si="192"/>
        <v>0</v>
      </c>
      <c r="CF85" s="144">
        <f t="shared" si="193"/>
        <v>0</v>
      </c>
      <c r="CG85" s="144">
        <f t="shared" si="194"/>
        <v>0</v>
      </c>
      <c r="CH85" s="148">
        <f t="shared" si="195"/>
        <v>0</v>
      </c>
    </row>
    <row r="86" spans="1:86" s="149" customFormat="1" ht="15.75" customHeight="1" x14ac:dyDescent="0.25">
      <c r="A86" s="117" t="s">
        <v>327</v>
      </c>
      <c r="B86" s="118" t="s">
        <v>383</v>
      </c>
      <c r="C86" s="274" t="s">
        <v>423</v>
      </c>
      <c r="D86" s="119" t="s">
        <v>329</v>
      </c>
      <c r="E86" s="121" t="s">
        <v>22</v>
      </c>
      <c r="F86" s="121" t="s">
        <v>355</v>
      </c>
      <c r="G86" s="121"/>
      <c r="H86" s="122">
        <v>5</v>
      </c>
      <c r="I86" s="123" t="s">
        <v>333</v>
      </c>
      <c r="J86" s="123" t="s">
        <v>424</v>
      </c>
      <c r="K86" s="124">
        <f t="shared" si="148"/>
        <v>26</v>
      </c>
      <c r="L86" s="123">
        <v>25</v>
      </c>
      <c r="M86" s="123">
        <v>1</v>
      </c>
      <c r="N86" s="123" t="s">
        <v>119</v>
      </c>
      <c r="O86" s="123"/>
      <c r="P86" s="124">
        <f t="shared" si="149"/>
        <v>2</v>
      </c>
      <c r="Q86" s="123">
        <v>2</v>
      </c>
      <c r="R86" s="123"/>
      <c r="S86" s="123" t="s">
        <v>329</v>
      </c>
      <c r="T86" s="123"/>
      <c r="U86" s="123" t="s">
        <v>390</v>
      </c>
      <c r="V86" s="123"/>
      <c r="W86" s="123" t="s">
        <v>530</v>
      </c>
      <c r="X86" s="123" t="s">
        <v>484</v>
      </c>
      <c r="Y86" s="123" t="s">
        <v>479</v>
      </c>
      <c r="Z86" s="297" t="s">
        <v>473</v>
      </c>
      <c r="AA86" s="126">
        <v>216</v>
      </c>
      <c r="AB86" s="127">
        <v>32</v>
      </c>
      <c r="AC86" s="128"/>
      <c r="AD86" s="129"/>
      <c r="AE86" s="130"/>
      <c r="AF86" s="131"/>
      <c r="AG86" s="132"/>
      <c r="AH86" s="133"/>
      <c r="AI86" s="132"/>
      <c r="AJ86" s="134"/>
      <c r="AK86" s="125"/>
      <c r="AL86" s="135"/>
      <c r="AM86" s="122"/>
      <c r="AN86" s="136">
        <f t="shared" si="152"/>
        <v>0</v>
      </c>
      <c r="AO86" s="137">
        <f t="shared" si="153"/>
        <v>9.1</v>
      </c>
      <c r="AP86" s="137">
        <f t="shared" si="154"/>
        <v>4</v>
      </c>
      <c r="AQ86" s="138">
        <f t="shared" si="155"/>
        <v>3.2</v>
      </c>
      <c r="AR86" s="137">
        <f t="shared" si="156"/>
        <v>0</v>
      </c>
      <c r="AS86" s="137">
        <f t="shared" si="157"/>
        <v>0</v>
      </c>
      <c r="AT86" s="137">
        <f t="shared" si="158"/>
        <v>0</v>
      </c>
      <c r="AU86" s="137">
        <f t="shared" si="159"/>
        <v>0</v>
      </c>
      <c r="AV86" s="137">
        <f t="shared" si="160"/>
        <v>0</v>
      </c>
      <c r="AW86" s="137">
        <f t="shared" si="161"/>
        <v>0</v>
      </c>
      <c r="AX86" s="137">
        <f t="shared" si="162"/>
        <v>0</v>
      </c>
      <c r="AY86" s="137">
        <f t="shared" si="163"/>
        <v>0</v>
      </c>
      <c r="AZ86" s="137">
        <f t="shared" si="164"/>
        <v>0</v>
      </c>
      <c r="BA86" s="137">
        <f t="shared" si="165"/>
        <v>0</v>
      </c>
      <c r="BB86" s="137">
        <f t="shared" si="166"/>
        <v>0</v>
      </c>
      <c r="BC86" s="137">
        <f t="shared" si="167"/>
        <v>0</v>
      </c>
      <c r="BD86" s="137">
        <f t="shared" si="168"/>
        <v>0</v>
      </c>
      <c r="BE86" s="137">
        <f t="shared" si="169"/>
        <v>0</v>
      </c>
      <c r="BF86" s="137">
        <f t="shared" si="170"/>
        <v>0</v>
      </c>
      <c r="BG86" s="139">
        <f t="shared" si="171"/>
        <v>3.3695999999999997</v>
      </c>
      <c r="BH86" s="140">
        <f t="shared" si="172"/>
        <v>0</v>
      </c>
      <c r="BI86" s="152">
        <f t="shared" si="173"/>
        <v>49.682307692307695</v>
      </c>
      <c r="BJ86" s="152">
        <f t="shared" si="174"/>
        <v>1.9872923076923079</v>
      </c>
      <c r="BK86" s="152">
        <f t="shared" si="175"/>
        <v>51.669600000000003</v>
      </c>
      <c r="BL86" s="153">
        <f t="shared" si="176"/>
        <v>3.8461538461538464E-2</v>
      </c>
      <c r="BM86" s="141"/>
      <c r="BN86" s="152">
        <f t="shared" si="177"/>
        <v>0</v>
      </c>
      <c r="BO86" s="152">
        <f t="shared" si="178"/>
        <v>0</v>
      </c>
      <c r="BP86" s="152">
        <f t="shared" si="179"/>
        <v>0</v>
      </c>
      <c r="BQ86" s="142"/>
      <c r="BR86" s="143">
        <f t="shared" si="180"/>
        <v>48.300000000000004</v>
      </c>
      <c r="BS86" s="144">
        <f t="shared" si="181"/>
        <v>3.3695999999999997</v>
      </c>
      <c r="BT86" s="144">
        <f t="shared" si="182"/>
        <v>3.3695999999999997</v>
      </c>
      <c r="BU86" s="144">
        <f t="shared" si="183"/>
        <v>0</v>
      </c>
      <c r="BV86" s="145">
        <f t="shared" si="184"/>
        <v>0</v>
      </c>
      <c r="BW86" s="146">
        <f t="shared" si="185"/>
        <v>0</v>
      </c>
      <c r="BX86" s="147"/>
      <c r="BY86" s="144">
        <f t="shared" si="186"/>
        <v>49.682307692307695</v>
      </c>
      <c r="BZ86" s="144">
        <f t="shared" si="187"/>
        <v>1.9872923076923079</v>
      </c>
      <c r="CA86" s="144">
        <f t="shared" si="188"/>
        <v>51.669600000000003</v>
      </c>
      <c r="CB86" s="144">
        <f t="shared" si="189"/>
        <v>0</v>
      </c>
      <c r="CC86" s="144">
        <f t="shared" si="190"/>
        <v>0</v>
      </c>
      <c r="CD86" s="144">
        <f t="shared" si="191"/>
        <v>0</v>
      </c>
      <c r="CE86" s="144">
        <f t="shared" si="192"/>
        <v>0</v>
      </c>
      <c r="CF86" s="144">
        <f t="shared" si="193"/>
        <v>0</v>
      </c>
      <c r="CG86" s="144">
        <f t="shared" si="194"/>
        <v>0</v>
      </c>
      <c r="CH86" s="148">
        <f t="shared" si="195"/>
        <v>0</v>
      </c>
    </row>
    <row r="87" spans="1:86" s="149" customFormat="1" ht="15.75" customHeight="1" x14ac:dyDescent="0.25">
      <c r="A87" s="117" t="s">
        <v>327</v>
      </c>
      <c r="B87" s="118" t="s">
        <v>383</v>
      </c>
      <c r="C87" s="274" t="s">
        <v>423</v>
      </c>
      <c r="D87" s="119" t="s">
        <v>329</v>
      </c>
      <c r="E87" s="121" t="s">
        <v>22</v>
      </c>
      <c r="F87" s="121" t="s">
        <v>355</v>
      </c>
      <c r="G87" s="121"/>
      <c r="H87" s="122">
        <v>5</v>
      </c>
      <c r="I87" s="123"/>
      <c r="J87" s="123" t="s">
        <v>424</v>
      </c>
      <c r="K87" s="124">
        <f t="shared" si="148"/>
        <v>13</v>
      </c>
      <c r="L87" s="123">
        <v>13</v>
      </c>
      <c r="M87" s="123"/>
      <c r="N87" s="123" t="s">
        <v>122</v>
      </c>
      <c r="O87" s="123"/>
      <c r="P87" s="124">
        <f t="shared" si="149"/>
        <v>1</v>
      </c>
      <c r="Q87" s="123">
        <v>1</v>
      </c>
      <c r="R87" s="123"/>
      <c r="S87" s="123" t="s">
        <v>329</v>
      </c>
      <c r="T87" s="123"/>
      <c r="U87" s="123" t="s">
        <v>390</v>
      </c>
      <c r="V87" s="123"/>
      <c r="W87" s="123" t="s">
        <v>530</v>
      </c>
      <c r="X87" s="123" t="s">
        <v>484</v>
      </c>
      <c r="Y87" s="123" t="s">
        <v>479</v>
      </c>
      <c r="Z87" s="297" t="s">
        <v>473</v>
      </c>
      <c r="AA87" s="126"/>
      <c r="AB87" s="127"/>
      <c r="AC87" s="128"/>
      <c r="AD87" s="129">
        <v>64</v>
      </c>
      <c r="AE87" s="130">
        <v>84</v>
      </c>
      <c r="AF87" s="131"/>
      <c r="AG87" s="132"/>
      <c r="AH87" s="133"/>
      <c r="AI87" s="132"/>
      <c r="AJ87" s="134"/>
      <c r="AK87" s="125" t="s">
        <v>332</v>
      </c>
      <c r="AL87" s="135"/>
      <c r="AM87" s="122"/>
      <c r="AN87" s="136">
        <f t="shared" si="152"/>
        <v>0</v>
      </c>
      <c r="AO87" s="137">
        <f t="shared" si="153"/>
        <v>0</v>
      </c>
      <c r="AP87" s="137">
        <f t="shared" si="154"/>
        <v>0</v>
      </c>
      <c r="AQ87" s="138">
        <f t="shared" si="155"/>
        <v>0</v>
      </c>
      <c r="AR87" s="137">
        <f t="shared" si="156"/>
        <v>0</v>
      </c>
      <c r="AS87" s="137">
        <f t="shared" si="157"/>
        <v>0</v>
      </c>
      <c r="AT87" s="137">
        <f t="shared" si="158"/>
        <v>0</v>
      </c>
      <c r="AU87" s="137">
        <f t="shared" si="159"/>
        <v>0</v>
      </c>
      <c r="AV87" s="137">
        <f t="shared" si="160"/>
        <v>0</v>
      </c>
      <c r="AW87" s="137">
        <f t="shared" si="161"/>
        <v>0</v>
      </c>
      <c r="AX87" s="137">
        <f t="shared" si="162"/>
        <v>5.8467499999999992</v>
      </c>
      <c r="AY87" s="137">
        <f t="shared" si="163"/>
        <v>0</v>
      </c>
      <c r="AZ87" s="137">
        <f t="shared" si="164"/>
        <v>0</v>
      </c>
      <c r="BA87" s="137">
        <f t="shared" si="165"/>
        <v>0</v>
      </c>
      <c r="BB87" s="137">
        <f t="shared" si="166"/>
        <v>0</v>
      </c>
      <c r="BC87" s="137">
        <f t="shared" si="167"/>
        <v>0</v>
      </c>
      <c r="BD87" s="137">
        <f t="shared" si="168"/>
        <v>0</v>
      </c>
      <c r="BE87" s="137">
        <f t="shared" si="169"/>
        <v>0</v>
      </c>
      <c r="BF87" s="137">
        <f t="shared" si="170"/>
        <v>0</v>
      </c>
      <c r="BG87" s="139">
        <f t="shared" si="171"/>
        <v>0</v>
      </c>
      <c r="BH87" s="140">
        <f t="shared" si="172"/>
        <v>0</v>
      </c>
      <c r="BI87" s="152">
        <f t="shared" si="173"/>
        <v>69.84675</v>
      </c>
      <c r="BJ87" s="152">
        <f t="shared" si="174"/>
        <v>0</v>
      </c>
      <c r="BK87" s="152">
        <f t="shared" si="175"/>
        <v>69.84675</v>
      </c>
      <c r="BL87" s="153">
        <f t="shared" si="176"/>
        <v>0</v>
      </c>
      <c r="BM87" s="141"/>
      <c r="BN87" s="152">
        <f t="shared" si="177"/>
        <v>0</v>
      </c>
      <c r="BO87" s="152">
        <f t="shared" si="178"/>
        <v>0</v>
      </c>
      <c r="BP87" s="152">
        <f t="shared" si="179"/>
        <v>0</v>
      </c>
      <c r="BQ87" s="142"/>
      <c r="BR87" s="143">
        <f t="shared" si="180"/>
        <v>64</v>
      </c>
      <c r="BS87" s="144">
        <f t="shared" si="181"/>
        <v>5.8467499999999992</v>
      </c>
      <c r="BT87" s="144">
        <f t="shared" si="182"/>
        <v>5.8467499999999992</v>
      </c>
      <c r="BU87" s="144">
        <f t="shared" si="183"/>
        <v>0</v>
      </c>
      <c r="BV87" s="145">
        <f t="shared" si="184"/>
        <v>0</v>
      </c>
      <c r="BW87" s="146">
        <f t="shared" si="185"/>
        <v>0</v>
      </c>
      <c r="BX87" s="147"/>
      <c r="BY87" s="144">
        <f t="shared" si="186"/>
        <v>69.84675</v>
      </c>
      <c r="BZ87" s="144">
        <f t="shared" si="187"/>
        <v>0</v>
      </c>
      <c r="CA87" s="144">
        <f t="shared" si="188"/>
        <v>69.84675</v>
      </c>
      <c r="CB87" s="144">
        <f t="shared" si="189"/>
        <v>0</v>
      </c>
      <c r="CC87" s="144">
        <f t="shared" si="190"/>
        <v>0</v>
      </c>
      <c r="CD87" s="144">
        <f t="shared" si="191"/>
        <v>0</v>
      </c>
      <c r="CE87" s="144">
        <f t="shared" si="192"/>
        <v>0</v>
      </c>
      <c r="CF87" s="144">
        <f t="shared" si="193"/>
        <v>0</v>
      </c>
      <c r="CG87" s="144">
        <f t="shared" si="194"/>
        <v>0</v>
      </c>
      <c r="CH87" s="148">
        <f t="shared" si="195"/>
        <v>0</v>
      </c>
    </row>
    <row r="88" spans="1:86" s="149" customFormat="1" ht="15.75" customHeight="1" x14ac:dyDescent="0.25">
      <c r="A88" s="117" t="s">
        <v>327</v>
      </c>
      <c r="B88" s="118" t="s">
        <v>383</v>
      </c>
      <c r="C88" s="274" t="s">
        <v>423</v>
      </c>
      <c r="D88" s="119" t="s">
        <v>329</v>
      </c>
      <c r="E88" s="121" t="s">
        <v>22</v>
      </c>
      <c r="F88" s="121" t="s">
        <v>355</v>
      </c>
      <c r="G88" s="121"/>
      <c r="H88" s="122">
        <v>5</v>
      </c>
      <c r="I88" s="123"/>
      <c r="J88" s="123" t="s">
        <v>424</v>
      </c>
      <c r="K88" s="124">
        <f t="shared" si="148"/>
        <v>13</v>
      </c>
      <c r="L88" s="123">
        <v>12</v>
      </c>
      <c r="M88" s="123">
        <v>1</v>
      </c>
      <c r="N88" s="123" t="s">
        <v>122</v>
      </c>
      <c r="O88" s="123"/>
      <c r="P88" s="124">
        <f t="shared" si="149"/>
        <v>1</v>
      </c>
      <c r="Q88" s="123">
        <v>1</v>
      </c>
      <c r="R88" s="123"/>
      <c r="S88" s="123" t="s">
        <v>329</v>
      </c>
      <c r="T88" s="123"/>
      <c r="U88" s="123" t="s">
        <v>390</v>
      </c>
      <c r="V88" s="123"/>
      <c r="W88" s="123"/>
      <c r="X88" s="123" t="s">
        <v>478</v>
      </c>
      <c r="Y88" s="123" t="s">
        <v>480</v>
      </c>
      <c r="Z88" s="297" t="s">
        <v>475</v>
      </c>
      <c r="AA88" s="126"/>
      <c r="AB88" s="127"/>
      <c r="AC88" s="128"/>
      <c r="AD88" s="129">
        <v>64</v>
      </c>
      <c r="AE88" s="130">
        <v>84</v>
      </c>
      <c r="AF88" s="131"/>
      <c r="AG88" s="132"/>
      <c r="AH88" s="133"/>
      <c r="AI88" s="132"/>
      <c r="AJ88" s="134"/>
      <c r="AK88" s="125" t="s">
        <v>332</v>
      </c>
      <c r="AL88" s="135"/>
      <c r="AM88" s="122"/>
      <c r="AN88" s="136">
        <f t="shared" si="152"/>
        <v>0</v>
      </c>
      <c r="AO88" s="137">
        <f t="shared" si="153"/>
        <v>0</v>
      </c>
      <c r="AP88" s="137">
        <f t="shared" si="154"/>
        <v>0</v>
      </c>
      <c r="AQ88" s="138">
        <f t="shared" si="155"/>
        <v>0</v>
      </c>
      <c r="AR88" s="137">
        <f t="shared" si="156"/>
        <v>0</v>
      </c>
      <c r="AS88" s="137">
        <f t="shared" si="157"/>
        <v>0</v>
      </c>
      <c r="AT88" s="137">
        <f t="shared" si="158"/>
        <v>0</v>
      </c>
      <c r="AU88" s="137">
        <f t="shared" si="159"/>
        <v>0</v>
      </c>
      <c r="AV88" s="137">
        <f t="shared" si="160"/>
        <v>0</v>
      </c>
      <c r="AW88" s="137">
        <f t="shared" si="161"/>
        <v>0</v>
      </c>
      <c r="AX88" s="137">
        <f t="shared" si="162"/>
        <v>5.8467499999999992</v>
      </c>
      <c r="AY88" s="137">
        <f t="shared" si="163"/>
        <v>0</v>
      </c>
      <c r="AZ88" s="137">
        <f t="shared" si="164"/>
        <v>0</v>
      </c>
      <c r="BA88" s="137">
        <f t="shared" si="165"/>
        <v>0</v>
      </c>
      <c r="BB88" s="137">
        <f t="shared" si="166"/>
        <v>0</v>
      </c>
      <c r="BC88" s="137">
        <f t="shared" si="167"/>
        <v>0</v>
      </c>
      <c r="BD88" s="137">
        <f t="shared" si="168"/>
        <v>0</v>
      </c>
      <c r="BE88" s="137">
        <f t="shared" si="169"/>
        <v>0</v>
      </c>
      <c r="BF88" s="137">
        <f t="shared" si="170"/>
        <v>0</v>
      </c>
      <c r="BG88" s="139">
        <f t="shared" si="171"/>
        <v>0</v>
      </c>
      <c r="BH88" s="140">
        <f t="shared" si="172"/>
        <v>0</v>
      </c>
      <c r="BI88" s="152">
        <f t="shared" si="173"/>
        <v>64.473923076923086</v>
      </c>
      <c r="BJ88" s="152">
        <f t="shared" si="174"/>
        <v>5.3728269230769232</v>
      </c>
      <c r="BK88" s="152">
        <f t="shared" si="175"/>
        <v>69.84675</v>
      </c>
      <c r="BL88" s="153">
        <f t="shared" si="176"/>
        <v>7.6923076923076927E-2</v>
      </c>
      <c r="BM88" s="141"/>
      <c r="BN88" s="152">
        <f t="shared" si="177"/>
        <v>0</v>
      </c>
      <c r="BO88" s="152">
        <f t="shared" si="178"/>
        <v>0</v>
      </c>
      <c r="BP88" s="152">
        <f t="shared" si="179"/>
        <v>0</v>
      </c>
      <c r="BQ88" s="142"/>
      <c r="BR88" s="143">
        <f t="shared" si="180"/>
        <v>64</v>
      </c>
      <c r="BS88" s="144">
        <f t="shared" si="181"/>
        <v>5.8467499999999992</v>
      </c>
      <c r="BT88" s="144">
        <f t="shared" si="182"/>
        <v>5.8467499999999992</v>
      </c>
      <c r="BU88" s="144">
        <f t="shared" si="183"/>
        <v>0</v>
      </c>
      <c r="BV88" s="145">
        <f t="shared" si="184"/>
        <v>0</v>
      </c>
      <c r="BW88" s="146">
        <f t="shared" si="185"/>
        <v>0</v>
      </c>
      <c r="BX88" s="147"/>
      <c r="BY88" s="144">
        <f t="shared" si="186"/>
        <v>64.473923076923086</v>
      </c>
      <c r="BZ88" s="144">
        <f t="shared" si="187"/>
        <v>5.3728269230769232</v>
      </c>
      <c r="CA88" s="144">
        <f t="shared" si="188"/>
        <v>69.84675</v>
      </c>
      <c r="CB88" s="144">
        <f t="shared" si="189"/>
        <v>0</v>
      </c>
      <c r="CC88" s="144">
        <f t="shared" si="190"/>
        <v>0</v>
      </c>
      <c r="CD88" s="144">
        <f t="shared" si="191"/>
        <v>0</v>
      </c>
      <c r="CE88" s="144">
        <f t="shared" si="192"/>
        <v>0</v>
      </c>
      <c r="CF88" s="144">
        <f t="shared" si="193"/>
        <v>0</v>
      </c>
      <c r="CG88" s="144">
        <f t="shared" si="194"/>
        <v>0</v>
      </c>
      <c r="CH88" s="148">
        <f t="shared" si="195"/>
        <v>0</v>
      </c>
    </row>
    <row r="89" spans="1:86" s="149" customFormat="1" ht="15.75" customHeight="1" x14ac:dyDescent="0.25">
      <c r="A89" s="117" t="s">
        <v>327</v>
      </c>
      <c r="B89" s="118" t="s">
        <v>383</v>
      </c>
      <c r="C89" s="274" t="s">
        <v>425</v>
      </c>
      <c r="D89" s="119" t="s">
        <v>329</v>
      </c>
      <c r="E89" s="121" t="s">
        <v>22</v>
      </c>
      <c r="F89" s="121" t="s">
        <v>355</v>
      </c>
      <c r="G89" s="121"/>
      <c r="H89" s="122">
        <v>5</v>
      </c>
      <c r="I89" s="123" t="s">
        <v>333</v>
      </c>
      <c r="J89" s="123" t="s">
        <v>424</v>
      </c>
      <c r="K89" s="124">
        <f t="shared" ref="K89:K146" si="198">L89+M89</f>
        <v>26</v>
      </c>
      <c r="L89" s="123">
        <v>25</v>
      </c>
      <c r="M89" s="123">
        <v>1</v>
      </c>
      <c r="N89" s="123" t="s">
        <v>119</v>
      </c>
      <c r="O89" s="123"/>
      <c r="P89" s="124">
        <f t="shared" ref="P89:P146" si="199">SUM(Q89:R89)</f>
        <v>2</v>
      </c>
      <c r="Q89" s="123">
        <v>2</v>
      </c>
      <c r="R89" s="123"/>
      <c r="S89" s="123" t="s">
        <v>329</v>
      </c>
      <c r="T89" s="123"/>
      <c r="U89" s="123" t="s">
        <v>390</v>
      </c>
      <c r="V89" s="123"/>
      <c r="W89" s="123" t="s">
        <v>530</v>
      </c>
      <c r="X89" s="123" t="s">
        <v>484</v>
      </c>
      <c r="Y89" s="123" t="s">
        <v>479</v>
      </c>
      <c r="Z89" s="297" t="s">
        <v>473</v>
      </c>
      <c r="AA89" s="126">
        <v>180</v>
      </c>
      <c r="AB89" s="127">
        <v>32</v>
      </c>
      <c r="AC89" s="128">
        <v>0</v>
      </c>
      <c r="AD89" s="129"/>
      <c r="AE89" s="130"/>
      <c r="AF89" s="131"/>
      <c r="AG89" s="132"/>
      <c r="AH89" s="133"/>
      <c r="AI89" s="132"/>
      <c r="AJ89" s="134"/>
      <c r="AK89" s="125"/>
      <c r="AL89" s="135"/>
      <c r="AM89" s="122"/>
      <c r="AN89" s="136">
        <f t="shared" si="152"/>
        <v>0</v>
      </c>
      <c r="AO89" s="137">
        <f t="shared" si="153"/>
        <v>9.1</v>
      </c>
      <c r="AP89" s="137">
        <f t="shared" si="154"/>
        <v>4</v>
      </c>
      <c r="AQ89" s="138">
        <f t="shared" si="155"/>
        <v>3.2</v>
      </c>
      <c r="AR89" s="137">
        <f t="shared" si="156"/>
        <v>0</v>
      </c>
      <c r="AS89" s="137">
        <f t="shared" si="157"/>
        <v>0</v>
      </c>
      <c r="AT89" s="137">
        <f t="shared" si="158"/>
        <v>0</v>
      </c>
      <c r="AU89" s="137">
        <f t="shared" si="159"/>
        <v>0</v>
      </c>
      <c r="AV89" s="137">
        <f t="shared" si="160"/>
        <v>0</v>
      </c>
      <c r="AW89" s="137">
        <f t="shared" si="161"/>
        <v>0</v>
      </c>
      <c r="AX89" s="137">
        <f t="shared" si="162"/>
        <v>0</v>
      </c>
      <c r="AY89" s="137">
        <f t="shared" si="163"/>
        <v>0</v>
      </c>
      <c r="AZ89" s="137">
        <f t="shared" si="164"/>
        <v>0</v>
      </c>
      <c r="BA89" s="137">
        <f t="shared" si="165"/>
        <v>0</v>
      </c>
      <c r="BB89" s="137">
        <f t="shared" si="166"/>
        <v>0</v>
      </c>
      <c r="BC89" s="137">
        <f t="shared" si="167"/>
        <v>0</v>
      </c>
      <c r="BD89" s="137">
        <f t="shared" si="168"/>
        <v>0</v>
      </c>
      <c r="BE89" s="137">
        <f t="shared" si="169"/>
        <v>0</v>
      </c>
      <c r="BF89" s="137">
        <f t="shared" si="170"/>
        <v>0</v>
      </c>
      <c r="BG89" s="139">
        <f t="shared" si="171"/>
        <v>2.8079999999999998</v>
      </c>
      <c r="BH89" s="140">
        <f t="shared" si="172"/>
        <v>0</v>
      </c>
      <c r="BI89" s="152">
        <f t="shared" si="173"/>
        <v>49.142307692307696</v>
      </c>
      <c r="BJ89" s="152">
        <f t="shared" si="174"/>
        <v>1.9656923076923078</v>
      </c>
      <c r="BK89" s="152">
        <f t="shared" si="175"/>
        <v>51.108000000000004</v>
      </c>
      <c r="BL89" s="153">
        <f t="shared" si="176"/>
        <v>3.8461538461538464E-2</v>
      </c>
      <c r="BM89" s="141"/>
      <c r="BN89" s="152">
        <f t="shared" si="177"/>
        <v>0</v>
      </c>
      <c r="BO89" s="152">
        <f t="shared" si="178"/>
        <v>0</v>
      </c>
      <c r="BP89" s="152">
        <f t="shared" si="179"/>
        <v>0</v>
      </c>
      <c r="BQ89" s="142"/>
      <c r="BR89" s="143">
        <f t="shared" si="180"/>
        <v>48.300000000000004</v>
      </c>
      <c r="BS89" s="144">
        <f t="shared" si="181"/>
        <v>2.8079999999999998</v>
      </c>
      <c r="BT89" s="144">
        <f t="shared" si="182"/>
        <v>2.8079999999999998</v>
      </c>
      <c r="BU89" s="144">
        <f t="shared" si="183"/>
        <v>0</v>
      </c>
      <c r="BV89" s="145">
        <f t="shared" si="184"/>
        <v>0</v>
      </c>
      <c r="BW89" s="146">
        <f t="shared" si="185"/>
        <v>0</v>
      </c>
      <c r="BX89" s="147"/>
      <c r="BY89" s="144">
        <f t="shared" si="186"/>
        <v>49.142307692307696</v>
      </c>
      <c r="BZ89" s="144">
        <f t="shared" si="187"/>
        <v>1.9656923076923078</v>
      </c>
      <c r="CA89" s="144">
        <f t="shared" si="188"/>
        <v>51.108000000000004</v>
      </c>
      <c r="CB89" s="144">
        <f t="shared" si="189"/>
        <v>0</v>
      </c>
      <c r="CC89" s="144">
        <f t="shared" si="190"/>
        <v>0</v>
      </c>
      <c r="CD89" s="144">
        <f t="shared" si="191"/>
        <v>0</v>
      </c>
      <c r="CE89" s="144">
        <f t="shared" si="192"/>
        <v>0</v>
      </c>
      <c r="CF89" s="144">
        <f t="shared" si="193"/>
        <v>0</v>
      </c>
      <c r="CG89" s="144">
        <f t="shared" si="194"/>
        <v>0</v>
      </c>
      <c r="CH89" s="148">
        <f t="shared" si="195"/>
        <v>0</v>
      </c>
    </row>
    <row r="90" spans="1:86" s="149" customFormat="1" ht="15.75" customHeight="1" x14ac:dyDescent="0.25">
      <c r="A90" s="117" t="s">
        <v>327</v>
      </c>
      <c r="B90" s="118" t="s">
        <v>383</v>
      </c>
      <c r="C90" s="274" t="s">
        <v>425</v>
      </c>
      <c r="D90" s="119" t="s">
        <v>329</v>
      </c>
      <c r="E90" s="121" t="s">
        <v>22</v>
      </c>
      <c r="F90" s="121" t="s">
        <v>355</v>
      </c>
      <c r="G90" s="121"/>
      <c r="H90" s="122">
        <v>5</v>
      </c>
      <c r="I90" s="123"/>
      <c r="J90" s="123" t="s">
        <v>424</v>
      </c>
      <c r="K90" s="124">
        <f t="shared" si="198"/>
        <v>13</v>
      </c>
      <c r="L90" s="123">
        <v>13</v>
      </c>
      <c r="M90" s="123"/>
      <c r="N90" s="123" t="s">
        <v>122</v>
      </c>
      <c r="O90" s="123"/>
      <c r="P90" s="124">
        <f t="shared" si="199"/>
        <v>1</v>
      </c>
      <c r="Q90" s="123">
        <v>1</v>
      </c>
      <c r="R90" s="123"/>
      <c r="S90" s="123" t="s">
        <v>329</v>
      </c>
      <c r="T90" s="123"/>
      <c r="U90" s="123" t="s">
        <v>390</v>
      </c>
      <c r="V90" s="123"/>
      <c r="W90" s="123"/>
      <c r="X90" s="123" t="s">
        <v>478</v>
      </c>
      <c r="Y90" s="123" t="s">
        <v>480</v>
      </c>
      <c r="Z90" s="297" t="s">
        <v>475</v>
      </c>
      <c r="AA90" s="126"/>
      <c r="AB90" s="127"/>
      <c r="AC90" s="128">
        <v>0</v>
      </c>
      <c r="AD90" s="129">
        <v>48</v>
      </c>
      <c r="AE90" s="130">
        <v>64</v>
      </c>
      <c r="AF90" s="131"/>
      <c r="AG90" s="132"/>
      <c r="AH90" s="133"/>
      <c r="AI90" s="132"/>
      <c r="AJ90" s="134"/>
      <c r="AK90" s="125" t="s">
        <v>331</v>
      </c>
      <c r="AL90" s="135"/>
      <c r="AM90" s="122"/>
      <c r="AN90" s="136">
        <f t="shared" si="152"/>
        <v>0</v>
      </c>
      <c r="AO90" s="137">
        <f t="shared" si="153"/>
        <v>0</v>
      </c>
      <c r="AP90" s="137">
        <f t="shared" si="154"/>
        <v>0</v>
      </c>
      <c r="AQ90" s="138">
        <f t="shared" si="155"/>
        <v>0</v>
      </c>
      <c r="AR90" s="137">
        <f t="shared" si="156"/>
        <v>0</v>
      </c>
      <c r="AS90" s="137">
        <f t="shared" si="157"/>
        <v>0</v>
      </c>
      <c r="AT90" s="137">
        <f t="shared" si="158"/>
        <v>0</v>
      </c>
      <c r="AU90" s="137">
        <f t="shared" si="159"/>
        <v>0</v>
      </c>
      <c r="AV90" s="137">
        <f t="shared" si="160"/>
        <v>0</v>
      </c>
      <c r="AW90" s="137">
        <f t="shared" si="161"/>
        <v>0</v>
      </c>
      <c r="AX90" s="137">
        <f t="shared" si="162"/>
        <v>5.6590344827586208</v>
      </c>
      <c r="AY90" s="137">
        <f t="shared" si="163"/>
        <v>0</v>
      </c>
      <c r="AZ90" s="137">
        <f t="shared" si="164"/>
        <v>0</v>
      </c>
      <c r="BA90" s="137">
        <f t="shared" si="165"/>
        <v>0</v>
      </c>
      <c r="BB90" s="137">
        <f t="shared" si="166"/>
        <v>0</v>
      </c>
      <c r="BC90" s="137">
        <f t="shared" si="167"/>
        <v>0</v>
      </c>
      <c r="BD90" s="137">
        <f t="shared" si="168"/>
        <v>0</v>
      </c>
      <c r="BE90" s="137">
        <f t="shared" si="169"/>
        <v>0</v>
      </c>
      <c r="BF90" s="137">
        <f t="shared" si="170"/>
        <v>0</v>
      </c>
      <c r="BG90" s="139">
        <f t="shared" si="171"/>
        <v>0</v>
      </c>
      <c r="BH90" s="140">
        <f t="shared" si="172"/>
        <v>0</v>
      </c>
      <c r="BI90" s="152">
        <f t="shared" si="173"/>
        <v>53.659034482758621</v>
      </c>
      <c r="BJ90" s="152">
        <f t="shared" si="174"/>
        <v>0</v>
      </c>
      <c r="BK90" s="152">
        <f t="shared" si="175"/>
        <v>53.659034482758621</v>
      </c>
      <c r="BL90" s="153">
        <f t="shared" si="176"/>
        <v>0</v>
      </c>
      <c r="BM90" s="141"/>
      <c r="BN90" s="152">
        <f t="shared" si="177"/>
        <v>0</v>
      </c>
      <c r="BO90" s="152">
        <f t="shared" si="178"/>
        <v>0</v>
      </c>
      <c r="BP90" s="152">
        <f t="shared" si="179"/>
        <v>0</v>
      </c>
      <c r="BQ90" s="142"/>
      <c r="BR90" s="143">
        <f t="shared" si="180"/>
        <v>48</v>
      </c>
      <c r="BS90" s="144">
        <f t="shared" si="181"/>
        <v>5.6590344827586208</v>
      </c>
      <c r="BT90" s="144">
        <f t="shared" si="182"/>
        <v>5.6590344827586208</v>
      </c>
      <c r="BU90" s="144">
        <f t="shared" si="183"/>
        <v>0</v>
      </c>
      <c r="BV90" s="145">
        <f t="shared" si="184"/>
        <v>0</v>
      </c>
      <c r="BW90" s="146">
        <f t="shared" si="185"/>
        <v>0</v>
      </c>
      <c r="BX90" s="147"/>
      <c r="BY90" s="144">
        <f t="shared" si="186"/>
        <v>53.659034482758621</v>
      </c>
      <c r="BZ90" s="144">
        <f t="shared" si="187"/>
        <v>0</v>
      </c>
      <c r="CA90" s="144">
        <f t="shared" si="188"/>
        <v>53.659034482758621</v>
      </c>
      <c r="CB90" s="144">
        <f t="shared" si="189"/>
        <v>0</v>
      </c>
      <c r="CC90" s="144">
        <f t="shared" si="190"/>
        <v>0</v>
      </c>
      <c r="CD90" s="144">
        <f t="shared" si="191"/>
        <v>0</v>
      </c>
      <c r="CE90" s="144">
        <f t="shared" si="192"/>
        <v>0</v>
      </c>
      <c r="CF90" s="144">
        <f t="shared" si="193"/>
        <v>0</v>
      </c>
      <c r="CG90" s="144">
        <f t="shared" si="194"/>
        <v>0</v>
      </c>
      <c r="CH90" s="148">
        <f t="shared" si="195"/>
        <v>0</v>
      </c>
    </row>
    <row r="91" spans="1:86" s="149" customFormat="1" ht="15.75" customHeight="1" x14ac:dyDescent="0.25">
      <c r="A91" s="117" t="s">
        <v>327</v>
      </c>
      <c r="B91" s="118" t="s">
        <v>383</v>
      </c>
      <c r="C91" s="274" t="s">
        <v>425</v>
      </c>
      <c r="D91" s="119" t="s">
        <v>329</v>
      </c>
      <c r="E91" s="121" t="s">
        <v>22</v>
      </c>
      <c r="F91" s="121" t="s">
        <v>355</v>
      </c>
      <c r="G91" s="121"/>
      <c r="H91" s="122">
        <v>5</v>
      </c>
      <c r="I91" s="123"/>
      <c r="J91" s="123" t="s">
        <v>424</v>
      </c>
      <c r="K91" s="124">
        <f t="shared" si="198"/>
        <v>13</v>
      </c>
      <c r="L91" s="123">
        <v>12</v>
      </c>
      <c r="M91" s="123">
        <v>1</v>
      </c>
      <c r="N91" s="123" t="s">
        <v>122</v>
      </c>
      <c r="O91" s="123"/>
      <c r="P91" s="124">
        <f t="shared" si="199"/>
        <v>1</v>
      </c>
      <c r="Q91" s="123">
        <v>1</v>
      </c>
      <c r="R91" s="123"/>
      <c r="S91" s="123" t="s">
        <v>329</v>
      </c>
      <c r="T91" s="123"/>
      <c r="U91" s="123" t="s">
        <v>390</v>
      </c>
      <c r="V91" s="123"/>
      <c r="W91" s="123"/>
      <c r="X91" s="123" t="s">
        <v>478</v>
      </c>
      <c r="Y91" s="123" t="s">
        <v>480</v>
      </c>
      <c r="Z91" s="297" t="s">
        <v>475</v>
      </c>
      <c r="AA91" s="126"/>
      <c r="AB91" s="127"/>
      <c r="AC91" s="128">
        <v>0</v>
      </c>
      <c r="AD91" s="129">
        <v>48</v>
      </c>
      <c r="AE91" s="130">
        <v>64</v>
      </c>
      <c r="AF91" s="131"/>
      <c r="AG91" s="132"/>
      <c r="AH91" s="133"/>
      <c r="AI91" s="132"/>
      <c r="AJ91" s="134"/>
      <c r="AK91" s="125" t="s">
        <v>331</v>
      </c>
      <c r="AL91" s="135"/>
      <c r="AM91" s="122"/>
      <c r="AN91" s="136">
        <f t="shared" si="152"/>
        <v>0</v>
      </c>
      <c r="AO91" s="137">
        <f t="shared" si="153"/>
        <v>0</v>
      </c>
      <c r="AP91" s="137">
        <f t="shared" si="154"/>
        <v>0</v>
      </c>
      <c r="AQ91" s="138">
        <f t="shared" si="155"/>
        <v>0</v>
      </c>
      <c r="AR91" s="137">
        <f t="shared" si="156"/>
        <v>0</v>
      </c>
      <c r="AS91" s="137">
        <f t="shared" si="157"/>
        <v>0</v>
      </c>
      <c r="AT91" s="137">
        <f t="shared" si="158"/>
        <v>0</v>
      </c>
      <c r="AU91" s="137">
        <f t="shared" si="159"/>
        <v>0</v>
      </c>
      <c r="AV91" s="137">
        <f t="shared" si="160"/>
        <v>0</v>
      </c>
      <c r="AW91" s="137">
        <f t="shared" si="161"/>
        <v>0</v>
      </c>
      <c r="AX91" s="137">
        <f t="shared" si="162"/>
        <v>5.6590344827586208</v>
      </c>
      <c r="AY91" s="137">
        <f t="shared" si="163"/>
        <v>0</v>
      </c>
      <c r="AZ91" s="137">
        <f t="shared" si="164"/>
        <v>0</v>
      </c>
      <c r="BA91" s="137">
        <f t="shared" si="165"/>
        <v>0</v>
      </c>
      <c r="BB91" s="137">
        <f t="shared" si="166"/>
        <v>0</v>
      </c>
      <c r="BC91" s="137">
        <f t="shared" si="167"/>
        <v>0</v>
      </c>
      <c r="BD91" s="137">
        <f t="shared" si="168"/>
        <v>0</v>
      </c>
      <c r="BE91" s="137">
        <f t="shared" si="169"/>
        <v>0</v>
      </c>
      <c r="BF91" s="137">
        <f t="shared" si="170"/>
        <v>0</v>
      </c>
      <c r="BG91" s="139">
        <f t="shared" si="171"/>
        <v>0</v>
      </c>
      <c r="BH91" s="140">
        <f t="shared" si="172"/>
        <v>0</v>
      </c>
      <c r="BI91" s="152">
        <f t="shared" si="173"/>
        <v>49.531416445623343</v>
      </c>
      <c r="BJ91" s="152">
        <f t="shared" si="174"/>
        <v>4.1276180371352789</v>
      </c>
      <c r="BK91" s="152">
        <f t="shared" si="175"/>
        <v>53.659034482758621</v>
      </c>
      <c r="BL91" s="153">
        <f t="shared" si="176"/>
        <v>7.6923076923076927E-2</v>
      </c>
      <c r="BM91" s="141"/>
      <c r="BN91" s="152">
        <f t="shared" si="177"/>
        <v>0</v>
      </c>
      <c r="BO91" s="152">
        <f t="shared" si="178"/>
        <v>0</v>
      </c>
      <c r="BP91" s="152">
        <f t="shared" si="179"/>
        <v>0</v>
      </c>
      <c r="BQ91" s="142"/>
      <c r="BR91" s="143">
        <f t="shared" si="180"/>
        <v>48</v>
      </c>
      <c r="BS91" s="144">
        <f t="shared" si="181"/>
        <v>5.6590344827586208</v>
      </c>
      <c r="BT91" s="144">
        <f t="shared" si="182"/>
        <v>5.6590344827586208</v>
      </c>
      <c r="BU91" s="144">
        <f t="shared" si="183"/>
        <v>0</v>
      </c>
      <c r="BV91" s="145">
        <f t="shared" si="184"/>
        <v>0</v>
      </c>
      <c r="BW91" s="146">
        <f t="shared" si="185"/>
        <v>0</v>
      </c>
      <c r="BX91" s="147"/>
      <c r="BY91" s="144">
        <f t="shared" si="186"/>
        <v>49.531416445623343</v>
      </c>
      <c r="BZ91" s="144">
        <f t="shared" si="187"/>
        <v>4.1276180371352789</v>
      </c>
      <c r="CA91" s="144">
        <f t="shared" si="188"/>
        <v>53.659034482758621</v>
      </c>
      <c r="CB91" s="144">
        <f t="shared" si="189"/>
        <v>0</v>
      </c>
      <c r="CC91" s="144">
        <f t="shared" si="190"/>
        <v>0</v>
      </c>
      <c r="CD91" s="144">
        <f t="shared" si="191"/>
        <v>0</v>
      </c>
      <c r="CE91" s="144">
        <f t="shared" si="192"/>
        <v>0</v>
      </c>
      <c r="CF91" s="144">
        <f t="shared" si="193"/>
        <v>0</v>
      </c>
      <c r="CG91" s="144">
        <f t="shared" si="194"/>
        <v>0</v>
      </c>
      <c r="CH91" s="148">
        <f t="shared" si="195"/>
        <v>0</v>
      </c>
    </row>
    <row r="92" spans="1:86" s="149" customFormat="1" ht="31.5" customHeight="1" x14ac:dyDescent="0.25">
      <c r="A92" s="117" t="s">
        <v>327</v>
      </c>
      <c r="B92" s="118" t="s">
        <v>383</v>
      </c>
      <c r="C92" s="274" t="s">
        <v>426</v>
      </c>
      <c r="D92" s="119" t="s">
        <v>329</v>
      </c>
      <c r="E92" s="121" t="s">
        <v>22</v>
      </c>
      <c r="F92" s="121" t="s">
        <v>355</v>
      </c>
      <c r="G92" s="121"/>
      <c r="H92" s="122">
        <v>6</v>
      </c>
      <c r="I92" s="123" t="s">
        <v>330</v>
      </c>
      <c r="J92" s="123" t="s">
        <v>424</v>
      </c>
      <c r="K92" s="124">
        <f t="shared" si="198"/>
        <v>26</v>
      </c>
      <c r="L92" s="123">
        <v>25</v>
      </c>
      <c r="M92" s="123">
        <v>1</v>
      </c>
      <c r="N92" s="123" t="s">
        <v>119</v>
      </c>
      <c r="O92" s="123"/>
      <c r="P92" s="124">
        <f t="shared" si="199"/>
        <v>2</v>
      </c>
      <c r="Q92" s="123">
        <v>2</v>
      </c>
      <c r="R92" s="123"/>
      <c r="S92" s="123" t="s">
        <v>329</v>
      </c>
      <c r="T92" s="123"/>
      <c r="U92" s="123" t="s">
        <v>390</v>
      </c>
      <c r="V92" s="123" t="s">
        <v>484</v>
      </c>
      <c r="W92" s="123" t="s">
        <v>530</v>
      </c>
      <c r="X92" s="123" t="s">
        <v>532</v>
      </c>
      <c r="Y92" s="123" t="s">
        <v>480</v>
      </c>
      <c r="Z92" s="297" t="s">
        <v>528</v>
      </c>
      <c r="AA92" s="126">
        <v>108</v>
      </c>
      <c r="AB92" s="127">
        <v>16</v>
      </c>
      <c r="AC92" s="128">
        <v>0</v>
      </c>
      <c r="AD92" s="129"/>
      <c r="AE92" s="130"/>
      <c r="AF92" s="131"/>
      <c r="AG92" s="132"/>
      <c r="AH92" s="133"/>
      <c r="AI92" s="132"/>
      <c r="AJ92" s="134"/>
      <c r="AK92" s="125"/>
      <c r="AL92" s="135"/>
      <c r="AM92" s="122"/>
      <c r="AN92" s="136">
        <f t="shared" si="152"/>
        <v>6.5</v>
      </c>
      <c r="AO92" s="137">
        <f t="shared" si="153"/>
        <v>0</v>
      </c>
      <c r="AP92" s="137">
        <f t="shared" si="154"/>
        <v>0</v>
      </c>
      <c r="AQ92" s="138">
        <f t="shared" si="155"/>
        <v>1.6</v>
      </c>
      <c r="AR92" s="137">
        <f t="shared" si="156"/>
        <v>0</v>
      </c>
      <c r="AS92" s="137">
        <f t="shared" si="157"/>
        <v>0</v>
      </c>
      <c r="AT92" s="137">
        <f t="shared" si="158"/>
        <v>0</v>
      </c>
      <c r="AU92" s="137">
        <f t="shared" si="159"/>
        <v>0</v>
      </c>
      <c r="AV92" s="137">
        <f t="shared" si="160"/>
        <v>0</v>
      </c>
      <c r="AW92" s="137">
        <f t="shared" si="161"/>
        <v>0</v>
      </c>
      <c r="AX92" s="137">
        <f t="shared" si="162"/>
        <v>0</v>
      </c>
      <c r="AY92" s="137">
        <f t="shared" si="163"/>
        <v>0</v>
      </c>
      <c r="AZ92" s="137">
        <f t="shared" si="164"/>
        <v>0</v>
      </c>
      <c r="BA92" s="137">
        <f t="shared" si="165"/>
        <v>0</v>
      </c>
      <c r="BB92" s="137">
        <f t="shared" si="166"/>
        <v>0</v>
      </c>
      <c r="BC92" s="137">
        <f t="shared" si="167"/>
        <v>0</v>
      </c>
      <c r="BD92" s="137">
        <f t="shared" si="168"/>
        <v>0</v>
      </c>
      <c r="BE92" s="137">
        <f t="shared" si="169"/>
        <v>0</v>
      </c>
      <c r="BF92" s="137">
        <f t="shared" si="170"/>
        <v>0</v>
      </c>
      <c r="BG92" s="139">
        <f t="shared" si="171"/>
        <v>1.6847999999999999</v>
      </c>
      <c r="BH92" s="140">
        <f t="shared" si="172"/>
        <v>0</v>
      </c>
      <c r="BI92" s="152">
        <f t="shared" si="173"/>
        <v>24.793076923076921</v>
      </c>
      <c r="BJ92" s="152">
        <f t="shared" si="174"/>
        <v>0.99172307692307682</v>
      </c>
      <c r="BK92" s="152">
        <f t="shared" si="175"/>
        <v>25.784799999999997</v>
      </c>
      <c r="BL92" s="153">
        <f t="shared" si="176"/>
        <v>3.8461538461538464E-2</v>
      </c>
      <c r="BM92" s="141"/>
      <c r="BN92" s="152">
        <f t="shared" si="177"/>
        <v>0</v>
      </c>
      <c r="BO92" s="152">
        <f t="shared" si="178"/>
        <v>0</v>
      </c>
      <c r="BP92" s="152">
        <f t="shared" si="179"/>
        <v>0</v>
      </c>
      <c r="BQ92" s="142"/>
      <c r="BR92" s="143">
        <f t="shared" si="180"/>
        <v>24.1</v>
      </c>
      <c r="BS92" s="144">
        <f t="shared" si="181"/>
        <v>1.6847999999999999</v>
      </c>
      <c r="BT92" s="144">
        <f t="shared" si="182"/>
        <v>1.6847999999999999</v>
      </c>
      <c r="BU92" s="144">
        <f t="shared" si="183"/>
        <v>0</v>
      </c>
      <c r="BV92" s="145">
        <f t="shared" si="184"/>
        <v>0</v>
      </c>
      <c r="BW92" s="146">
        <f t="shared" si="185"/>
        <v>-4.2188474935755949E-15</v>
      </c>
      <c r="BX92" s="147"/>
      <c r="BY92" s="144">
        <f t="shared" si="186"/>
        <v>24.793076923076921</v>
      </c>
      <c r="BZ92" s="144">
        <f t="shared" si="187"/>
        <v>0.99172307692307682</v>
      </c>
      <c r="CA92" s="144">
        <f t="shared" si="188"/>
        <v>25.784799999999997</v>
      </c>
      <c r="CB92" s="144">
        <f t="shared" si="189"/>
        <v>0</v>
      </c>
      <c r="CC92" s="144">
        <f t="shared" si="190"/>
        <v>0</v>
      </c>
      <c r="CD92" s="144">
        <f t="shared" si="191"/>
        <v>0</v>
      </c>
      <c r="CE92" s="144">
        <f t="shared" si="192"/>
        <v>0</v>
      </c>
      <c r="CF92" s="144">
        <f t="shared" si="193"/>
        <v>0</v>
      </c>
      <c r="CG92" s="144">
        <f t="shared" si="194"/>
        <v>0</v>
      </c>
      <c r="CH92" s="148">
        <f t="shared" si="195"/>
        <v>0</v>
      </c>
    </row>
    <row r="93" spans="1:86" s="149" customFormat="1" ht="31.5" customHeight="1" x14ac:dyDescent="0.25">
      <c r="A93" s="117" t="s">
        <v>327</v>
      </c>
      <c r="B93" s="118" t="s">
        <v>383</v>
      </c>
      <c r="C93" s="274" t="s">
        <v>426</v>
      </c>
      <c r="D93" s="119" t="s">
        <v>329</v>
      </c>
      <c r="E93" s="121" t="s">
        <v>22</v>
      </c>
      <c r="F93" s="121" t="s">
        <v>355</v>
      </c>
      <c r="G93" s="121"/>
      <c r="H93" s="122">
        <v>6</v>
      </c>
      <c r="I93" s="123"/>
      <c r="J93" s="123" t="s">
        <v>424</v>
      </c>
      <c r="K93" s="124">
        <f t="shared" si="198"/>
        <v>13</v>
      </c>
      <c r="L93" s="123">
        <v>13</v>
      </c>
      <c r="M93" s="123"/>
      <c r="N93" s="123" t="s">
        <v>122</v>
      </c>
      <c r="O93" s="123"/>
      <c r="P93" s="124">
        <f t="shared" si="199"/>
        <v>1</v>
      </c>
      <c r="Q93" s="123">
        <v>1</v>
      </c>
      <c r="R93" s="123"/>
      <c r="S93" s="123" t="s">
        <v>329</v>
      </c>
      <c r="T93" s="123"/>
      <c r="U93" s="123" t="s">
        <v>390</v>
      </c>
      <c r="V93" s="123" t="s">
        <v>484</v>
      </c>
      <c r="W93" s="123" t="s">
        <v>530</v>
      </c>
      <c r="X93" s="123" t="s">
        <v>532</v>
      </c>
      <c r="Y93" s="123" t="s">
        <v>481</v>
      </c>
      <c r="Z93" s="297" t="s">
        <v>528</v>
      </c>
      <c r="AA93" s="126"/>
      <c r="AB93" s="127"/>
      <c r="AC93" s="128">
        <v>0</v>
      </c>
      <c r="AD93" s="129">
        <v>32</v>
      </c>
      <c r="AE93" s="130">
        <v>51</v>
      </c>
      <c r="AF93" s="131"/>
      <c r="AG93" s="132"/>
      <c r="AH93" s="133"/>
      <c r="AI93" s="132"/>
      <c r="AJ93" s="134"/>
      <c r="AK93" s="125" t="s">
        <v>184</v>
      </c>
      <c r="AL93" s="135"/>
      <c r="AM93" s="122"/>
      <c r="AN93" s="136">
        <f t="shared" si="152"/>
        <v>0</v>
      </c>
      <c r="AO93" s="137">
        <f t="shared" si="153"/>
        <v>0</v>
      </c>
      <c r="AP93" s="137">
        <f t="shared" si="154"/>
        <v>0</v>
      </c>
      <c r="AQ93" s="138">
        <f t="shared" si="155"/>
        <v>0</v>
      </c>
      <c r="AR93" s="137">
        <f t="shared" si="156"/>
        <v>0</v>
      </c>
      <c r="AS93" s="137">
        <f t="shared" si="157"/>
        <v>0</v>
      </c>
      <c r="AT93" s="137">
        <f t="shared" si="158"/>
        <v>0</v>
      </c>
      <c r="AU93" s="137">
        <f t="shared" si="159"/>
        <v>0</v>
      </c>
      <c r="AV93" s="137">
        <f t="shared" si="160"/>
        <v>0</v>
      </c>
      <c r="AW93" s="137">
        <f t="shared" si="161"/>
        <v>0</v>
      </c>
      <c r="AX93" s="137">
        <f t="shared" si="162"/>
        <v>3.4830930232558139</v>
      </c>
      <c r="AY93" s="137">
        <f t="shared" si="163"/>
        <v>0</v>
      </c>
      <c r="AZ93" s="137">
        <f t="shared" si="164"/>
        <v>0</v>
      </c>
      <c r="BA93" s="137">
        <f t="shared" si="165"/>
        <v>0</v>
      </c>
      <c r="BB93" s="137">
        <f t="shared" si="166"/>
        <v>0</v>
      </c>
      <c r="BC93" s="137">
        <f t="shared" si="167"/>
        <v>0</v>
      </c>
      <c r="BD93" s="137">
        <f t="shared" si="168"/>
        <v>0</v>
      </c>
      <c r="BE93" s="137">
        <f t="shared" si="169"/>
        <v>0</v>
      </c>
      <c r="BF93" s="137">
        <f t="shared" si="170"/>
        <v>0</v>
      </c>
      <c r="BG93" s="139">
        <f t="shared" si="171"/>
        <v>0</v>
      </c>
      <c r="BH93" s="140">
        <f t="shared" si="172"/>
        <v>0</v>
      </c>
      <c r="BI93" s="152">
        <f t="shared" si="173"/>
        <v>35.483093023255812</v>
      </c>
      <c r="BJ93" s="152">
        <f t="shared" si="174"/>
        <v>0</v>
      </c>
      <c r="BK93" s="152">
        <f t="shared" si="175"/>
        <v>35.483093023255812</v>
      </c>
      <c r="BL93" s="153">
        <f t="shared" si="176"/>
        <v>0</v>
      </c>
      <c r="BM93" s="141"/>
      <c r="BN93" s="152">
        <f t="shared" si="177"/>
        <v>35.483093023255812</v>
      </c>
      <c r="BO93" s="152">
        <f t="shared" si="178"/>
        <v>0</v>
      </c>
      <c r="BP93" s="152">
        <f t="shared" si="179"/>
        <v>35.483093023255812</v>
      </c>
      <c r="BQ93" s="142"/>
      <c r="BR93" s="143">
        <f t="shared" si="180"/>
        <v>32</v>
      </c>
      <c r="BS93" s="144">
        <f t="shared" si="181"/>
        <v>3.4830930232558139</v>
      </c>
      <c r="BT93" s="144">
        <f t="shared" si="182"/>
        <v>3.4830930232558139</v>
      </c>
      <c r="BU93" s="144">
        <f t="shared" si="183"/>
        <v>0</v>
      </c>
      <c r="BV93" s="145">
        <f t="shared" si="184"/>
        <v>0</v>
      </c>
      <c r="BW93" s="146">
        <f t="shared" si="185"/>
        <v>0</v>
      </c>
      <c r="BX93" s="147"/>
      <c r="BY93" s="144">
        <f t="shared" si="186"/>
        <v>35.483093023255812</v>
      </c>
      <c r="BZ93" s="144">
        <f t="shared" si="187"/>
        <v>0</v>
      </c>
      <c r="CA93" s="144">
        <f t="shared" si="188"/>
        <v>35.483093023255812</v>
      </c>
      <c r="CB93" s="144">
        <f t="shared" si="189"/>
        <v>0</v>
      </c>
      <c r="CC93" s="144">
        <f t="shared" si="190"/>
        <v>0</v>
      </c>
      <c r="CD93" s="144">
        <f t="shared" si="191"/>
        <v>0</v>
      </c>
      <c r="CE93" s="144">
        <f t="shared" si="192"/>
        <v>0</v>
      </c>
      <c r="CF93" s="144">
        <f t="shared" si="193"/>
        <v>0</v>
      </c>
      <c r="CG93" s="144">
        <f t="shared" si="194"/>
        <v>0</v>
      </c>
      <c r="CH93" s="148">
        <f t="shared" si="195"/>
        <v>0</v>
      </c>
    </row>
    <row r="94" spans="1:86" s="149" customFormat="1" ht="31.5" customHeight="1" x14ac:dyDescent="0.25">
      <c r="A94" s="117" t="s">
        <v>327</v>
      </c>
      <c r="B94" s="118" t="s">
        <v>383</v>
      </c>
      <c r="C94" s="274" t="s">
        <v>426</v>
      </c>
      <c r="D94" s="119" t="s">
        <v>329</v>
      </c>
      <c r="E94" s="121" t="s">
        <v>22</v>
      </c>
      <c r="F94" s="121" t="s">
        <v>355</v>
      </c>
      <c r="G94" s="121"/>
      <c r="H94" s="122">
        <v>6</v>
      </c>
      <c r="I94" s="123"/>
      <c r="J94" s="123" t="s">
        <v>424</v>
      </c>
      <c r="K94" s="124">
        <f t="shared" si="198"/>
        <v>13</v>
      </c>
      <c r="L94" s="123">
        <v>12</v>
      </c>
      <c r="M94" s="123">
        <v>1</v>
      </c>
      <c r="N94" s="123" t="s">
        <v>122</v>
      </c>
      <c r="O94" s="123"/>
      <c r="P94" s="124">
        <f t="shared" si="199"/>
        <v>1</v>
      </c>
      <c r="Q94" s="123">
        <v>1</v>
      </c>
      <c r="R94" s="123"/>
      <c r="S94" s="123" t="s">
        <v>329</v>
      </c>
      <c r="T94" s="123"/>
      <c r="U94" s="123" t="s">
        <v>390</v>
      </c>
      <c r="V94" s="123"/>
      <c r="W94" s="123"/>
      <c r="X94" s="123" t="s">
        <v>478</v>
      </c>
      <c r="Y94" s="123" t="s">
        <v>481</v>
      </c>
      <c r="Z94" s="297" t="s">
        <v>527</v>
      </c>
      <c r="AA94" s="126"/>
      <c r="AB94" s="127"/>
      <c r="AC94" s="128">
        <v>0</v>
      </c>
      <c r="AD94" s="129">
        <v>32</v>
      </c>
      <c r="AE94" s="130">
        <v>51</v>
      </c>
      <c r="AF94" s="131"/>
      <c r="AG94" s="132"/>
      <c r="AH94" s="133"/>
      <c r="AI94" s="132"/>
      <c r="AJ94" s="134"/>
      <c r="AK94" s="125" t="s">
        <v>184</v>
      </c>
      <c r="AL94" s="135"/>
      <c r="AM94" s="122"/>
      <c r="AN94" s="136">
        <f t="shared" si="152"/>
        <v>0</v>
      </c>
      <c r="AO94" s="137">
        <f t="shared" si="153"/>
        <v>0</v>
      </c>
      <c r="AP94" s="137">
        <f t="shared" si="154"/>
        <v>0</v>
      </c>
      <c r="AQ94" s="138">
        <f t="shared" si="155"/>
        <v>0</v>
      </c>
      <c r="AR94" s="137">
        <f t="shared" si="156"/>
        <v>0</v>
      </c>
      <c r="AS94" s="137">
        <f t="shared" si="157"/>
        <v>0</v>
      </c>
      <c r="AT94" s="137">
        <f t="shared" si="158"/>
        <v>0</v>
      </c>
      <c r="AU94" s="137">
        <f t="shared" si="159"/>
        <v>0</v>
      </c>
      <c r="AV94" s="137">
        <f t="shared" si="160"/>
        <v>0</v>
      </c>
      <c r="AW94" s="137">
        <f t="shared" si="161"/>
        <v>0</v>
      </c>
      <c r="AX94" s="137">
        <f t="shared" si="162"/>
        <v>3.4830930232558139</v>
      </c>
      <c r="AY94" s="137">
        <f t="shared" si="163"/>
        <v>0</v>
      </c>
      <c r="AZ94" s="137">
        <f t="shared" si="164"/>
        <v>0</v>
      </c>
      <c r="BA94" s="137">
        <f t="shared" si="165"/>
        <v>0</v>
      </c>
      <c r="BB94" s="137">
        <f t="shared" si="166"/>
        <v>0</v>
      </c>
      <c r="BC94" s="137">
        <f t="shared" si="167"/>
        <v>0</v>
      </c>
      <c r="BD94" s="137">
        <f t="shared" si="168"/>
        <v>0</v>
      </c>
      <c r="BE94" s="137">
        <f t="shared" si="169"/>
        <v>0</v>
      </c>
      <c r="BF94" s="137">
        <f t="shared" si="170"/>
        <v>0</v>
      </c>
      <c r="BG94" s="139">
        <f t="shared" si="171"/>
        <v>0</v>
      </c>
      <c r="BH94" s="140">
        <f t="shared" si="172"/>
        <v>0</v>
      </c>
      <c r="BI94" s="152">
        <f t="shared" si="173"/>
        <v>32.753624329159216</v>
      </c>
      <c r="BJ94" s="152">
        <f t="shared" si="174"/>
        <v>2.7294686940966009</v>
      </c>
      <c r="BK94" s="152">
        <f t="shared" si="175"/>
        <v>35.483093023255812</v>
      </c>
      <c r="BL94" s="153">
        <f t="shared" si="176"/>
        <v>7.6923076923076927E-2</v>
      </c>
      <c r="BM94" s="141"/>
      <c r="BN94" s="152">
        <f t="shared" si="177"/>
        <v>32.753624329159216</v>
      </c>
      <c r="BO94" s="152">
        <f t="shared" si="178"/>
        <v>2.7294686940966009</v>
      </c>
      <c r="BP94" s="152">
        <f t="shared" si="179"/>
        <v>35.483093023255819</v>
      </c>
      <c r="BQ94" s="142"/>
      <c r="BR94" s="143">
        <f t="shared" si="180"/>
        <v>32</v>
      </c>
      <c r="BS94" s="144">
        <f t="shared" si="181"/>
        <v>3.4830930232558139</v>
      </c>
      <c r="BT94" s="144">
        <f t="shared" si="182"/>
        <v>3.4830930232558139</v>
      </c>
      <c r="BU94" s="144">
        <f t="shared" si="183"/>
        <v>0</v>
      </c>
      <c r="BV94" s="145">
        <f t="shared" si="184"/>
        <v>0</v>
      </c>
      <c r="BW94" s="146">
        <f t="shared" si="185"/>
        <v>0</v>
      </c>
      <c r="BX94" s="147"/>
      <c r="BY94" s="144">
        <f t="shared" si="186"/>
        <v>32.753624329159216</v>
      </c>
      <c r="BZ94" s="144">
        <f t="shared" si="187"/>
        <v>2.7294686940966009</v>
      </c>
      <c r="CA94" s="144">
        <f t="shared" si="188"/>
        <v>35.483093023255812</v>
      </c>
      <c r="CB94" s="144">
        <f t="shared" si="189"/>
        <v>0</v>
      </c>
      <c r="CC94" s="144">
        <f t="shared" si="190"/>
        <v>0</v>
      </c>
      <c r="CD94" s="144">
        <f t="shared" si="191"/>
        <v>0</v>
      </c>
      <c r="CE94" s="144">
        <f t="shared" si="192"/>
        <v>0</v>
      </c>
      <c r="CF94" s="144">
        <f t="shared" si="193"/>
        <v>0</v>
      </c>
      <c r="CG94" s="144">
        <f t="shared" si="194"/>
        <v>0</v>
      </c>
      <c r="CH94" s="148">
        <f t="shared" si="195"/>
        <v>0</v>
      </c>
    </row>
    <row r="95" spans="1:86" s="149" customFormat="1" ht="31.5" customHeight="1" x14ac:dyDescent="0.25">
      <c r="A95" s="117" t="s">
        <v>327</v>
      </c>
      <c r="B95" s="118" t="s">
        <v>383</v>
      </c>
      <c r="C95" s="274" t="s">
        <v>427</v>
      </c>
      <c r="D95" s="119" t="s">
        <v>329</v>
      </c>
      <c r="E95" s="121" t="s">
        <v>22</v>
      </c>
      <c r="F95" s="121" t="s">
        <v>355</v>
      </c>
      <c r="G95" s="121"/>
      <c r="H95" s="122">
        <v>5</v>
      </c>
      <c r="I95" s="123" t="s">
        <v>333</v>
      </c>
      <c r="J95" s="123" t="s">
        <v>424</v>
      </c>
      <c r="K95" s="124">
        <f t="shared" si="198"/>
        <v>26</v>
      </c>
      <c r="L95" s="123">
        <v>25</v>
      </c>
      <c r="M95" s="123">
        <v>1</v>
      </c>
      <c r="N95" s="123" t="s">
        <v>119</v>
      </c>
      <c r="O95" s="123"/>
      <c r="P95" s="124">
        <f t="shared" si="199"/>
        <v>2</v>
      </c>
      <c r="Q95" s="123">
        <v>2</v>
      </c>
      <c r="R95" s="123"/>
      <c r="S95" s="123" t="s">
        <v>329</v>
      </c>
      <c r="T95" s="123"/>
      <c r="U95" s="123" t="s">
        <v>390</v>
      </c>
      <c r="V95" s="123"/>
      <c r="W95" s="123" t="s">
        <v>530</v>
      </c>
      <c r="X95" s="123" t="s">
        <v>484</v>
      </c>
      <c r="Y95" s="123" t="s">
        <v>480</v>
      </c>
      <c r="Z95" s="297" t="s">
        <v>470</v>
      </c>
      <c r="AA95" s="126">
        <v>144</v>
      </c>
      <c r="AB95" s="127">
        <v>32</v>
      </c>
      <c r="AC95" s="128">
        <v>0</v>
      </c>
      <c r="AD95" s="129"/>
      <c r="AE95" s="130"/>
      <c r="AF95" s="131"/>
      <c r="AG95" s="132"/>
      <c r="AH95" s="133"/>
      <c r="AI95" s="132"/>
      <c r="AJ95" s="134"/>
      <c r="AK95" s="125"/>
      <c r="AL95" s="135"/>
      <c r="AM95" s="122"/>
      <c r="AN95" s="136">
        <f t="shared" si="152"/>
        <v>0</v>
      </c>
      <c r="AO95" s="137">
        <f t="shared" si="153"/>
        <v>9.1</v>
      </c>
      <c r="AP95" s="137">
        <f t="shared" si="154"/>
        <v>4</v>
      </c>
      <c r="AQ95" s="138">
        <f t="shared" si="155"/>
        <v>3.2</v>
      </c>
      <c r="AR95" s="137">
        <f t="shared" si="156"/>
        <v>0</v>
      </c>
      <c r="AS95" s="137">
        <f t="shared" si="157"/>
        <v>0</v>
      </c>
      <c r="AT95" s="137">
        <f t="shared" si="158"/>
        <v>0</v>
      </c>
      <c r="AU95" s="137">
        <f t="shared" si="159"/>
        <v>0</v>
      </c>
      <c r="AV95" s="137">
        <f t="shared" si="160"/>
        <v>0</v>
      </c>
      <c r="AW95" s="137">
        <f t="shared" si="161"/>
        <v>0</v>
      </c>
      <c r="AX95" s="137">
        <f t="shared" si="162"/>
        <v>0</v>
      </c>
      <c r="AY95" s="137">
        <f t="shared" si="163"/>
        <v>0</v>
      </c>
      <c r="AZ95" s="137">
        <f t="shared" si="164"/>
        <v>0</v>
      </c>
      <c r="BA95" s="137">
        <f t="shared" si="165"/>
        <v>0</v>
      </c>
      <c r="BB95" s="137">
        <f t="shared" si="166"/>
        <v>0</v>
      </c>
      <c r="BC95" s="137">
        <f t="shared" si="167"/>
        <v>0</v>
      </c>
      <c r="BD95" s="137">
        <f t="shared" si="168"/>
        <v>0</v>
      </c>
      <c r="BE95" s="137">
        <f t="shared" si="169"/>
        <v>0</v>
      </c>
      <c r="BF95" s="137">
        <f t="shared" si="170"/>
        <v>0</v>
      </c>
      <c r="BG95" s="139">
        <f t="shared" si="171"/>
        <v>2.2464</v>
      </c>
      <c r="BH95" s="140">
        <f t="shared" si="172"/>
        <v>0</v>
      </c>
      <c r="BI95" s="152">
        <f t="shared" si="173"/>
        <v>48.602307692307697</v>
      </c>
      <c r="BJ95" s="152">
        <f t="shared" si="174"/>
        <v>1.944092307692308</v>
      </c>
      <c r="BK95" s="152">
        <f t="shared" si="175"/>
        <v>50.546400000000006</v>
      </c>
      <c r="BL95" s="153">
        <f t="shared" si="176"/>
        <v>3.8461538461538464E-2</v>
      </c>
      <c r="BM95" s="141"/>
      <c r="BN95" s="152">
        <f t="shared" si="177"/>
        <v>0</v>
      </c>
      <c r="BO95" s="152">
        <f t="shared" si="178"/>
        <v>0</v>
      </c>
      <c r="BP95" s="152">
        <f t="shared" si="179"/>
        <v>0</v>
      </c>
      <c r="BQ95" s="142"/>
      <c r="BR95" s="143">
        <f t="shared" si="180"/>
        <v>48.300000000000004</v>
      </c>
      <c r="BS95" s="144">
        <f t="shared" si="181"/>
        <v>2.2464</v>
      </c>
      <c r="BT95" s="144">
        <f t="shared" si="182"/>
        <v>2.2464</v>
      </c>
      <c r="BU95" s="144">
        <f t="shared" si="183"/>
        <v>0</v>
      </c>
      <c r="BV95" s="145">
        <f t="shared" si="184"/>
        <v>0</v>
      </c>
      <c r="BW95" s="146">
        <f t="shared" si="185"/>
        <v>0</v>
      </c>
      <c r="BX95" s="147"/>
      <c r="BY95" s="144">
        <f t="shared" si="186"/>
        <v>48.602307692307697</v>
      </c>
      <c r="BZ95" s="144">
        <f t="shared" si="187"/>
        <v>1.944092307692308</v>
      </c>
      <c r="CA95" s="144">
        <f t="shared" si="188"/>
        <v>50.546400000000006</v>
      </c>
      <c r="CB95" s="144">
        <f t="shared" si="189"/>
        <v>0</v>
      </c>
      <c r="CC95" s="144">
        <f t="shared" si="190"/>
        <v>0</v>
      </c>
      <c r="CD95" s="144">
        <f t="shared" si="191"/>
        <v>0</v>
      </c>
      <c r="CE95" s="144">
        <f t="shared" si="192"/>
        <v>0</v>
      </c>
      <c r="CF95" s="144">
        <f t="shared" si="193"/>
        <v>0</v>
      </c>
      <c r="CG95" s="144">
        <f t="shared" si="194"/>
        <v>0</v>
      </c>
      <c r="CH95" s="148">
        <f t="shared" si="195"/>
        <v>0</v>
      </c>
    </row>
    <row r="96" spans="1:86" s="149" customFormat="1" ht="31.5" customHeight="1" x14ac:dyDescent="0.25">
      <c r="A96" s="117" t="s">
        <v>327</v>
      </c>
      <c r="B96" s="118" t="s">
        <v>383</v>
      </c>
      <c r="C96" s="274" t="s">
        <v>427</v>
      </c>
      <c r="D96" s="119" t="s">
        <v>329</v>
      </c>
      <c r="E96" s="121" t="s">
        <v>22</v>
      </c>
      <c r="F96" s="121" t="s">
        <v>355</v>
      </c>
      <c r="G96" s="121"/>
      <c r="H96" s="122">
        <v>5</v>
      </c>
      <c r="I96" s="123"/>
      <c r="J96" s="123" t="s">
        <v>424</v>
      </c>
      <c r="K96" s="124">
        <f t="shared" si="198"/>
        <v>13</v>
      </c>
      <c r="L96" s="123">
        <v>13</v>
      </c>
      <c r="M96" s="123"/>
      <c r="N96" s="123" t="s">
        <v>122</v>
      </c>
      <c r="O96" s="123"/>
      <c r="P96" s="124">
        <f t="shared" si="199"/>
        <v>1</v>
      </c>
      <c r="Q96" s="123">
        <v>1</v>
      </c>
      <c r="R96" s="123"/>
      <c r="S96" s="123" t="s">
        <v>329</v>
      </c>
      <c r="T96" s="123"/>
      <c r="U96" s="123" t="s">
        <v>390</v>
      </c>
      <c r="V96" s="123"/>
      <c r="W96" s="123"/>
      <c r="X96" s="123" t="s">
        <v>478</v>
      </c>
      <c r="Y96" s="123" t="s">
        <v>480</v>
      </c>
      <c r="Z96" s="297" t="s">
        <v>468</v>
      </c>
      <c r="AA96" s="126"/>
      <c r="AB96" s="127"/>
      <c r="AC96" s="128">
        <v>0</v>
      </c>
      <c r="AD96" s="129">
        <v>32</v>
      </c>
      <c r="AE96" s="130">
        <v>44</v>
      </c>
      <c r="AF96" s="131"/>
      <c r="AG96" s="132"/>
      <c r="AH96" s="133"/>
      <c r="AI96" s="132"/>
      <c r="AJ96" s="134"/>
      <c r="AK96" s="125" t="s">
        <v>332</v>
      </c>
      <c r="AL96" s="135"/>
      <c r="AM96" s="122"/>
      <c r="AN96" s="136">
        <f t="shared" si="152"/>
        <v>0</v>
      </c>
      <c r="AO96" s="137">
        <f t="shared" si="153"/>
        <v>0</v>
      </c>
      <c r="AP96" s="137">
        <f t="shared" si="154"/>
        <v>0</v>
      </c>
      <c r="AQ96" s="138">
        <f t="shared" si="155"/>
        <v>0</v>
      </c>
      <c r="AR96" s="137">
        <f t="shared" si="156"/>
        <v>0</v>
      </c>
      <c r="AS96" s="137">
        <f t="shared" si="157"/>
        <v>0</v>
      </c>
      <c r="AT96" s="137">
        <f t="shared" si="158"/>
        <v>0</v>
      </c>
      <c r="AU96" s="137">
        <f t="shared" si="159"/>
        <v>0</v>
      </c>
      <c r="AV96" s="137">
        <f t="shared" si="160"/>
        <v>0</v>
      </c>
      <c r="AW96" s="137">
        <f t="shared" si="161"/>
        <v>0</v>
      </c>
      <c r="AX96" s="137">
        <f t="shared" si="162"/>
        <v>3.0488823529411766</v>
      </c>
      <c r="AY96" s="137">
        <f t="shared" si="163"/>
        <v>0</v>
      </c>
      <c r="AZ96" s="137">
        <f t="shared" si="164"/>
        <v>0</v>
      </c>
      <c r="BA96" s="137">
        <f t="shared" si="165"/>
        <v>0</v>
      </c>
      <c r="BB96" s="137">
        <f t="shared" si="166"/>
        <v>0</v>
      </c>
      <c r="BC96" s="137">
        <f t="shared" si="167"/>
        <v>0</v>
      </c>
      <c r="BD96" s="137">
        <f t="shared" si="168"/>
        <v>0</v>
      </c>
      <c r="BE96" s="137">
        <f t="shared" si="169"/>
        <v>0</v>
      </c>
      <c r="BF96" s="137">
        <f t="shared" si="170"/>
        <v>0</v>
      </c>
      <c r="BG96" s="139">
        <f t="shared" si="171"/>
        <v>0</v>
      </c>
      <c r="BH96" s="140">
        <f t="shared" si="172"/>
        <v>0</v>
      </c>
      <c r="BI96" s="152">
        <f t="shared" si="173"/>
        <v>35.048882352941177</v>
      </c>
      <c r="BJ96" s="152">
        <f t="shared" si="174"/>
        <v>0</v>
      </c>
      <c r="BK96" s="152">
        <f t="shared" si="175"/>
        <v>35.048882352941177</v>
      </c>
      <c r="BL96" s="153">
        <f t="shared" si="176"/>
        <v>0</v>
      </c>
      <c r="BM96" s="141"/>
      <c r="BN96" s="152">
        <f t="shared" si="177"/>
        <v>0</v>
      </c>
      <c r="BO96" s="152">
        <f t="shared" si="178"/>
        <v>0</v>
      </c>
      <c r="BP96" s="152">
        <f t="shared" si="179"/>
        <v>0</v>
      </c>
      <c r="BQ96" s="142"/>
      <c r="BR96" s="143">
        <f t="shared" si="180"/>
        <v>32</v>
      </c>
      <c r="BS96" s="144">
        <f t="shared" si="181"/>
        <v>3.0488823529411766</v>
      </c>
      <c r="BT96" s="144">
        <f t="shared" si="182"/>
        <v>3.0488823529411766</v>
      </c>
      <c r="BU96" s="144">
        <f t="shared" si="183"/>
        <v>0</v>
      </c>
      <c r="BV96" s="145">
        <f t="shared" si="184"/>
        <v>0</v>
      </c>
      <c r="BW96" s="146">
        <f t="shared" si="185"/>
        <v>0</v>
      </c>
      <c r="BX96" s="147"/>
      <c r="BY96" s="144">
        <f t="shared" si="186"/>
        <v>35.048882352941177</v>
      </c>
      <c r="BZ96" s="144">
        <f t="shared" si="187"/>
        <v>0</v>
      </c>
      <c r="CA96" s="144">
        <f t="shared" si="188"/>
        <v>35.048882352941177</v>
      </c>
      <c r="CB96" s="144">
        <f t="shared" si="189"/>
        <v>0</v>
      </c>
      <c r="CC96" s="144">
        <f t="shared" si="190"/>
        <v>0</v>
      </c>
      <c r="CD96" s="144">
        <f t="shared" si="191"/>
        <v>0</v>
      </c>
      <c r="CE96" s="144">
        <f t="shared" si="192"/>
        <v>0</v>
      </c>
      <c r="CF96" s="144">
        <f t="shared" si="193"/>
        <v>0</v>
      </c>
      <c r="CG96" s="144">
        <f t="shared" si="194"/>
        <v>0</v>
      </c>
      <c r="CH96" s="148">
        <f t="shared" si="195"/>
        <v>0</v>
      </c>
    </row>
    <row r="97" spans="1:86" s="149" customFormat="1" ht="31.5" customHeight="1" x14ac:dyDescent="0.25">
      <c r="A97" s="117" t="s">
        <v>327</v>
      </c>
      <c r="B97" s="118" t="s">
        <v>383</v>
      </c>
      <c r="C97" s="274" t="s">
        <v>427</v>
      </c>
      <c r="D97" s="119" t="s">
        <v>329</v>
      </c>
      <c r="E97" s="121" t="s">
        <v>22</v>
      </c>
      <c r="F97" s="121" t="s">
        <v>355</v>
      </c>
      <c r="G97" s="121"/>
      <c r="H97" s="122">
        <v>5</v>
      </c>
      <c r="I97" s="123"/>
      <c r="J97" s="123" t="s">
        <v>424</v>
      </c>
      <c r="K97" s="124">
        <f t="shared" si="198"/>
        <v>13</v>
      </c>
      <c r="L97" s="123">
        <v>12</v>
      </c>
      <c r="M97" s="123">
        <v>1</v>
      </c>
      <c r="N97" s="123" t="s">
        <v>122</v>
      </c>
      <c r="O97" s="123"/>
      <c r="P97" s="124">
        <f t="shared" si="199"/>
        <v>1</v>
      </c>
      <c r="Q97" s="123">
        <v>1</v>
      </c>
      <c r="R97" s="123"/>
      <c r="S97" s="123" t="s">
        <v>329</v>
      </c>
      <c r="T97" s="123"/>
      <c r="U97" s="123" t="s">
        <v>390</v>
      </c>
      <c r="V97" s="123"/>
      <c r="W97" s="123"/>
      <c r="X97" s="123" t="s">
        <v>478</v>
      </c>
      <c r="Y97" s="123" t="s">
        <v>480</v>
      </c>
      <c r="Z97" s="297" t="s">
        <v>468</v>
      </c>
      <c r="AA97" s="126"/>
      <c r="AB97" s="127"/>
      <c r="AC97" s="128">
        <v>0</v>
      </c>
      <c r="AD97" s="129">
        <v>32</v>
      </c>
      <c r="AE97" s="130">
        <v>44</v>
      </c>
      <c r="AF97" s="131"/>
      <c r="AG97" s="132"/>
      <c r="AH97" s="133"/>
      <c r="AI97" s="132"/>
      <c r="AJ97" s="134"/>
      <c r="AK97" s="125" t="s">
        <v>332</v>
      </c>
      <c r="AL97" s="135"/>
      <c r="AM97" s="122"/>
      <c r="AN97" s="136">
        <f t="shared" si="152"/>
        <v>0</v>
      </c>
      <c r="AO97" s="137">
        <f t="shared" si="153"/>
        <v>0</v>
      </c>
      <c r="AP97" s="137">
        <f t="shared" si="154"/>
        <v>0</v>
      </c>
      <c r="AQ97" s="138">
        <f t="shared" si="155"/>
        <v>0</v>
      </c>
      <c r="AR97" s="137">
        <f t="shared" si="156"/>
        <v>0</v>
      </c>
      <c r="AS97" s="137">
        <f t="shared" si="157"/>
        <v>0</v>
      </c>
      <c r="AT97" s="137">
        <f t="shared" si="158"/>
        <v>0</v>
      </c>
      <c r="AU97" s="137">
        <f t="shared" si="159"/>
        <v>0</v>
      </c>
      <c r="AV97" s="137">
        <f t="shared" si="160"/>
        <v>0</v>
      </c>
      <c r="AW97" s="137">
        <f t="shared" si="161"/>
        <v>0</v>
      </c>
      <c r="AX97" s="137">
        <f t="shared" si="162"/>
        <v>3.0488823529411766</v>
      </c>
      <c r="AY97" s="137">
        <f t="shared" si="163"/>
        <v>0</v>
      </c>
      <c r="AZ97" s="137">
        <f t="shared" si="164"/>
        <v>0</v>
      </c>
      <c r="BA97" s="137">
        <f t="shared" si="165"/>
        <v>0</v>
      </c>
      <c r="BB97" s="137">
        <f t="shared" si="166"/>
        <v>0</v>
      </c>
      <c r="BC97" s="137">
        <f t="shared" si="167"/>
        <v>0</v>
      </c>
      <c r="BD97" s="137">
        <f t="shared" si="168"/>
        <v>0</v>
      </c>
      <c r="BE97" s="137">
        <f t="shared" si="169"/>
        <v>0</v>
      </c>
      <c r="BF97" s="137">
        <f t="shared" si="170"/>
        <v>0</v>
      </c>
      <c r="BG97" s="139">
        <f t="shared" si="171"/>
        <v>0</v>
      </c>
      <c r="BH97" s="140">
        <f t="shared" si="172"/>
        <v>0</v>
      </c>
      <c r="BI97" s="152">
        <f t="shared" si="173"/>
        <v>32.352814479638013</v>
      </c>
      <c r="BJ97" s="152">
        <f t="shared" si="174"/>
        <v>2.6960678733031678</v>
      </c>
      <c r="BK97" s="152">
        <f t="shared" si="175"/>
        <v>35.048882352941177</v>
      </c>
      <c r="BL97" s="153">
        <f t="shared" si="176"/>
        <v>7.6923076923076927E-2</v>
      </c>
      <c r="BM97" s="141"/>
      <c r="BN97" s="152">
        <f t="shared" si="177"/>
        <v>0</v>
      </c>
      <c r="BO97" s="152">
        <f t="shared" si="178"/>
        <v>0</v>
      </c>
      <c r="BP97" s="152">
        <f t="shared" si="179"/>
        <v>0</v>
      </c>
      <c r="BQ97" s="142"/>
      <c r="BR97" s="143">
        <f t="shared" si="180"/>
        <v>32</v>
      </c>
      <c r="BS97" s="144">
        <f t="shared" si="181"/>
        <v>3.0488823529411766</v>
      </c>
      <c r="BT97" s="144">
        <f t="shared" si="182"/>
        <v>3.0488823529411766</v>
      </c>
      <c r="BU97" s="144">
        <f t="shared" si="183"/>
        <v>0</v>
      </c>
      <c r="BV97" s="145">
        <f t="shared" si="184"/>
        <v>0</v>
      </c>
      <c r="BW97" s="146">
        <f t="shared" si="185"/>
        <v>0</v>
      </c>
      <c r="BX97" s="147"/>
      <c r="BY97" s="144">
        <f t="shared" si="186"/>
        <v>32.352814479638013</v>
      </c>
      <c r="BZ97" s="144">
        <f t="shared" si="187"/>
        <v>2.6960678733031678</v>
      </c>
      <c r="CA97" s="144">
        <f t="shared" si="188"/>
        <v>35.048882352941177</v>
      </c>
      <c r="CB97" s="144">
        <f t="shared" si="189"/>
        <v>0</v>
      </c>
      <c r="CC97" s="144">
        <f t="shared" si="190"/>
        <v>0</v>
      </c>
      <c r="CD97" s="144">
        <f t="shared" si="191"/>
        <v>0</v>
      </c>
      <c r="CE97" s="144">
        <f t="shared" si="192"/>
        <v>0</v>
      </c>
      <c r="CF97" s="144">
        <f t="shared" si="193"/>
        <v>0</v>
      </c>
      <c r="CG97" s="144">
        <f t="shared" si="194"/>
        <v>0</v>
      </c>
      <c r="CH97" s="148">
        <f t="shared" si="195"/>
        <v>0</v>
      </c>
    </row>
    <row r="98" spans="1:86" s="149" customFormat="1" ht="15.75" customHeight="1" x14ac:dyDescent="0.25">
      <c r="A98" s="117" t="s">
        <v>327</v>
      </c>
      <c r="B98" s="118" t="s">
        <v>383</v>
      </c>
      <c r="C98" s="274" t="s">
        <v>428</v>
      </c>
      <c r="D98" s="119" t="s">
        <v>329</v>
      </c>
      <c r="E98" s="121" t="s">
        <v>22</v>
      </c>
      <c r="F98" s="121" t="s">
        <v>355</v>
      </c>
      <c r="G98" s="121"/>
      <c r="H98" s="122">
        <v>5</v>
      </c>
      <c r="I98" s="123" t="s">
        <v>330</v>
      </c>
      <c r="J98" s="123" t="s">
        <v>424</v>
      </c>
      <c r="K98" s="124">
        <f t="shared" si="198"/>
        <v>26</v>
      </c>
      <c r="L98" s="123">
        <v>25</v>
      </c>
      <c r="M98" s="123">
        <v>1</v>
      </c>
      <c r="N98" s="123" t="s">
        <v>119</v>
      </c>
      <c r="O98" s="123"/>
      <c r="P98" s="124">
        <f t="shared" si="199"/>
        <v>2</v>
      </c>
      <c r="Q98" s="123">
        <v>2</v>
      </c>
      <c r="R98" s="123"/>
      <c r="S98" s="123" t="s">
        <v>329</v>
      </c>
      <c r="T98" s="123"/>
      <c r="U98" s="123" t="s">
        <v>390</v>
      </c>
      <c r="V98" s="123"/>
      <c r="W98" s="123"/>
      <c r="X98" s="123" t="s">
        <v>531</v>
      </c>
      <c r="Y98" s="123" t="s">
        <v>485</v>
      </c>
      <c r="Z98" s="297" t="s">
        <v>474</v>
      </c>
      <c r="AA98" s="126">
        <v>108</v>
      </c>
      <c r="AB98" s="127">
        <v>16</v>
      </c>
      <c r="AC98" s="128"/>
      <c r="AD98" s="129"/>
      <c r="AE98" s="130"/>
      <c r="AF98" s="131"/>
      <c r="AG98" s="132"/>
      <c r="AH98" s="133"/>
      <c r="AI98" s="132"/>
      <c r="AJ98" s="134"/>
      <c r="AK98" s="125"/>
      <c r="AL98" s="135"/>
      <c r="AM98" s="122"/>
      <c r="AN98" s="136">
        <f t="shared" si="152"/>
        <v>6.5</v>
      </c>
      <c r="AO98" s="137">
        <f t="shared" si="153"/>
        <v>0</v>
      </c>
      <c r="AP98" s="137">
        <f t="shared" si="154"/>
        <v>0</v>
      </c>
      <c r="AQ98" s="138">
        <f t="shared" si="155"/>
        <v>1.6</v>
      </c>
      <c r="AR98" s="137">
        <f t="shared" si="156"/>
        <v>0</v>
      </c>
      <c r="AS98" s="137">
        <f t="shared" si="157"/>
        <v>0</v>
      </c>
      <c r="AT98" s="137">
        <f t="shared" si="158"/>
        <v>0</v>
      </c>
      <c r="AU98" s="137">
        <f t="shared" si="159"/>
        <v>0</v>
      </c>
      <c r="AV98" s="137">
        <f t="shared" si="160"/>
        <v>0</v>
      </c>
      <c r="AW98" s="137">
        <f t="shared" si="161"/>
        <v>0</v>
      </c>
      <c r="AX98" s="137">
        <f t="shared" si="162"/>
        <v>0</v>
      </c>
      <c r="AY98" s="137">
        <f t="shared" si="163"/>
        <v>0</v>
      </c>
      <c r="AZ98" s="137">
        <f t="shared" si="164"/>
        <v>0</v>
      </c>
      <c r="BA98" s="137">
        <f t="shared" si="165"/>
        <v>0</v>
      </c>
      <c r="BB98" s="137">
        <f t="shared" si="166"/>
        <v>0</v>
      </c>
      <c r="BC98" s="137">
        <f t="shared" si="167"/>
        <v>0</v>
      </c>
      <c r="BD98" s="137">
        <f t="shared" si="168"/>
        <v>0</v>
      </c>
      <c r="BE98" s="137">
        <f t="shared" si="169"/>
        <v>0</v>
      </c>
      <c r="BF98" s="137">
        <f t="shared" si="170"/>
        <v>0</v>
      </c>
      <c r="BG98" s="139">
        <f t="shared" si="171"/>
        <v>1.6847999999999999</v>
      </c>
      <c r="BH98" s="140">
        <f t="shared" si="172"/>
        <v>0</v>
      </c>
      <c r="BI98" s="152">
        <f t="shared" si="173"/>
        <v>24.793076923076921</v>
      </c>
      <c r="BJ98" s="152">
        <f t="shared" si="174"/>
        <v>0.99172307692307682</v>
      </c>
      <c r="BK98" s="152">
        <f t="shared" si="175"/>
        <v>25.784799999999997</v>
      </c>
      <c r="BL98" s="153">
        <f t="shared" si="176"/>
        <v>3.8461538461538464E-2</v>
      </c>
      <c r="BM98" s="141"/>
      <c r="BN98" s="152">
        <f t="shared" si="177"/>
        <v>0</v>
      </c>
      <c r="BO98" s="152">
        <f t="shared" si="178"/>
        <v>0</v>
      </c>
      <c r="BP98" s="152">
        <f t="shared" si="179"/>
        <v>0</v>
      </c>
      <c r="BQ98" s="142"/>
      <c r="BR98" s="143">
        <f t="shared" si="180"/>
        <v>24.1</v>
      </c>
      <c r="BS98" s="144">
        <f t="shared" si="181"/>
        <v>1.6847999999999999</v>
      </c>
      <c r="BT98" s="144">
        <f t="shared" si="182"/>
        <v>1.6847999999999999</v>
      </c>
      <c r="BU98" s="144">
        <f t="shared" si="183"/>
        <v>0</v>
      </c>
      <c r="BV98" s="145">
        <f t="shared" si="184"/>
        <v>0</v>
      </c>
      <c r="BW98" s="146">
        <f t="shared" si="185"/>
        <v>-4.2188474935755949E-15</v>
      </c>
      <c r="BX98" s="147"/>
      <c r="BY98" s="144">
        <f t="shared" si="186"/>
        <v>24.793076923076921</v>
      </c>
      <c r="BZ98" s="144">
        <f t="shared" si="187"/>
        <v>0.99172307692307682</v>
      </c>
      <c r="CA98" s="144">
        <f t="shared" si="188"/>
        <v>25.784799999999997</v>
      </c>
      <c r="CB98" s="144">
        <f t="shared" si="189"/>
        <v>0</v>
      </c>
      <c r="CC98" s="144">
        <f t="shared" si="190"/>
        <v>0</v>
      </c>
      <c r="CD98" s="144">
        <f t="shared" si="191"/>
        <v>0</v>
      </c>
      <c r="CE98" s="144">
        <f t="shared" si="192"/>
        <v>0</v>
      </c>
      <c r="CF98" s="144">
        <f t="shared" si="193"/>
        <v>0</v>
      </c>
      <c r="CG98" s="144">
        <f t="shared" si="194"/>
        <v>0</v>
      </c>
      <c r="CH98" s="148">
        <f t="shared" si="195"/>
        <v>0</v>
      </c>
    </row>
    <row r="99" spans="1:86" s="149" customFormat="1" ht="15.75" customHeight="1" x14ac:dyDescent="0.25">
      <c r="A99" s="117" t="s">
        <v>327</v>
      </c>
      <c r="B99" s="118" t="s">
        <v>383</v>
      </c>
      <c r="C99" s="274" t="s">
        <v>428</v>
      </c>
      <c r="D99" s="119" t="s">
        <v>329</v>
      </c>
      <c r="E99" s="121" t="s">
        <v>22</v>
      </c>
      <c r="F99" s="121" t="s">
        <v>355</v>
      </c>
      <c r="G99" s="121"/>
      <c r="H99" s="122">
        <v>5</v>
      </c>
      <c r="I99" s="123"/>
      <c r="J99" s="123" t="s">
        <v>424</v>
      </c>
      <c r="K99" s="124">
        <f t="shared" si="198"/>
        <v>13</v>
      </c>
      <c r="L99" s="123">
        <v>13</v>
      </c>
      <c r="M99" s="123"/>
      <c r="N99" s="123" t="s">
        <v>122</v>
      </c>
      <c r="O99" s="123"/>
      <c r="P99" s="124">
        <f t="shared" si="199"/>
        <v>1</v>
      </c>
      <c r="Q99" s="123">
        <v>1</v>
      </c>
      <c r="R99" s="123"/>
      <c r="S99" s="123" t="s">
        <v>329</v>
      </c>
      <c r="T99" s="123"/>
      <c r="U99" s="123" t="s">
        <v>390</v>
      </c>
      <c r="V99" s="123"/>
      <c r="W99" s="123"/>
      <c r="X99" s="123" t="s">
        <v>531</v>
      </c>
      <c r="Y99" s="123" t="s">
        <v>485</v>
      </c>
      <c r="Z99" s="297" t="s">
        <v>474</v>
      </c>
      <c r="AA99" s="126"/>
      <c r="AB99" s="127"/>
      <c r="AC99" s="128"/>
      <c r="AD99" s="129">
        <v>32</v>
      </c>
      <c r="AE99" s="130">
        <v>51</v>
      </c>
      <c r="AF99" s="131"/>
      <c r="AG99" s="132"/>
      <c r="AH99" s="133"/>
      <c r="AI99" s="132"/>
      <c r="AJ99" s="134"/>
      <c r="AK99" s="125" t="s">
        <v>332</v>
      </c>
      <c r="AL99" s="135"/>
      <c r="AM99" s="122"/>
      <c r="AN99" s="136">
        <f t="shared" si="152"/>
        <v>0</v>
      </c>
      <c r="AO99" s="137">
        <f t="shared" si="153"/>
        <v>0</v>
      </c>
      <c r="AP99" s="137">
        <f t="shared" si="154"/>
        <v>0</v>
      </c>
      <c r="AQ99" s="138">
        <f t="shared" si="155"/>
        <v>0</v>
      </c>
      <c r="AR99" s="137">
        <f t="shared" si="156"/>
        <v>0</v>
      </c>
      <c r="AS99" s="137">
        <f t="shared" si="157"/>
        <v>0</v>
      </c>
      <c r="AT99" s="137">
        <f t="shared" si="158"/>
        <v>0</v>
      </c>
      <c r="AU99" s="137">
        <f t="shared" si="159"/>
        <v>0</v>
      </c>
      <c r="AV99" s="137">
        <f t="shared" si="160"/>
        <v>0</v>
      </c>
      <c r="AW99" s="137">
        <f t="shared" si="161"/>
        <v>0</v>
      </c>
      <c r="AX99" s="137">
        <f t="shared" si="162"/>
        <v>3.4830930232558139</v>
      </c>
      <c r="AY99" s="137">
        <f t="shared" si="163"/>
        <v>0</v>
      </c>
      <c r="AZ99" s="137">
        <f t="shared" si="164"/>
        <v>0</v>
      </c>
      <c r="BA99" s="137">
        <f t="shared" si="165"/>
        <v>0</v>
      </c>
      <c r="BB99" s="137">
        <f t="shared" si="166"/>
        <v>0</v>
      </c>
      <c r="BC99" s="137">
        <f t="shared" si="167"/>
        <v>0</v>
      </c>
      <c r="BD99" s="137">
        <f t="shared" si="168"/>
        <v>0</v>
      </c>
      <c r="BE99" s="137">
        <f t="shared" si="169"/>
        <v>0</v>
      </c>
      <c r="BF99" s="137">
        <f t="shared" si="170"/>
        <v>0</v>
      </c>
      <c r="BG99" s="139">
        <f t="shared" si="171"/>
        <v>0</v>
      </c>
      <c r="BH99" s="140">
        <f t="shared" si="172"/>
        <v>0</v>
      </c>
      <c r="BI99" s="152">
        <f t="shared" si="173"/>
        <v>35.483093023255812</v>
      </c>
      <c r="BJ99" s="152">
        <f t="shared" si="174"/>
        <v>0</v>
      </c>
      <c r="BK99" s="152">
        <f t="shared" si="175"/>
        <v>35.483093023255812</v>
      </c>
      <c r="BL99" s="153">
        <f t="shared" si="176"/>
        <v>0</v>
      </c>
      <c r="BM99" s="141"/>
      <c r="BN99" s="152">
        <f t="shared" si="177"/>
        <v>0</v>
      </c>
      <c r="BO99" s="152">
        <f t="shared" si="178"/>
        <v>0</v>
      </c>
      <c r="BP99" s="152">
        <f t="shared" si="179"/>
        <v>0</v>
      </c>
      <c r="BQ99" s="142"/>
      <c r="BR99" s="143">
        <f t="shared" si="180"/>
        <v>32</v>
      </c>
      <c r="BS99" s="144">
        <f t="shared" si="181"/>
        <v>3.4830930232558139</v>
      </c>
      <c r="BT99" s="144">
        <f t="shared" si="182"/>
        <v>3.4830930232558139</v>
      </c>
      <c r="BU99" s="144">
        <f t="shared" si="183"/>
        <v>0</v>
      </c>
      <c r="BV99" s="145">
        <f t="shared" si="184"/>
        <v>0</v>
      </c>
      <c r="BW99" s="146">
        <f t="shared" si="185"/>
        <v>0</v>
      </c>
      <c r="BX99" s="147"/>
      <c r="BY99" s="144">
        <f t="shared" si="186"/>
        <v>35.483093023255812</v>
      </c>
      <c r="BZ99" s="144">
        <f t="shared" si="187"/>
        <v>0</v>
      </c>
      <c r="CA99" s="144">
        <f t="shared" si="188"/>
        <v>35.483093023255812</v>
      </c>
      <c r="CB99" s="144">
        <f t="shared" si="189"/>
        <v>0</v>
      </c>
      <c r="CC99" s="144">
        <f t="shared" si="190"/>
        <v>0</v>
      </c>
      <c r="CD99" s="144">
        <f t="shared" si="191"/>
        <v>0</v>
      </c>
      <c r="CE99" s="144">
        <f t="shared" si="192"/>
        <v>0</v>
      </c>
      <c r="CF99" s="144">
        <f t="shared" si="193"/>
        <v>0</v>
      </c>
      <c r="CG99" s="144">
        <f t="shared" si="194"/>
        <v>0</v>
      </c>
      <c r="CH99" s="148">
        <f t="shared" si="195"/>
        <v>0</v>
      </c>
    </row>
    <row r="100" spans="1:86" s="149" customFormat="1" ht="15.75" customHeight="1" x14ac:dyDescent="0.25">
      <c r="A100" s="117" t="s">
        <v>327</v>
      </c>
      <c r="B100" s="118" t="s">
        <v>383</v>
      </c>
      <c r="C100" s="274" t="s">
        <v>428</v>
      </c>
      <c r="D100" s="119" t="s">
        <v>329</v>
      </c>
      <c r="E100" s="121" t="s">
        <v>22</v>
      </c>
      <c r="F100" s="121" t="s">
        <v>355</v>
      </c>
      <c r="G100" s="121"/>
      <c r="H100" s="122">
        <v>5</v>
      </c>
      <c r="I100" s="123"/>
      <c r="J100" s="123" t="s">
        <v>424</v>
      </c>
      <c r="K100" s="124">
        <f t="shared" si="198"/>
        <v>13</v>
      </c>
      <c r="L100" s="123">
        <v>12</v>
      </c>
      <c r="M100" s="123">
        <v>1</v>
      </c>
      <c r="N100" s="123" t="s">
        <v>122</v>
      </c>
      <c r="O100" s="123"/>
      <c r="P100" s="124">
        <f t="shared" si="199"/>
        <v>1</v>
      </c>
      <c r="Q100" s="123">
        <v>1</v>
      </c>
      <c r="R100" s="123"/>
      <c r="S100" s="123" t="s">
        <v>329</v>
      </c>
      <c r="T100" s="123"/>
      <c r="U100" s="123" t="s">
        <v>390</v>
      </c>
      <c r="V100" s="123"/>
      <c r="W100" s="123"/>
      <c r="X100" s="123" t="s">
        <v>531</v>
      </c>
      <c r="Y100" s="123" t="s">
        <v>485</v>
      </c>
      <c r="Z100" s="297" t="s">
        <v>474</v>
      </c>
      <c r="AA100" s="126"/>
      <c r="AB100" s="127"/>
      <c r="AC100" s="128"/>
      <c r="AD100" s="129">
        <v>32</v>
      </c>
      <c r="AE100" s="130">
        <v>51</v>
      </c>
      <c r="AF100" s="131"/>
      <c r="AG100" s="132"/>
      <c r="AH100" s="133"/>
      <c r="AI100" s="132"/>
      <c r="AJ100" s="134"/>
      <c r="AK100" s="125" t="s">
        <v>332</v>
      </c>
      <c r="AL100" s="135"/>
      <c r="AM100" s="122"/>
      <c r="AN100" s="136">
        <f t="shared" si="152"/>
        <v>0</v>
      </c>
      <c r="AO100" s="137">
        <f t="shared" si="153"/>
        <v>0</v>
      </c>
      <c r="AP100" s="137">
        <f t="shared" si="154"/>
        <v>0</v>
      </c>
      <c r="AQ100" s="138">
        <f t="shared" si="155"/>
        <v>0</v>
      </c>
      <c r="AR100" s="137">
        <f t="shared" si="156"/>
        <v>0</v>
      </c>
      <c r="AS100" s="137">
        <f t="shared" si="157"/>
        <v>0</v>
      </c>
      <c r="AT100" s="137">
        <f t="shared" si="158"/>
        <v>0</v>
      </c>
      <c r="AU100" s="137">
        <f t="shared" si="159"/>
        <v>0</v>
      </c>
      <c r="AV100" s="137">
        <f t="shared" si="160"/>
        <v>0</v>
      </c>
      <c r="AW100" s="137">
        <f t="shared" si="161"/>
        <v>0</v>
      </c>
      <c r="AX100" s="137">
        <f t="shared" si="162"/>
        <v>3.4830930232558139</v>
      </c>
      <c r="AY100" s="137">
        <f t="shared" si="163"/>
        <v>0</v>
      </c>
      <c r="AZ100" s="137">
        <f t="shared" si="164"/>
        <v>0</v>
      </c>
      <c r="BA100" s="137">
        <f t="shared" si="165"/>
        <v>0</v>
      </c>
      <c r="BB100" s="137">
        <f t="shared" si="166"/>
        <v>0</v>
      </c>
      <c r="BC100" s="137">
        <f t="shared" si="167"/>
        <v>0</v>
      </c>
      <c r="BD100" s="137">
        <f t="shared" si="168"/>
        <v>0</v>
      </c>
      <c r="BE100" s="137">
        <f t="shared" si="169"/>
        <v>0</v>
      </c>
      <c r="BF100" s="137">
        <f t="shared" si="170"/>
        <v>0</v>
      </c>
      <c r="BG100" s="139">
        <f t="shared" si="171"/>
        <v>0</v>
      </c>
      <c r="BH100" s="140">
        <f t="shared" si="172"/>
        <v>0</v>
      </c>
      <c r="BI100" s="152">
        <f t="shared" si="173"/>
        <v>32.753624329159216</v>
      </c>
      <c r="BJ100" s="152">
        <f t="shared" si="174"/>
        <v>2.7294686940966009</v>
      </c>
      <c r="BK100" s="152">
        <f t="shared" si="175"/>
        <v>35.483093023255812</v>
      </c>
      <c r="BL100" s="153">
        <f t="shared" si="176"/>
        <v>7.6923076923076927E-2</v>
      </c>
      <c r="BM100" s="141"/>
      <c r="BN100" s="152">
        <f t="shared" si="177"/>
        <v>0</v>
      </c>
      <c r="BO100" s="152">
        <f t="shared" si="178"/>
        <v>0</v>
      </c>
      <c r="BP100" s="152">
        <f t="shared" si="179"/>
        <v>0</v>
      </c>
      <c r="BQ100" s="142"/>
      <c r="BR100" s="143">
        <f t="shared" si="180"/>
        <v>32</v>
      </c>
      <c r="BS100" s="144">
        <f t="shared" si="181"/>
        <v>3.4830930232558139</v>
      </c>
      <c r="BT100" s="144">
        <f t="shared" si="182"/>
        <v>3.4830930232558139</v>
      </c>
      <c r="BU100" s="144">
        <f t="shared" si="183"/>
        <v>0</v>
      </c>
      <c r="BV100" s="145">
        <f t="shared" si="184"/>
        <v>0</v>
      </c>
      <c r="BW100" s="146">
        <f t="shared" si="185"/>
        <v>0</v>
      </c>
      <c r="BX100" s="147"/>
      <c r="BY100" s="144">
        <f t="shared" si="186"/>
        <v>32.753624329159216</v>
      </c>
      <c r="BZ100" s="144">
        <f t="shared" si="187"/>
        <v>2.7294686940966009</v>
      </c>
      <c r="CA100" s="144">
        <f t="shared" si="188"/>
        <v>35.483093023255812</v>
      </c>
      <c r="CB100" s="144">
        <f t="shared" si="189"/>
        <v>0</v>
      </c>
      <c r="CC100" s="144">
        <f t="shared" si="190"/>
        <v>0</v>
      </c>
      <c r="CD100" s="144">
        <f t="shared" si="191"/>
        <v>0</v>
      </c>
      <c r="CE100" s="144">
        <f t="shared" si="192"/>
        <v>0</v>
      </c>
      <c r="CF100" s="144">
        <f t="shared" si="193"/>
        <v>0</v>
      </c>
      <c r="CG100" s="144">
        <f t="shared" si="194"/>
        <v>0</v>
      </c>
      <c r="CH100" s="148">
        <f t="shared" si="195"/>
        <v>0</v>
      </c>
    </row>
    <row r="101" spans="1:86" s="149" customFormat="1" ht="47.25" customHeight="1" x14ac:dyDescent="0.25">
      <c r="A101" s="117" t="s">
        <v>327</v>
      </c>
      <c r="B101" s="118" t="s">
        <v>383</v>
      </c>
      <c r="C101" s="274" t="s">
        <v>429</v>
      </c>
      <c r="D101" s="119" t="s">
        <v>329</v>
      </c>
      <c r="E101" s="121" t="s">
        <v>22</v>
      </c>
      <c r="F101" s="121" t="s">
        <v>355</v>
      </c>
      <c r="G101" s="121"/>
      <c r="H101" s="122">
        <v>6</v>
      </c>
      <c r="I101" s="123" t="s">
        <v>333</v>
      </c>
      <c r="J101" s="123" t="s">
        <v>424</v>
      </c>
      <c r="K101" s="124">
        <f t="shared" si="198"/>
        <v>26</v>
      </c>
      <c r="L101" s="123">
        <v>25</v>
      </c>
      <c r="M101" s="123">
        <v>1</v>
      </c>
      <c r="N101" s="123" t="s">
        <v>119</v>
      </c>
      <c r="O101" s="123"/>
      <c r="P101" s="124">
        <f t="shared" si="199"/>
        <v>2</v>
      </c>
      <c r="Q101" s="123">
        <v>2</v>
      </c>
      <c r="R101" s="123"/>
      <c r="S101" s="123" t="s">
        <v>329</v>
      </c>
      <c r="T101" s="123"/>
      <c r="U101" s="123" t="s">
        <v>390</v>
      </c>
      <c r="V101" s="123"/>
      <c r="W101" s="123" t="s">
        <v>530</v>
      </c>
      <c r="X101" s="123" t="s">
        <v>484</v>
      </c>
      <c r="Y101" s="123" t="s">
        <v>479</v>
      </c>
      <c r="Z101" s="297" t="s">
        <v>473</v>
      </c>
      <c r="AA101" s="126">
        <v>180</v>
      </c>
      <c r="AB101" s="127">
        <v>32</v>
      </c>
      <c r="AC101" s="128"/>
      <c r="AD101" s="129"/>
      <c r="AE101" s="130"/>
      <c r="AF101" s="131"/>
      <c r="AG101" s="132"/>
      <c r="AH101" s="133"/>
      <c r="AI101" s="132"/>
      <c r="AJ101" s="134"/>
      <c r="AK101" s="125"/>
      <c r="AL101" s="135"/>
      <c r="AM101" s="122"/>
      <c r="AN101" s="136">
        <f t="shared" si="152"/>
        <v>0</v>
      </c>
      <c r="AO101" s="137">
        <f t="shared" si="153"/>
        <v>9.1</v>
      </c>
      <c r="AP101" s="137">
        <f t="shared" si="154"/>
        <v>4</v>
      </c>
      <c r="AQ101" s="138">
        <f t="shared" si="155"/>
        <v>3.2</v>
      </c>
      <c r="AR101" s="137">
        <f t="shared" si="156"/>
        <v>0</v>
      </c>
      <c r="AS101" s="137">
        <f t="shared" si="157"/>
        <v>0</v>
      </c>
      <c r="AT101" s="137">
        <f t="shared" si="158"/>
        <v>0</v>
      </c>
      <c r="AU101" s="137">
        <f t="shared" si="159"/>
        <v>0</v>
      </c>
      <c r="AV101" s="137">
        <f t="shared" si="160"/>
        <v>0</v>
      </c>
      <c r="AW101" s="137">
        <f t="shared" si="161"/>
        <v>0</v>
      </c>
      <c r="AX101" s="137">
        <f t="shared" si="162"/>
        <v>0</v>
      </c>
      <c r="AY101" s="137">
        <f t="shared" si="163"/>
        <v>0</v>
      </c>
      <c r="AZ101" s="137">
        <f t="shared" si="164"/>
        <v>0</v>
      </c>
      <c r="BA101" s="137">
        <f t="shared" si="165"/>
        <v>0</v>
      </c>
      <c r="BB101" s="137">
        <f t="shared" si="166"/>
        <v>0</v>
      </c>
      <c r="BC101" s="137">
        <f t="shared" si="167"/>
        <v>0</v>
      </c>
      <c r="BD101" s="137">
        <f t="shared" si="168"/>
        <v>0</v>
      </c>
      <c r="BE101" s="137">
        <f t="shared" si="169"/>
        <v>0</v>
      </c>
      <c r="BF101" s="137">
        <f t="shared" si="170"/>
        <v>0</v>
      </c>
      <c r="BG101" s="139">
        <f t="shared" si="171"/>
        <v>2.8079999999999998</v>
      </c>
      <c r="BH101" s="140">
        <f t="shared" si="172"/>
        <v>0</v>
      </c>
      <c r="BI101" s="152">
        <f t="shared" si="173"/>
        <v>49.142307692307696</v>
      </c>
      <c r="BJ101" s="152">
        <f t="shared" si="174"/>
        <v>1.9656923076923078</v>
      </c>
      <c r="BK101" s="152">
        <f t="shared" si="175"/>
        <v>51.108000000000004</v>
      </c>
      <c r="BL101" s="153">
        <f t="shared" si="176"/>
        <v>3.8461538461538464E-2</v>
      </c>
      <c r="BM101" s="141"/>
      <c r="BN101" s="152">
        <f t="shared" si="177"/>
        <v>0</v>
      </c>
      <c r="BO101" s="152">
        <f t="shared" si="178"/>
        <v>0</v>
      </c>
      <c r="BP101" s="152">
        <f t="shared" si="179"/>
        <v>0</v>
      </c>
      <c r="BQ101" s="142"/>
      <c r="BR101" s="143">
        <f t="shared" si="180"/>
        <v>48.300000000000004</v>
      </c>
      <c r="BS101" s="144">
        <f t="shared" si="181"/>
        <v>2.8079999999999998</v>
      </c>
      <c r="BT101" s="144">
        <f t="shared" si="182"/>
        <v>2.8079999999999998</v>
      </c>
      <c r="BU101" s="144">
        <f t="shared" si="183"/>
        <v>0</v>
      </c>
      <c r="BV101" s="145">
        <f t="shared" si="184"/>
        <v>0</v>
      </c>
      <c r="BW101" s="146">
        <f t="shared" si="185"/>
        <v>0</v>
      </c>
      <c r="BX101" s="147"/>
      <c r="BY101" s="144">
        <f t="shared" si="186"/>
        <v>49.142307692307696</v>
      </c>
      <c r="BZ101" s="144">
        <f t="shared" si="187"/>
        <v>1.9656923076923078</v>
      </c>
      <c r="CA101" s="144">
        <f t="shared" si="188"/>
        <v>51.108000000000004</v>
      </c>
      <c r="CB101" s="144">
        <f t="shared" si="189"/>
        <v>0</v>
      </c>
      <c r="CC101" s="144">
        <f t="shared" si="190"/>
        <v>0</v>
      </c>
      <c r="CD101" s="144">
        <f t="shared" si="191"/>
        <v>0</v>
      </c>
      <c r="CE101" s="144">
        <f t="shared" si="192"/>
        <v>0</v>
      </c>
      <c r="CF101" s="144">
        <f t="shared" si="193"/>
        <v>0</v>
      </c>
      <c r="CG101" s="144">
        <f t="shared" si="194"/>
        <v>0</v>
      </c>
      <c r="CH101" s="148">
        <f t="shared" si="195"/>
        <v>0</v>
      </c>
    </row>
    <row r="102" spans="1:86" s="149" customFormat="1" ht="47.25" customHeight="1" x14ac:dyDescent="0.25">
      <c r="A102" s="117" t="s">
        <v>327</v>
      </c>
      <c r="B102" s="118" t="s">
        <v>383</v>
      </c>
      <c r="C102" s="274" t="s">
        <v>429</v>
      </c>
      <c r="D102" s="119" t="s">
        <v>329</v>
      </c>
      <c r="E102" s="121" t="s">
        <v>22</v>
      </c>
      <c r="F102" s="121" t="s">
        <v>355</v>
      </c>
      <c r="G102" s="121"/>
      <c r="H102" s="122">
        <v>6</v>
      </c>
      <c r="I102" s="123"/>
      <c r="J102" s="123" t="s">
        <v>424</v>
      </c>
      <c r="K102" s="124">
        <f t="shared" si="198"/>
        <v>13</v>
      </c>
      <c r="L102" s="123">
        <v>13</v>
      </c>
      <c r="M102" s="123"/>
      <c r="N102" s="123" t="s">
        <v>122</v>
      </c>
      <c r="O102" s="123"/>
      <c r="P102" s="124">
        <f t="shared" si="199"/>
        <v>1</v>
      </c>
      <c r="Q102" s="123">
        <v>1</v>
      </c>
      <c r="R102" s="123"/>
      <c r="S102" s="123" t="s">
        <v>329</v>
      </c>
      <c r="T102" s="123"/>
      <c r="U102" s="123" t="s">
        <v>390</v>
      </c>
      <c r="V102" s="123"/>
      <c r="W102" s="123"/>
      <c r="X102" s="123" t="s">
        <v>478</v>
      </c>
      <c r="Y102" s="123" t="s">
        <v>480</v>
      </c>
      <c r="Z102" s="297" t="s">
        <v>469</v>
      </c>
      <c r="AA102" s="126"/>
      <c r="AB102" s="127"/>
      <c r="AC102" s="128"/>
      <c r="AD102" s="129">
        <v>48</v>
      </c>
      <c r="AE102" s="130">
        <v>64</v>
      </c>
      <c r="AF102" s="131"/>
      <c r="AG102" s="132"/>
      <c r="AH102" s="133"/>
      <c r="AI102" s="132"/>
      <c r="AJ102" s="134"/>
      <c r="AK102" s="125" t="s">
        <v>338</v>
      </c>
      <c r="AL102" s="135"/>
      <c r="AM102" s="122"/>
      <c r="AN102" s="136">
        <f t="shared" si="152"/>
        <v>0</v>
      </c>
      <c r="AO102" s="137">
        <f t="shared" si="153"/>
        <v>0</v>
      </c>
      <c r="AP102" s="137">
        <f t="shared" si="154"/>
        <v>0</v>
      </c>
      <c r="AQ102" s="138">
        <f t="shared" si="155"/>
        <v>0</v>
      </c>
      <c r="AR102" s="137">
        <f t="shared" si="156"/>
        <v>0</v>
      </c>
      <c r="AS102" s="137">
        <f t="shared" si="157"/>
        <v>0</v>
      </c>
      <c r="AT102" s="137">
        <f t="shared" si="158"/>
        <v>0</v>
      </c>
      <c r="AU102" s="137">
        <f t="shared" si="159"/>
        <v>0</v>
      </c>
      <c r="AV102" s="137">
        <f t="shared" si="160"/>
        <v>0</v>
      </c>
      <c r="AW102" s="137">
        <f t="shared" si="161"/>
        <v>0</v>
      </c>
      <c r="AX102" s="137">
        <f t="shared" si="162"/>
        <v>10.403586206896552</v>
      </c>
      <c r="AY102" s="137">
        <f t="shared" si="163"/>
        <v>0</v>
      </c>
      <c r="AZ102" s="137">
        <f t="shared" si="164"/>
        <v>0</v>
      </c>
      <c r="BA102" s="137">
        <f t="shared" si="165"/>
        <v>0</v>
      </c>
      <c r="BB102" s="137">
        <f t="shared" si="166"/>
        <v>0</v>
      </c>
      <c r="BC102" s="137">
        <f t="shared" si="167"/>
        <v>0</v>
      </c>
      <c r="BD102" s="137">
        <f t="shared" si="168"/>
        <v>0</v>
      </c>
      <c r="BE102" s="137">
        <f t="shared" si="169"/>
        <v>0</v>
      </c>
      <c r="BF102" s="137">
        <f t="shared" si="170"/>
        <v>0</v>
      </c>
      <c r="BG102" s="139">
        <f t="shared" si="171"/>
        <v>0</v>
      </c>
      <c r="BH102" s="140">
        <f t="shared" si="172"/>
        <v>0</v>
      </c>
      <c r="BI102" s="152">
        <f t="shared" si="173"/>
        <v>58.403586206896549</v>
      </c>
      <c r="BJ102" s="152">
        <f t="shared" si="174"/>
        <v>0</v>
      </c>
      <c r="BK102" s="152">
        <f t="shared" si="175"/>
        <v>58.403586206896549</v>
      </c>
      <c r="BL102" s="153">
        <f t="shared" si="176"/>
        <v>0</v>
      </c>
      <c r="BM102" s="141"/>
      <c r="BN102" s="152">
        <f t="shared" si="177"/>
        <v>0</v>
      </c>
      <c r="BO102" s="152">
        <f t="shared" si="178"/>
        <v>0</v>
      </c>
      <c r="BP102" s="152">
        <f t="shared" si="179"/>
        <v>0</v>
      </c>
      <c r="BQ102" s="142"/>
      <c r="BR102" s="143">
        <f t="shared" si="180"/>
        <v>48</v>
      </c>
      <c r="BS102" s="144">
        <f t="shared" si="181"/>
        <v>10.403586206896552</v>
      </c>
      <c r="BT102" s="144">
        <f t="shared" si="182"/>
        <v>10.403586206896552</v>
      </c>
      <c r="BU102" s="144">
        <f t="shared" si="183"/>
        <v>0</v>
      </c>
      <c r="BV102" s="145">
        <f t="shared" si="184"/>
        <v>0</v>
      </c>
      <c r="BW102" s="146">
        <f t="shared" si="185"/>
        <v>0</v>
      </c>
      <c r="BX102" s="147"/>
      <c r="BY102" s="144">
        <f t="shared" si="186"/>
        <v>58.403586206896549</v>
      </c>
      <c r="BZ102" s="144">
        <f t="shared" si="187"/>
        <v>0</v>
      </c>
      <c r="CA102" s="144">
        <f t="shared" si="188"/>
        <v>58.403586206896549</v>
      </c>
      <c r="CB102" s="144">
        <f t="shared" si="189"/>
        <v>0</v>
      </c>
      <c r="CC102" s="144">
        <f t="shared" si="190"/>
        <v>0</v>
      </c>
      <c r="CD102" s="144">
        <f t="shared" si="191"/>
        <v>0</v>
      </c>
      <c r="CE102" s="144">
        <f t="shared" si="192"/>
        <v>0</v>
      </c>
      <c r="CF102" s="144">
        <f t="shared" si="193"/>
        <v>0</v>
      </c>
      <c r="CG102" s="144">
        <f t="shared" si="194"/>
        <v>0</v>
      </c>
      <c r="CH102" s="148">
        <f t="shared" si="195"/>
        <v>0</v>
      </c>
    </row>
    <row r="103" spans="1:86" s="149" customFormat="1" ht="47.25" customHeight="1" x14ac:dyDescent="0.25">
      <c r="A103" s="117" t="s">
        <v>327</v>
      </c>
      <c r="B103" s="118" t="s">
        <v>383</v>
      </c>
      <c r="C103" s="274" t="s">
        <v>429</v>
      </c>
      <c r="D103" s="119" t="s">
        <v>329</v>
      </c>
      <c r="E103" s="121" t="s">
        <v>22</v>
      </c>
      <c r="F103" s="121" t="s">
        <v>355</v>
      </c>
      <c r="G103" s="121"/>
      <c r="H103" s="122">
        <v>6</v>
      </c>
      <c r="I103" s="123"/>
      <c r="J103" s="123" t="s">
        <v>424</v>
      </c>
      <c r="K103" s="124">
        <f t="shared" si="198"/>
        <v>13</v>
      </c>
      <c r="L103" s="123">
        <v>12</v>
      </c>
      <c r="M103" s="123">
        <v>1</v>
      </c>
      <c r="N103" s="123" t="s">
        <v>122</v>
      </c>
      <c r="O103" s="123"/>
      <c r="P103" s="124">
        <f t="shared" si="199"/>
        <v>1</v>
      </c>
      <c r="Q103" s="123">
        <v>1</v>
      </c>
      <c r="R103" s="123"/>
      <c r="S103" s="123" t="s">
        <v>329</v>
      </c>
      <c r="T103" s="123"/>
      <c r="U103" s="123" t="s">
        <v>390</v>
      </c>
      <c r="V103" s="123"/>
      <c r="W103" s="123"/>
      <c r="X103" s="123" t="s">
        <v>478</v>
      </c>
      <c r="Y103" s="123" t="s">
        <v>480</v>
      </c>
      <c r="Z103" s="297" t="s">
        <v>475</v>
      </c>
      <c r="AA103" s="126"/>
      <c r="AB103" s="127"/>
      <c r="AC103" s="128"/>
      <c r="AD103" s="129">
        <v>48</v>
      </c>
      <c r="AE103" s="130">
        <v>64</v>
      </c>
      <c r="AF103" s="131"/>
      <c r="AG103" s="132"/>
      <c r="AH103" s="133"/>
      <c r="AI103" s="132"/>
      <c r="AJ103" s="134"/>
      <c r="AK103" s="125" t="s">
        <v>338</v>
      </c>
      <c r="AL103" s="135"/>
      <c r="AM103" s="122"/>
      <c r="AN103" s="136">
        <f t="shared" si="152"/>
        <v>0</v>
      </c>
      <c r="AO103" s="137">
        <f t="shared" si="153"/>
        <v>0</v>
      </c>
      <c r="AP103" s="137">
        <f t="shared" si="154"/>
        <v>0</v>
      </c>
      <c r="AQ103" s="138">
        <f t="shared" si="155"/>
        <v>0</v>
      </c>
      <c r="AR103" s="137">
        <f t="shared" si="156"/>
        <v>0</v>
      </c>
      <c r="AS103" s="137">
        <f t="shared" si="157"/>
        <v>0</v>
      </c>
      <c r="AT103" s="137">
        <f t="shared" si="158"/>
        <v>0</v>
      </c>
      <c r="AU103" s="137">
        <f t="shared" si="159"/>
        <v>0</v>
      </c>
      <c r="AV103" s="137">
        <f t="shared" si="160"/>
        <v>0</v>
      </c>
      <c r="AW103" s="137">
        <f t="shared" si="161"/>
        <v>0</v>
      </c>
      <c r="AX103" s="137">
        <f t="shared" si="162"/>
        <v>10.403586206896552</v>
      </c>
      <c r="AY103" s="137">
        <f t="shared" si="163"/>
        <v>0</v>
      </c>
      <c r="AZ103" s="137">
        <f t="shared" si="164"/>
        <v>0</v>
      </c>
      <c r="BA103" s="137">
        <f t="shared" si="165"/>
        <v>0</v>
      </c>
      <c r="BB103" s="137">
        <f t="shared" si="166"/>
        <v>0</v>
      </c>
      <c r="BC103" s="137">
        <f t="shared" si="167"/>
        <v>0</v>
      </c>
      <c r="BD103" s="137">
        <f t="shared" si="168"/>
        <v>0</v>
      </c>
      <c r="BE103" s="137">
        <f t="shared" si="169"/>
        <v>0</v>
      </c>
      <c r="BF103" s="137">
        <f t="shared" si="170"/>
        <v>0</v>
      </c>
      <c r="BG103" s="139">
        <f t="shared" si="171"/>
        <v>0</v>
      </c>
      <c r="BH103" s="140">
        <f t="shared" si="172"/>
        <v>0</v>
      </c>
      <c r="BI103" s="152">
        <f t="shared" si="173"/>
        <v>53.91100265251989</v>
      </c>
      <c r="BJ103" s="152">
        <f t="shared" si="174"/>
        <v>4.4925835543766581</v>
      </c>
      <c r="BK103" s="152">
        <f t="shared" si="175"/>
        <v>58.403586206896549</v>
      </c>
      <c r="BL103" s="153">
        <f t="shared" si="176"/>
        <v>7.6923076923076927E-2</v>
      </c>
      <c r="BM103" s="141"/>
      <c r="BN103" s="152">
        <f t="shared" si="177"/>
        <v>0</v>
      </c>
      <c r="BO103" s="152">
        <f t="shared" si="178"/>
        <v>0</v>
      </c>
      <c r="BP103" s="152">
        <f t="shared" si="179"/>
        <v>0</v>
      </c>
      <c r="BQ103" s="142"/>
      <c r="BR103" s="143">
        <f t="shared" si="180"/>
        <v>48</v>
      </c>
      <c r="BS103" s="144">
        <f t="shared" si="181"/>
        <v>10.403586206896552</v>
      </c>
      <c r="BT103" s="144">
        <f t="shared" si="182"/>
        <v>10.403586206896552</v>
      </c>
      <c r="BU103" s="144">
        <f t="shared" si="183"/>
        <v>0</v>
      </c>
      <c r="BV103" s="145">
        <f t="shared" si="184"/>
        <v>0</v>
      </c>
      <c r="BW103" s="146">
        <f t="shared" si="185"/>
        <v>0</v>
      </c>
      <c r="BX103" s="147"/>
      <c r="BY103" s="144">
        <f t="shared" si="186"/>
        <v>53.91100265251989</v>
      </c>
      <c r="BZ103" s="144">
        <f t="shared" si="187"/>
        <v>4.4925835543766581</v>
      </c>
      <c r="CA103" s="144">
        <f t="shared" si="188"/>
        <v>58.403586206896549</v>
      </c>
      <c r="CB103" s="144">
        <f t="shared" si="189"/>
        <v>0</v>
      </c>
      <c r="CC103" s="144">
        <f t="shared" si="190"/>
        <v>0</v>
      </c>
      <c r="CD103" s="144">
        <f t="shared" si="191"/>
        <v>0</v>
      </c>
      <c r="CE103" s="144">
        <f t="shared" si="192"/>
        <v>0</v>
      </c>
      <c r="CF103" s="144">
        <f t="shared" si="193"/>
        <v>0</v>
      </c>
      <c r="CG103" s="144">
        <f t="shared" si="194"/>
        <v>0</v>
      </c>
      <c r="CH103" s="148">
        <f t="shared" si="195"/>
        <v>0</v>
      </c>
    </row>
    <row r="104" spans="1:86" s="149" customFormat="1" ht="29.25" customHeight="1" x14ac:dyDescent="0.25">
      <c r="A104" s="117" t="s">
        <v>327</v>
      </c>
      <c r="B104" s="118" t="s">
        <v>383</v>
      </c>
      <c r="C104" s="274" t="s">
        <v>429</v>
      </c>
      <c r="D104" s="119" t="s">
        <v>329</v>
      </c>
      <c r="E104" s="121" t="s">
        <v>22</v>
      </c>
      <c r="F104" s="121" t="s">
        <v>355</v>
      </c>
      <c r="G104" s="121"/>
      <c r="H104" s="122">
        <v>5</v>
      </c>
      <c r="I104" s="123" t="s">
        <v>330</v>
      </c>
      <c r="J104" s="123" t="s">
        <v>424</v>
      </c>
      <c r="K104" s="124">
        <f t="shared" si="198"/>
        <v>26</v>
      </c>
      <c r="L104" s="123">
        <v>25</v>
      </c>
      <c r="M104" s="123">
        <v>1</v>
      </c>
      <c r="N104" s="123" t="s">
        <v>119</v>
      </c>
      <c r="O104" s="123"/>
      <c r="P104" s="124">
        <f t="shared" si="199"/>
        <v>2</v>
      </c>
      <c r="Q104" s="123">
        <v>2</v>
      </c>
      <c r="R104" s="123"/>
      <c r="S104" s="123" t="s">
        <v>329</v>
      </c>
      <c r="T104" s="123"/>
      <c r="U104" s="123" t="s">
        <v>390</v>
      </c>
      <c r="V104" s="123"/>
      <c r="W104" s="123" t="s">
        <v>530</v>
      </c>
      <c r="X104" s="123" t="s">
        <v>484</v>
      </c>
      <c r="Y104" s="123" t="s">
        <v>479</v>
      </c>
      <c r="Z104" s="297" t="s">
        <v>473</v>
      </c>
      <c r="AA104" s="126">
        <v>108</v>
      </c>
      <c r="AB104" s="127">
        <v>16</v>
      </c>
      <c r="AC104" s="128">
        <v>0</v>
      </c>
      <c r="AD104" s="129"/>
      <c r="AE104" s="130"/>
      <c r="AF104" s="131"/>
      <c r="AG104" s="132"/>
      <c r="AH104" s="133"/>
      <c r="AI104" s="132"/>
      <c r="AJ104" s="134"/>
      <c r="AK104" s="125"/>
      <c r="AL104" s="135"/>
      <c r="AM104" s="122"/>
      <c r="AN104" s="136">
        <f t="shared" si="152"/>
        <v>6.5</v>
      </c>
      <c r="AO104" s="137">
        <f t="shared" si="153"/>
        <v>0</v>
      </c>
      <c r="AP104" s="137">
        <f t="shared" si="154"/>
        <v>0</v>
      </c>
      <c r="AQ104" s="138">
        <f t="shared" si="155"/>
        <v>1.6</v>
      </c>
      <c r="AR104" s="137">
        <f t="shared" si="156"/>
        <v>0</v>
      </c>
      <c r="AS104" s="137">
        <f t="shared" si="157"/>
        <v>0</v>
      </c>
      <c r="AT104" s="137">
        <f t="shared" si="158"/>
        <v>0</v>
      </c>
      <c r="AU104" s="137">
        <f t="shared" si="159"/>
        <v>0</v>
      </c>
      <c r="AV104" s="137">
        <f t="shared" si="160"/>
        <v>0</v>
      </c>
      <c r="AW104" s="137">
        <f t="shared" si="161"/>
        <v>0</v>
      </c>
      <c r="AX104" s="137">
        <f t="shared" si="162"/>
        <v>0</v>
      </c>
      <c r="AY104" s="137">
        <f t="shared" si="163"/>
        <v>0</v>
      </c>
      <c r="AZ104" s="137">
        <f t="shared" si="164"/>
        <v>0</v>
      </c>
      <c r="BA104" s="137">
        <f t="shared" si="165"/>
        <v>0</v>
      </c>
      <c r="BB104" s="137">
        <f t="shared" si="166"/>
        <v>0</v>
      </c>
      <c r="BC104" s="137">
        <f t="shared" si="167"/>
        <v>0</v>
      </c>
      <c r="BD104" s="137">
        <f t="shared" si="168"/>
        <v>0</v>
      </c>
      <c r="BE104" s="137">
        <f t="shared" si="169"/>
        <v>0</v>
      </c>
      <c r="BF104" s="137">
        <f t="shared" si="170"/>
        <v>0</v>
      </c>
      <c r="BG104" s="139">
        <f t="shared" si="171"/>
        <v>1.6847999999999999</v>
      </c>
      <c r="BH104" s="140">
        <f t="shared" si="172"/>
        <v>0</v>
      </c>
      <c r="BI104" s="152">
        <f t="shared" si="173"/>
        <v>24.793076923076921</v>
      </c>
      <c r="BJ104" s="152">
        <f t="shared" si="174"/>
        <v>0.99172307692307682</v>
      </c>
      <c r="BK104" s="152">
        <f t="shared" si="175"/>
        <v>25.784799999999997</v>
      </c>
      <c r="BL104" s="153">
        <f t="shared" si="176"/>
        <v>3.8461538461538464E-2</v>
      </c>
      <c r="BM104" s="141"/>
      <c r="BN104" s="152">
        <f t="shared" si="177"/>
        <v>0</v>
      </c>
      <c r="BO104" s="152">
        <f t="shared" si="178"/>
        <v>0</v>
      </c>
      <c r="BP104" s="152">
        <f t="shared" si="179"/>
        <v>0</v>
      </c>
      <c r="BQ104" s="142"/>
      <c r="BR104" s="143">
        <f t="shared" si="180"/>
        <v>24.1</v>
      </c>
      <c r="BS104" s="144">
        <f t="shared" si="181"/>
        <v>1.6847999999999999</v>
      </c>
      <c r="BT104" s="144">
        <f t="shared" si="182"/>
        <v>1.6847999999999999</v>
      </c>
      <c r="BU104" s="144">
        <f t="shared" si="183"/>
        <v>0</v>
      </c>
      <c r="BV104" s="145">
        <f t="shared" si="184"/>
        <v>0</v>
      </c>
      <c r="BW104" s="146">
        <f t="shared" si="185"/>
        <v>-4.2188474935755949E-15</v>
      </c>
      <c r="BX104" s="147"/>
      <c r="BY104" s="144">
        <f t="shared" si="186"/>
        <v>24.793076923076921</v>
      </c>
      <c r="BZ104" s="144">
        <f t="shared" si="187"/>
        <v>0.99172307692307682</v>
      </c>
      <c r="CA104" s="144">
        <f t="shared" si="188"/>
        <v>25.784799999999997</v>
      </c>
      <c r="CB104" s="144">
        <f t="shared" si="189"/>
        <v>0</v>
      </c>
      <c r="CC104" s="144">
        <f t="shared" si="190"/>
        <v>0</v>
      </c>
      <c r="CD104" s="144">
        <f t="shared" si="191"/>
        <v>0</v>
      </c>
      <c r="CE104" s="144">
        <f t="shared" si="192"/>
        <v>0</v>
      </c>
      <c r="CF104" s="144">
        <f t="shared" si="193"/>
        <v>0</v>
      </c>
      <c r="CG104" s="144">
        <f t="shared" si="194"/>
        <v>0</v>
      </c>
      <c r="CH104" s="148">
        <f t="shared" si="195"/>
        <v>0</v>
      </c>
    </row>
    <row r="105" spans="1:86" s="149" customFormat="1" ht="31.5" customHeight="1" x14ac:dyDescent="0.25">
      <c r="A105" s="117" t="s">
        <v>327</v>
      </c>
      <c r="B105" s="118" t="s">
        <v>383</v>
      </c>
      <c r="C105" s="274" t="s">
        <v>429</v>
      </c>
      <c r="D105" s="119" t="s">
        <v>329</v>
      </c>
      <c r="E105" s="121" t="s">
        <v>22</v>
      </c>
      <c r="F105" s="121" t="s">
        <v>355</v>
      </c>
      <c r="G105" s="121"/>
      <c r="H105" s="122">
        <v>5</v>
      </c>
      <c r="I105" s="123"/>
      <c r="J105" s="123" t="s">
        <v>424</v>
      </c>
      <c r="K105" s="124">
        <f t="shared" si="198"/>
        <v>13</v>
      </c>
      <c r="L105" s="123">
        <v>13</v>
      </c>
      <c r="M105" s="123"/>
      <c r="N105" s="123" t="s">
        <v>122</v>
      </c>
      <c r="O105" s="123"/>
      <c r="P105" s="124">
        <f t="shared" si="199"/>
        <v>1</v>
      </c>
      <c r="Q105" s="123">
        <v>1</v>
      </c>
      <c r="R105" s="123"/>
      <c r="S105" s="123" t="s">
        <v>329</v>
      </c>
      <c r="T105" s="123"/>
      <c r="U105" s="123" t="s">
        <v>390</v>
      </c>
      <c r="V105" s="123"/>
      <c r="W105" s="123"/>
      <c r="X105" s="123" t="s">
        <v>478</v>
      </c>
      <c r="Y105" s="123" t="s">
        <v>480</v>
      </c>
      <c r="Z105" s="297" t="s">
        <v>469</v>
      </c>
      <c r="AA105" s="126"/>
      <c r="AB105" s="127"/>
      <c r="AC105" s="128">
        <v>0</v>
      </c>
      <c r="AD105" s="129">
        <v>32</v>
      </c>
      <c r="AE105" s="130">
        <v>51</v>
      </c>
      <c r="AF105" s="131"/>
      <c r="AG105" s="132"/>
      <c r="AH105" s="133"/>
      <c r="AI105" s="132"/>
      <c r="AJ105" s="134"/>
      <c r="AK105" s="125" t="s">
        <v>332</v>
      </c>
      <c r="AL105" s="135"/>
      <c r="AM105" s="122"/>
      <c r="AN105" s="136">
        <f t="shared" si="152"/>
        <v>0</v>
      </c>
      <c r="AO105" s="137">
        <f t="shared" si="153"/>
        <v>0</v>
      </c>
      <c r="AP105" s="137">
        <f t="shared" si="154"/>
        <v>0</v>
      </c>
      <c r="AQ105" s="138">
        <f t="shared" si="155"/>
        <v>0</v>
      </c>
      <c r="AR105" s="137">
        <f t="shared" si="156"/>
        <v>0</v>
      </c>
      <c r="AS105" s="137">
        <f t="shared" si="157"/>
        <v>0</v>
      </c>
      <c r="AT105" s="137">
        <f t="shared" si="158"/>
        <v>0</v>
      </c>
      <c r="AU105" s="137">
        <f t="shared" si="159"/>
        <v>0</v>
      </c>
      <c r="AV105" s="137">
        <f t="shared" si="160"/>
        <v>0</v>
      </c>
      <c r="AW105" s="137">
        <f t="shared" si="161"/>
        <v>0</v>
      </c>
      <c r="AX105" s="137">
        <f t="shared" si="162"/>
        <v>3.4830930232558139</v>
      </c>
      <c r="AY105" s="137">
        <f t="shared" si="163"/>
        <v>0</v>
      </c>
      <c r="AZ105" s="137">
        <f t="shared" si="164"/>
        <v>0</v>
      </c>
      <c r="BA105" s="137">
        <f t="shared" si="165"/>
        <v>0</v>
      </c>
      <c r="BB105" s="137">
        <f t="shared" si="166"/>
        <v>0</v>
      </c>
      <c r="BC105" s="137">
        <f t="shared" si="167"/>
        <v>0</v>
      </c>
      <c r="BD105" s="137">
        <f t="shared" si="168"/>
        <v>0</v>
      </c>
      <c r="BE105" s="137">
        <f t="shared" si="169"/>
        <v>0</v>
      </c>
      <c r="BF105" s="137">
        <f t="shared" si="170"/>
        <v>0</v>
      </c>
      <c r="BG105" s="139">
        <f t="shared" si="171"/>
        <v>0</v>
      </c>
      <c r="BH105" s="140">
        <f t="shared" si="172"/>
        <v>0</v>
      </c>
      <c r="BI105" s="152">
        <f t="shared" si="173"/>
        <v>35.483093023255812</v>
      </c>
      <c r="BJ105" s="152">
        <f t="shared" si="174"/>
        <v>0</v>
      </c>
      <c r="BK105" s="152">
        <f t="shared" si="175"/>
        <v>35.483093023255812</v>
      </c>
      <c r="BL105" s="153">
        <f t="shared" si="176"/>
        <v>0</v>
      </c>
      <c r="BM105" s="141"/>
      <c r="BN105" s="152">
        <f t="shared" si="177"/>
        <v>0</v>
      </c>
      <c r="BO105" s="152">
        <f t="shared" si="178"/>
        <v>0</v>
      </c>
      <c r="BP105" s="152">
        <f t="shared" si="179"/>
        <v>0</v>
      </c>
      <c r="BQ105" s="142"/>
      <c r="BR105" s="143">
        <f t="shared" si="180"/>
        <v>32</v>
      </c>
      <c r="BS105" s="144">
        <f t="shared" si="181"/>
        <v>3.4830930232558139</v>
      </c>
      <c r="BT105" s="144">
        <f t="shared" si="182"/>
        <v>3.4830930232558139</v>
      </c>
      <c r="BU105" s="144">
        <f t="shared" si="183"/>
        <v>0</v>
      </c>
      <c r="BV105" s="145">
        <f t="shared" si="184"/>
        <v>0</v>
      </c>
      <c r="BW105" s="146">
        <f t="shared" si="185"/>
        <v>0</v>
      </c>
      <c r="BX105" s="147"/>
      <c r="BY105" s="144">
        <f t="shared" si="186"/>
        <v>35.483093023255812</v>
      </c>
      <c r="BZ105" s="144">
        <f t="shared" si="187"/>
        <v>0</v>
      </c>
      <c r="CA105" s="144">
        <f t="shared" si="188"/>
        <v>35.483093023255812</v>
      </c>
      <c r="CB105" s="144">
        <f t="shared" si="189"/>
        <v>0</v>
      </c>
      <c r="CC105" s="144">
        <f t="shared" si="190"/>
        <v>0</v>
      </c>
      <c r="CD105" s="144">
        <f t="shared" si="191"/>
        <v>0</v>
      </c>
      <c r="CE105" s="144">
        <f t="shared" si="192"/>
        <v>0</v>
      </c>
      <c r="CF105" s="144">
        <f t="shared" si="193"/>
        <v>0</v>
      </c>
      <c r="CG105" s="144">
        <f t="shared" si="194"/>
        <v>0</v>
      </c>
      <c r="CH105" s="148">
        <f t="shared" si="195"/>
        <v>0</v>
      </c>
    </row>
    <row r="106" spans="1:86" s="149" customFormat="1" ht="29.25" customHeight="1" x14ac:dyDescent="0.25">
      <c r="A106" s="117" t="s">
        <v>327</v>
      </c>
      <c r="B106" s="118" t="s">
        <v>383</v>
      </c>
      <c r="C106" s="274" t="s">
        <v>429</v>
      </c>
      <c r="D106" s="119" t="s">
        <v>329</v>
      </c>
      <c r="E106" s="121" t="s">
        <v>22</v>
      </c>
      <c r="F106" s="121" t="s">
        <v>355</v>
      </c>
      <c r="G106" s="121"/>
      <c r="H106" s="122">
        <v>5</v>
      </c>
      <c r="I106" s="123"/>
      <c r="J106" s="123" t="s">
        <v>424</v>
      </c>
      <c r="K106" s="124">
        <f t="shared" si="198"/>
        <v>13</v>
      </c>
      <c r="L106" s="123">
        <v>12</v>
      </c>
      <c r="M106" s="123">
        <v>1</v>
      </c>
      <c r="N106" s="123" t="s">
        <v>122</v>
      </c>
      <c r="O106" s="123"/>
      <c r="P106" s="124">
        <f t="shared" si="199"/>
        <v>1</v>
      </c>
      <c r="Q106" s="123">
        <v>1</v>
      </c>
      <c r="R106" s="123"/>
      <c r="S106" s="123" t="s">
        <v>329</v>
      </c>
      <c r="T106" s="123"/>
      <c r="U106" s="123" t="s">
        <v>390</v>
      </c>
      <c r="V106" s="123"/>
      <c r="W106" s="123"/>
      <c r="X106" s="123" t="s">
        <v>478</v>
      </c>
      <c r="Y106" s="123" t="s">
        <v>480</v>
      </c>
      <c r="Z106" s="297" t="s">
        <v>475</v>
      </c>
      <c r="AA106" s="126"/>
      <c r="AB106" s="127"/>
      <c r="AC106" s="128">
        <v>0</v>
      </c>
      <c r="AD106" s="129">
        <v>32</v>
      </c>
      <c r="AE106" s="130">
        <v>51</v>
      </c>
      <c r="AF106" s="131"/>
      <c r="AG106" s="132"/>
      <c r="AH106" s="133"/>
      <c r="AI106" s="132"/>
      <c r="AJ106" s="134"/>
      <c r="AK106" s="125" t="s">
        <v>332</v>
      </c>
      <c r="AL106" s="135"/>
      <c r="AM106" s="122"/>
      <c r="AN106" s="136">
        <f t="shared" si="152"/>
        <v>0</v>
      </c>
      <c r="AO106" s="137">
        <f t="shared" si="153"/>
        <v>0</v>
      </c>
      <c r="AP106" s="137">
        <f t="shared" si="154"/>
        <v>0</v>
      </c>
      <c r="AQ106" s="138">
        <f t="shared" si="155"/>
        <v>0</v>
      </c>
      <c r="AR106" s="137">
        <f t="shared" si="156"/>
        <v>0</v>
      </c>
      <c r="AS106" s="137">
        <f t="shared" si="157"/>
        <v>0</v>
      </c>
      <c r="AT106" s="137">
        <f t="shared" si="158"/>
        <v>0</v>
      </c>
      <c r="AU106" s="137">
        <f t="shared" si="159"/>
        <v>0</v>
      </c>
      <c r="AV106" s="137">
        <f t="shared" si="160"/>
        <v>0</v>
      </c>
      <c r="AW106" s="137">
        <f t="shared" si="161"/>
        <v>0</v>
      </c>
      <c r="AX106" s="137">
        <f t="shared" si="162"/>
        <v>3.4830930232558139</v>
      </c>
      <c r="AY106" s="137">
        <f t="shared" si="163"/>
        <v>0</v>
      </c>
      <c r="AZ106" s="137">
        <f t="shared" si="164"/>
        <v>0</v>
      </c>
      <c r="BA106" s="137">
        <f t="shared" si="165"/>
        <v>0</v>
      </c>
      <c r="BB106" s="137">
        <f t="shared" si="166"/>
        <v>0</v>
      </c>
      <c r="BC106" s="137">
        <f t="shared" si="167"/>
        <v>0</v>
      </c>
      <c r="BD106" s="137">
        <f t="shared" si="168"/>
        <v>0</v>
      </c>
      <c r="BE106" s="137">
        <f t="shared" si="169"/>
        <v>0</v>
      </c>
      <c r="BF106" s="137">
        <f t="shared" si="170"/>
        <v>0</v>
      </c>
      <c r="BG106" s="139">
        <f t="shared" si="171"/>
        <v>0</v>
      </c>
      <c r="BH106" s="140">
        <f t="shared" si="172"/>
        <v>0</v>
      </c>
      <c r="BI106" s="152">
        <f t="shared" si="173"/>
        <v>32.753624329159216</v>
      </c>
      <c r="BJ106" s="152">
        <f t="shared" si="174"/>
        <v>2.7294686940966009</v>
      </c>
      <c r="BK106" s="152">
        <f t="shared" si="175"/>
        <v>35.483093023255812</v>
      </c>
      <c r="BL106" s="153">
        <f t="shared" si="176"/>
        <v>7.6923076923076927E-2</v>
      </c>
      <c r="BM106" s="141"/>
      <c r="BN106" s="152">
        <f t="shared" si="177"/>
        <v>0</v>
      </c>
      <c r="BO106" s="152">
        <f t="shared" si="178"/>
        <v>0</v>
      </c>
      <c r="BP106" s="152">
        <f t="shared" si="179"/>
        <v>0</v>
      </c>
      <c r="BQ106" s="142"/>
      <c r="BR106" s="143">
        <f t="shared" si="180"/>
        <v>32</v>
      </c>
      <c r="BS106" s="144">
        <f t="shared" si="181"/>
        <v>3.4830930232558139</v>
      </c>
      <c r="BT106" s="144">
        <f t="shared" si="182"/>
        <v>3.4830930232558139</v>
      </c>
      <c r="BU106" s="144">
        <f t="shared" si="183"/>
        <v>0</v>
      </c>
      <c r="BV106" s="145">
        <f t="shared" si="184"/>
        <v>0</v>
      </c>
      <c r="BW106" s="146">
        <f t="shared" si="185"/>
        <v>0</v>
      </c>
      <c r="BX106" s="147"/>
      <c r="BY106" s="144">
        <f t="shared" si="186"/>
        <v>32.753624329159216</v>
      </c>
      <c r="BZ106" s="144">
        <f t="shared" si="187"/>
        <v>2.7294686940966009</v>
      </c>
      <c r="CA106" s="144">
        <f t="shared" si="188"/>
        <v>35.483093023255812</v>
      </c>
      <c r="CB106" s="144">
        <f t="shared" si="189"/>
        <v>0</v>
      </c>
      <c r="CC106" s="144">
        <f t="shared" si="190"/>
        <v>0</v>
      </c>
      <c r="CD106" s="144">
        <f t="shared" si="191"/>
        <v>0</v>
      </c>
      <c r="CE106" s="144">
        <f t="shared" si="192"/>
        <v>0</v>
      </c>
      <c r="CF106" s="144">
        <f t="shared" si="193"/>
        <v>0</v>
      </c>
      <c r="CG106" s="144">
        <f t="shared" si="194"/>
        <v>0</v>
      </c>
      <c r="CH106" s="148">
        <f t="shared" si="195"/>
        <v>0</v>
      </c>
    </row>
    <row r="107" spans="1:86" s="149" customFormat="1" ht="15.75" customHeight="1" x14ac:dyDescent="0.25">
      <c r="A107" s="117" t="s">
        <v>327</v>
      </c>
      <c r="B107" s="118" t="s">
        <v>383</v>
      </c>
      <c r="C107" s="274" t="s">
        <v>431</v>
      </c>
      <c r="D107" s="119" t="s">
        <v>329</v>
      </c>
      <c r="E107" s="121" t="s">
        <v>22</v>
      </c>
      <c r="F107" s="121" t="s">
        <v>355</v>
      </c>
      <c r="G107" s="121"/>
      <c r="H107" s="122">
        <v>6</v>
      </c>
      <c r="I107" s="123" t="s">
        <v>333</v>
      </c>
      <c r="J107" s="123" t="s">
        <v>424</v>
      </c>
      <c r="K107" s="124">
        <f t="shared" si="198"/>
        <v>26</v>
      </c>
      <c r="L107" s="123">
        <v>25</v>
      </c>
      <c r="M107" s="123">
        <v>1</v>
      </c>
      <c r="N107" s="123" t="s">
        <v>119</v>
      </c>
      <c r="O107" s="123"/>
      <c r="P107" s="124">
        <f t="shared" si="199"/>
        <v>2</v>
      </c>
      <c r="Q107" s="123">
        <v>2</v>
      </c>
      <c r="R107" s="123"/>
      <c r="S107" s="123" t="s">
        <v>329</v>
      </c>
      <c r="T107" s="123"/>
      <c r="U107" s="123" t="s">
        <v>390</v>
      </c>
      <c r="V107" s="123" t="s">
        <v>484</v>
      </c>
      <c r="W107" s="123" t="s">
        <v>530</v>
      </c>
      <c r="X107" s="123" t="s">
        <v>484</v>
      </c>
      <c r="Y107" s="123" t="s">
        <v>481</v>
      </c>
      <c r="Z107" s="297" t="s">
        <v>526</v>
      </c>
      <c r="AA107" s="126">
        <v>216</v>
      </c>
      <c r="AB107" s="127">
        <v>32</v>
      </c>
      <c r="AC107" s="128"/>
      <c r="AD107" s="129"/>
      <c r="AE107" s="130"/>
      <c r="AF107" s="131"/>
      <c r="AG107" s="132"/>
      <c r="AH107" s="133"/>
      <c r="AI107" s="132"/>
      <c r="AJ107" s="134"/>
      <c r="AK107" s="125"/>
      <c r="AL107" s="135"/>
      <c r="AM107" s="122"/>
      <c r="AN107" s="136">
        <f t="shared" si="152"/>
        <v>0</v>
      </c>
      <c r="AO107" s="137">
        <f t="shared" si="153"/>
        <v>9.1</v>
      </c>
      <c r="AP107" s="137">
        <f t="shared" si="154"/>
        <v>4</v>
      </c>
      <c r="AQ107" s="138">
        <f t="shared" si="155"/>
        <v>3.2</v>
      </c>
      <c r="AR107" s="137">
        <f t="shared" si="156"/>
        <v>0</v>
      </c>
      <c r="AS107" s="137">
        <f t="shared" si="157"/>
        <v>0</v>
      </c>
      <c r="AT107" s="137">
        <f t="shared" si="158"/>
        <v>0</v>
      </c>
      <c r="AU107" s="137">
        <f t="shared" si="159"/>
        <v>0</v>
      </c>
      <c r="AV107" s="137">
        <f t="shared" si="160"/>
        <v>0</v>
      </c>
      <c r="AW107" s="137">
        <f t="shared" si="161"/>
        <v>0</v>
      </c>
      <c r="AX107" s="137">
        <f t="shared" si="162"/>
        <v>0</v>
      </c>
      <c r="AY107" s="137">
        <f t="shared" si="163"/>
        <v>0</v>
      </c>
      <c r="AZ107" s="137">
        <f t="shared" si="164"/>
        <v>0</v>
      </c>
      <c r="BA107" s="137">
        <f t="shared" si="165"/>
        <v>0</v>
      </c>
      <c r="BB107" s="137">
        <f t="shared" si="166"/>
        <v>0</v>
      </c>
      <c r="BC107" s="137">
        <f t="shared" si="167"/>
        <v>0</v>
      </c>
      <c r="BD107" s="137">
        <f t="shared" si="168"/>
        <v>0</v>
      </c>
      <c r="BE107" s="137">
        <f t="shared" si="169"/>
        <v>0</v>
      </c>
      <c r="BF107" s="137">
        <f t="shared" si="170"/>
        <v>0</v>
      </c>
      <c r="BG107" s="139">
        <f t="shared" si="171"/>
        <v>3.3695999999999997</v>
      </c>
      <c r="BH107" s="140">
        <f t="shared" si="172"/>
        <v>0</v>
      </c>
      <c r="BI107" s="152">
        <f t="shared" si="173"/>
        <v>49.682307692307695</v>
      </c>
      <c r="BJ107" s="152">
        <f t="shared" si="174"/>
        <v>1.9872923076923079</v>
      </c>
      <c r="BK107" s="152">
        <f t="shared" si="175"/>
        <v>51.669600000000003</v>
      </c>
      <c r="BL107" s="153">
        <f t="shared" si="176"/>
        <v>3.8461538461538464E-2</v>
      </c>
      <c r="BM107" s="141"/>
      <c r="BN107" s="152">
        <f t="shared" si="177"/>
        <v>49.682307692307695</v>
      </c>
      <c r="BO107" s="152">
        <f t="shared" si="178"/>
        <v>1.9872923076923079</v>
      </c>
      <c r="BP107" s="152">
        <f t="shared" si="179"/>
        <v>51.669600000000003</v>
      </c>
      <c r="BQ107" s="142"/>
      <c r="BR107" s="143">
        <f t="shared" si="180"/>
        <v>48.300000000000004</v>
      </c>
      <c r="BS107" s="144">
        <f t="shared" si="181"/>
        <v>3.3695999999999997</v>
      </c>
      <c r="BT107" s="144">
        <f t="shared" si="182"/>
        <v>3.3695999999999997</v>
      </c>
      <c r="BU107" s="144">
        <f t="shared" si="183"/>
        <v>0</v>
      </c>
      <c r="BV107" s="145">
        <f t="shared" si="184"/>
        <v>0</v>
      </c>
      <c r="BW107" s="146">
        <f t="shared" si="185"/>
        <v>0</v>
      </c>
      <c r="BX107" s="147"/>
      <c r="BY107" s="144">
        <f t="shared" si="186"/>
        <v>49.682307692307695</v>
      </c>
      <c r="BZ107" s="144">
        <f t="shared" si="187"/>
        <v>1.9872923076923079</v>
      </c>
      <c r="CA107" s="144">
        <f t="shared" si="188"/>
        <v>51.669600000000003</v>
      </c>
      <c r="CB107" s="144">
        <f t="shared" si="189"/>
        <v>0</v>
      </c>
      <c r="CC107" s="144">
        <f t="shared" si="190"/>
        <v>0</v>
      </c>
      <c r="CD107" s="144">
        <f t="shared" si="191"/>
        <v>0</v>
      </c>
      <c r="CE107" s="144">
        <f t="shared" si="192"/>
        <v>0</v>
      </c>
      <c r="CF107" s="144">
        <f t="shared" si="193"/>
        <v>0</v>
      </c>
      <c r="CG107" s="144">
        <f t="shared" si="194"/>
        <v>0</v>
      </c>
      <c r="CH107" s="148">
        <f t="shared" si="195"/>
        <v>0</v>
      </c>
    </row>
    <row r="108" spans="1:86" s="149" customFormat="1" ht="15.75" customHeight="1" x14ac:dyDescent="0.25">
      <c r="A108" s="117" t="s">
        <v>327</v>
      </c>
      <c r="B108" s="118" t="s">
        <v>383</v>
      </c>
      <c r="C108" s="274" t="s">
        <v>431</v>
      </c>
      <c r="D108" s="119" t="s">
        <v>329</v>
      </c>
      <c r="E108" s="121" t="s">
        <v>22</v>
      </c>
      <c r="F108" s="121" t="s">
        <v>355</v>
      </c>
      <c r="G108" s="121"/>
      <c r="H108" s="122">
        <v>6</v>
      </c>
      <c r="I108" s="123"/>
      <c r="J108" s="123" t="s">
        <v>424</v>
      </c>
      <c r="K108" s="124">
        <f t="shared" si="198"/>
        <v>13</v>
      </c>
      <c r="L108" s="123">
        <v>13</v>
      </c>
      <c r="M108" s="123"/>
      <c r="N108" s="123" t="s">
        <v>122</v>
      </c>
      <c r="O108" s="123"/>
      <c r="P108" s="124">
        <f t="shared" si="199"/>
        <v>1</v>
      </c>
      <c r="Q108" s="123">
        <v>1</v>
      </c>
      <c r="R108" s="123"/>
      <c r="S108" s="123" t="s">
        <v>329</v>
      </c>
      <c r="T108" s="123"/>
      <c r="U108" s="123" t="s">
        <v>390</v>
      </c>
      <c r="V108" s="123"/>
      <c r="W108" s="123"/>
      <c r="X108" s="123" t="s">
        <v>478</v>
      </c>
      <c r="Y108" s="123" t="s">
        <v>481</v>
      </c>
      <c r="Z108" s="297" t="s">
        <v>468</v>
      </c>
      <c r="AA108" s="126"/>
      <c r="AB108" s="127"/>
      <c r="AC108" s="128"/>
      <c r="AD108" s="129">
        <v>64</v>
      </c>
      <c r="AE108" s="130">
        <v>84</v>
      </c>
      <c r="AF108" s="131"/>
      <c r="AG108" s="132"/>
      <c r="AH108" s="133"/>
      <c r="AI108" s="132"/>
      <c r="AJ108" s="134"/>
      <c r="AK108" s="125" t="s">
        <v>331</v>
      </c>
      <c r="AL108" s="135"/>
      <c r="AM108" s="122"/>
      <c r="AN108" s="136">
        <f t="shared" si="152"/>
        <v>0</v>
      </c>
      <c r="AO108" s="137">
        <f t="shared" si="153"/>
        <v>0</v>
      </c>
      <c r="AP108" s="137">
        <f t="shared" si="154"/>
        <v>0</v>
      </c>
      <c r="AQ108" s="138">
        <f t="shared" si="155"/>
        <v>0</v>
      </c>
      <c r="AR108" s="137">
        <f t="shared" si="156"/>
        <v>0</v>
      </c>
      <c r="AS108" s="137">
        <f t="shared" si="157"/>
        <v>0</v>
      </c>
      <c r="AT108" s="137">
        <f t="shared" si="158"/>
        <v>0</v>
      </c>
      <c r="AU108" s="137">
        <f t="shared" si="159"/>
        <v>0</v>
      </c>
      <c r="AV108" s="137">
        <f t="shared" si="160"/>
        <v>0</v>
      </c>
      <c r="AW108" s="137">
        <f t="shared" si="161"/>
        <v>0</v>
      </c>
      <c r="AX108" s="137">
        <f t="shared" si="162"/>
        <v>7.6830000000000007</v>
      </c>
      <c r="AY108" s="137">
        <f t="shared" si="163"/>
        <v>0</v>
      </c>
      <c r="AZ108" s="137">
        <f t="shared" si="164"/>
        <v>0</v>
      </c>
      <c r="BA108" s="137">
        <f t="shared" si="165"/>
        <v>0</v>
      </c>
      <c r="BB108" s="137">
        <f t="shared" si="166"/>
        <v>0</v>
      </c>
      <c r="BC108" s="137">
        <f t="shared" si="167"/>
        <v>0</v>
      </c>
      <c r="BD108" s="137">
        <f t="shared" si="168"/>
        <v>0</v>
      </c>
      <c r="BE108" s="137">
        <f t="shared" si="169"/>
        <v>0</v>
      </c>
      <c r="BF108" s="137">
        <f t="shared" si="170"/>
        <v>0</v>
      </c>
      <c r="BG108" s="139">
        <f t="shared" si="171"/>
        <v>0</v>
      </c>
      <c r="BH108" s="140">
        <f t="shared" si="172"/>
        <v>0</v>
      </c>
      <c r="BI108" s="152">
        <f t="shared" si="173"/>
        <v>71.683000000000007</v>
      </c>
      <c r="BJ108" s="152">
        <f t="shared" si="174"/>
        <v>0</v>
      </c>
      <c r="BK108" s="152">
        <f t="shared" si="175"/>
        <v>71.683000000000007</v>
      </c>
      <c r="BL108" s="153">
        <f t="shared" si="176"/>
        <v>0</v>
      </c>
      <c r="BM108" s="141"/>
      <c r="BN108" s="152">
        <f t="shared" si="177"/>
        <v>71.683000000000007</v>
      </c>
      <c r="BO108" s="152">
        <f t="shared" si="178"/>
        <v>0</v>
      </c>
      <c r="BP108" s="152">
        <f t="shared" si="179"/>
        <v>71.683000000000007</v>
      </c>
      <c r="BQ108" s="142"/>
      <c r="BR108" s="143">
        <f t="shared" si="180"/>
        <v>64</v>
      </c>
      <c r="BS108" s="144">
        <f t="shared" si="181"/>
        <v>7.6830000000000007</v>
      </c>
      <c r="BT108" s="144">
        <f t="shared" si="182"/>
        <v>7.6830000000000007</v>
      </c>
      <c r="BU108" s="144">
        <f t="shared" si="183"/>
        <v>0</v>
      </c>
      <c r="BV108" s="145">
        <f t="shared" si="184"/>
        <v>0</v>
      </c>
      <c r="BW108" s="146">
        <f t="shared" si="185"/>
        <v>0</v>
      </c>
      <c r="BX108" s="147"/>
      <c r="BY108" s="144">
        <f t="shared" si="186"/>
        <v>71.683000000000007</v>
      </c>
      <c r="BZ108" s="144">
        <f t="shared" si="187"/>
        <v>0</v>
      </c>
      <c r="CA108" s="144">
        <f t="shared" si="188"/>
        <v>71.683000000000007</v>
      </c>
      <c r="CB108" s="144">
        <f t="shared" si="189"/>
        <v>0</v>
      </c>
      <c r="CC108" s="144">
        <f t="shared" si="190"/>
        <v>0</v>
      </c>
      <c r="CD108" s="144">
        <f t="shared" si="191"/>
        <v>0</v>
      </c>
      <c r="CE108" s="144">
        <f t="shared" si="192"/>
        <v>0</v>
      </c>
      <c r="CF108" s="144">
        <f t="shared" si="193"/>
        <v>0</v>
      </c>
      <c r="CG108" s="144">
        <f t="shared" si="194"/>
        <v>0</v>
      </c>
      <c r="CH108" s="148">
        <f t="shared" si="195"/>
        <v>0</v>
      </c>
    </row>
    <row r="109" spans="1:86" s="149" customFormat="1" ht="15.75" customHeight="1" x14ac:dyDescent="0.25">
      <c r="A109" s="117" t="s">
        <v>327</v>
      </c>
      <c r="B109" s="118" t="s">
        <v>383</v>
      </c>
      <c r="C109" s="274" t="s">
        <v>431</v>
      </c>
      <c r="D109" s="119" t="s">
        <v>329</v>
      </c>
      <c r="E109" s="121" t="s">
        <v>22</v>
      </c>
      <c r="F109" s="121" t="s">
        <v>355</v>
      </c>
      <c r="G109" s="121"/>
      <c r="H109" s="122">
        <v>6</v>
      </c>
      <c r="I109" s="123"/>
      <c r="J109" s="123" t="s">
        <v>424</v>
      </c>
      <c r="K109" s="124">
        <f t="shared" si="198"/>
        <v>13</v>
      </c>
      <c r="L109" s="123">
        <v>12</v>
      </c>
      <c r="M109" s="123">
        <v>1</v>
      </c>
      <c r="N109" s="123" t="s">
        <v>122</v>
      </c>
      <c r="O109" s="123"/>
      <c r="P109" s="124">
        <f t="shared" si="199"/>
        <v>1</v>
      </c>
      <c r="Q109" s="123">
        <v>1</v>
      </c>
      <c r="R109" s="123"/>
      <c r="S109" s="123" t="s">
        <v>329</v>
      </c>
      <c r="T109" s="123"/>
      <c r="U109" s="123" t="s">
        <v>390</v>
      </c>
      <c r="V109" s="123"/>
      <c r="W109" s="123"/>
      <c r="X109" s="123" t="s">
        <v>478</v>
      </c>
      <c r="Y109" s="123" t="s">
        <v>481</v>
      </c>
      <c r="Z109" s="297" t="s">
        <v>527</v>
      </c>
      <c r="AA109" s="126"/>
      <c r="AB109" s="127"/>
      <c r="AC109" s="128"/>
      <c r="AD109" s="129">
        <v>64</v>
      </c>
      <c r="AE109" s="130">
        <v>84</v>
      </c>
      <c r="AF109" s="131"/>
      <c r="AG109" s="132"/>
      <c r="AH109" s="133"/>
      <c r="AI109" s="132"/>
      <c r="AJ109" s="134"/>
      <c r="AK109" s="125" t="s">
        <v>331</v>
      </c>
      <c r="AL109" s="135"/>
      <c r="AM109" s="122"/>
      <c r="AN109" s="136">
        <f t="shared" si="152"/>
        <v>0</v>
      </c>
      <c r="AO109" s="137">
        <f t="shared" si="153"/>
        <v>0</v>
      </c>
      <c r="AP109" s="137">
        <f t="shared" si="154"/>
        <v>0</v>
      </c>
      <c r="AQ109" s="138">
        <f t="shared" si="155"/>
        <v>0</v>
      </c>
      <c r="AR109" s="137">
        <f t="shared" si="156"/>
        <v>0</v>
      </c>
      <c r="AS109" s="137">
        <f t="shared" si="157"/>
        <v>0</v>
      </c>
      <c r="AT109" s="137">
        <f t="shared" si="158"/>
        <v>0</v>
      </c>
      <c r="AU109" s="137">
        <f t="shared" si="159"/>
        <v>0</v>
      </c>
      <c r="AV109" s="137">
        <f t="shared" si="160"/>
        <v>0</v>
      </c>
      <c r="AW109" s="137">
        <f t="shared" si="161"/>
        <v>0</v>
      </c>
      <c r="AX109" s="137">
        <f t="shared" si="162"/>
        <v>7.6830000000000007</v>
      </c>
      <c r="AY109" s="137">
        <f t="shared" si="163"/>
        <v>0</v>
      </c>
      <c r="AZ109" s="137">
        <f t="shared" si="164"/>
        <v>0</v>
      </c>
      <c r="BA109" s="137">
        <f t="shared" si="165"/>
        <v>0</v>
      </c>
      <c r="BB109" s="137">
        <f t="shared" si="166"/>
        <v>0</v>
      </c>
      <c r="BC109" s="137">
        <f t="shared" si="167"/>
        <v>0</v>
      </c>
      <c r="BD109" s="137">
        <f t="shared" si="168"/>
        <v>0</v>
      </c>
      <c r="BE109" s="137">
        <f t="shared" si="169"/>
        <v>0</v>
      </c>
      <c r="BF109" s="137">
        <f t="shared" si="170"/>
        <v>0</v>
      </c>
      <c r="BG109" s="139">
        <f t="shared" si="171"/>
        <v>0</v>
      </c>
      <c r="BH109" s="140">
        <f t="shared" si="172"/>
        <v>0</v>
      </c>
      <c r="BI109" s="152">
        <f t="shared" si="173"/>
        <v>66.168923076923093</v>
      </c>
      <c r="BJ109" s="152">
        <f t="shared" si="174"/>
        <v>5.5140769230769235</v>
      </c>
      <c r="BK109" s="152">
        <f t="shared" si="175"/>
        <v>71.683000000000007</v>
      </c>
      <c r="BL109" s="153">
        <f t="shared" si="176"/>
        <v>7.6923076923076927E-2</v>
      </c>
      <c r="BM109" s="141"/>
      <c r="BN109" s="152">
        <f t="shared" si="177"/>
        <v>66.168923076923093</v>
      </c>
      <c r="BO109" s="152">
        <f t="shared" si="178"/>
        <v>5.5140769230769235</v>
      </c>
      <c r="BP109" s="152">
        <f t="shared" si="179"/>
        <v>71.683000000000021</v>
      </c>
      <c r="BQ109" s="142"/>
      <c r="BR109" s="143">
        <f t="shared" si="180"/>
        <v>64</v>
      </c>
      <c r="BS109" s="144">
        <f t="shared" si="181"/>
        <v>7.6830000000000007</v>
      </c>
      <c r="BT109" s="144">
        <f t="shared" si="182"/>
        <v>7.6830000000000007</v>
      </c>
      <c r="BU109" s="144">
        <f t="shared" si="183"/>
        <v>0</v>
      </c>
      <c r="BV109" s="145">
        <f t="shared" si="184"/>
        <v>0</v>
      </c>
      <c r="BW109" s="146">
        <f t="shared" si="185"/>
        <v>0</v>
      </c>
      <c r="BX109" s="147"/>
      <c r="BY109" s="144">
        <f t="shared" si="186"/>
        <v>66.168923076923093</v>
      </c>
      <c r="BZ109" s="144">
        <f t="shared" si="187"/>
        <v>5.5140769230769235</v>
      </c>
      <c r="CA109" s="144">
        <f t="shared" si="188"/>
        <v>71.683000000000007</v>
      </c>
      <c r="CB109" s="144">
        <f t="shared" si="189"/>
        <v>0</v>
      </c>
      <c r="CC109" s="144">
        <f t="shared" si="190"/>
        <v>0</v>
      </c>
      <c r="CD109" s="144">
        <f t="shared" si="191"/>
        <v>0</v>
      </c>
      <c r="CE109" s="144">
        <f t="shared" si="192"/>
        <v>0</v>
      </c>
      <c r="CF109" s="144">
        <f t="shared" si="193"/>
        <v>0</v>
      </c>
      <c r="CG109" s="144">
        <f t="shared" si="194"/>
        <v>0</v>
      </c>
      <c r="CH109" s="148">
        <f t="shared" si="195"/>
        <v>0</v>
      </c>
    </row>
    <row r="110" spans="1:86" s="149" customFormat="1" ht="31.5" customHeight="1" x14ac:dyDescent="0.25">
      <c r="A110" s="117" t="s">
        <v>327</v>
      </c>
      <c r="B110" s="118" t="s">
        <v>383</v>
      </c>
      <c r="C110" s="274" t="s">
        <v>432</v>
      </c>
      <c r="D110" s="119" t="s">
        <v>329</v>
      </c>
      <c r="E110" s="121" t="s">
        <v>22</v>
      </c>
      <c r="F110" s="121" t="s">
        <v>355</v>
      </c>
      <c r="G110" s="121"/>
      <c r="H110" s="122">
        <v>6</v>
      </c>
      <c r="I110" s="123" t="s">
        <v>330</v>
      </c>
      <c r="J110" s="123" t="s">
        <v>424</v>
      </c>
      <c r="K110" s="124">
        <f t="shared" si="198"/>
        <v>26</v>
      </c>
      <c r="L110" s="123">
        <v>25</v>
      </c>
      <c r="M110" s="123">
        <v>1</v>
      </c>
      <c r="N110" s="123" t="s">
        <v>119</v>
      </c>
      <c r="O110" s="123"/>
      <c r="P110" s="124">
        <f t="shared" si="199"/>
        <v>2</v>
      </c>
      <c r="Q110" s="123">
        <v>2</v>
      </c>
      <c r="R110" s="123"/>
      <c r="S110" s="123" t="s">
        <v>329</v>
      </c>
      <c r="T110" s="123"/>
      <c r="U110" s="123" t="s">
        <v>390</v>
      </c>
      <c r="V110" s="123" t="s">
        <v>484</v>
      </c>
      <c r="W110" s="123" t="s">
        <v>44</v>
      </c>
      <c r="X110" s="123" t="s">
        <v>482</v>
      </c>
      <c r="Y110" s="123" t="s">
        <v>480</v>
      </c>
      <c r="Z110" s="297" t="s">
        <v>465</v>
      </c>
      <c r="AA110" s="126">
        <v>216</v>
      </c>
      <c r="AB110" s="127">
        <v>32</v>
      </c>
      <c r="AC110" s="128"/>
      <c r="AD110" s="129"/>
      <c r="AE110" s="130"/>
      <c r="AF110" s="131"/>
      <c r="AG110" s="132"/>
      <c r="AH110" s="133"/>
      <c r="AI110" s="132"/>
      <c r="AJ110" s="134"/>
      <c r="AK110" s="125"/>
      <c r="AL110" s="135"/>
      <c r="AM110" s="122"/>
      <c r="AN110" s="136">
        <f t="shared" si="152"/>
        <v>6.5</v>
      </c>
      <c r="AO110" s="137">
        <f t="shared" si="153"/>
        <v>0</v>
      </c>
      <c r="AP110" s="137">
        <f t="shared" si="154"/>
        <v>0</v>
      </c>
      <c r="AQ110" s="138">
        <f t="shared" si="155"/>
        <v>3.2</v>
      </c>
      <c r="AR110" s="137">
        <f t="shared" si="156"/>
        <v>0</v>
      </c>
      <c r="AS110" s="137">
        <f t="shared" si="157"/>
        <v>0</v>
      </c>
      <c r="AT110" s="137">
        <f t="shared" si="158"/>
        <v>0</v>
      </c>
      <c r="AU110" s="137">
        <f t="shared" si="159"/>
        <v>0</v>
      </c>
      <c r="AV110" s="137">
        <f t="shared" si="160"/>
        <v>0</v>
      </c>
      <c r="AW110" s="137">
        <f t="shared" si="161"/>
        <v>0</v>
      </c>
      <c r="AX110" s="137">
        <f t="shared" si="162"/>
        <v>0</v>
      </c>
      <c r="AY110" s="137">
        <f t="shared" si="163"/>
        <v>0</v>
      </c>
      <c r="AZ110" s="137">
        <f t="shared" si="164"/>
        <v>0</v>
      </c>
      <c r="BA110" s="137">
        <f t="shared" si="165"/>
        <v>0</v>
      </c>
      <c r="BB110" s="137">
        <f t="shared" si="166"/>
        <v>0</v>
      </c>
      <c r="BC110" s="137">
        <f t="shared" si="167"/>
        <v>0</v>
      </c>
      <c r="BD110" s="137">
        <f t="shared" si="168"/>
        <v>0</v>
      </c>
      <c r="BE110" s="137">
        <f t="shared" si="169"/>
        <v>0</v>
      </c>
      <c r="BF110" s="137">
        <f t="shared" si="170"/>
        <v>0</v>
      </c>
      <c r="BG110" s="139">
        <f t="shared" si="171"/>
        <v>3.3695999999999997</v>
      </c>
      <c r="BH110" s="140">
        <f t="shared" si="172"/>
        <v>0</v>
      </c>
      <c r="BI110" s="152">
        <f t="shared" si="173"/>
        <v>43.336153846153849</v>
      </c>
      <c r="BJ110" s="152">
        <f t="shared" si="174"/>
        <v>1.7334461538461541</v>
      </c>
      <c r="BK110" s="152">
        <f t="shared" si="175"/>
        <v>45.069600000000001</v>
      </c>
      <c r="BL110" s="153">
        <f t="shared" si="176"/>
        <v>3.8461538461538464E-2</v>
      </c>
      <c r="BM110" s="141"/>
      <c r="BN110" s="152">
        <f t="shared" si="177"/>
        <v>0</v>
      </c>
      <c r="BO110" s="152">
        <f t="shared" si="178"/>
        <v>0</v>
      </c>
      <c r="BP110" s="152">
        <f t="shared" si="179"/>
        <v>0</v>
      </c>
      <c r="BQ110" s="142"/>
      <c r="BR110" s="143">
        <f t="shared" si="180"/>
        <v>41.7</v>
      </c>
      <c r="BS110" s="144">
        <f t="shared" si="181"/>
        <v>3.3695999999999997</v>
      </c>
      <c r="BT110" s="144">
        <f t="shared" si="182"/>
        <v>3.3695999999999997</v>
      </c>
      <c r="BU110" s="144">
        <f t="shared" si="183"/>
        <v>0</v>
      </c>
      <c r="BV110" s="145">
        <f t="shared" si="184"/>
        <v>0</v>
      </c>
      <c r="BW110" s="146">
        <f t="shared" si="185"/>
        <v>0</v>
      </c>
      <c r="BX110" s="147"/>
      <c r="BY110" s="144">
        <f t="shared" si="186"/>
        <v>43.336153846153849</v>
      </c>
      <c r="BZ110" s="144">
        <f t="shared" si="187"/>
        <v>1.7334461538461541</v>
      </c>
      <c r="CA110" s="144">
        <f t="shared" si="188"/>
        <v>45.069600000000001</v>
      </c>
      <c r="CB110" s="144">
        <f t="shared" si="189"/>
        <v>0</v>
      </c>
      <c r="CC110" s="144">
        <f t="shared" si="190"/>
        <v>0</v>
      </c>
      <c r="CD110" s="144">
        <f t="shared" si="191"/>
        <v>0</v>
      </c>
      <c r="CE110" s="144">
        <f t="shared" si="192"/>
        <v>0</v>
      </c>
      <c r="CF110" s="144">
        <f t="shared" si="193"/>
        <v>0</v>
      </c>
      <c r="CG110" s="144">
        <f t="shared" si="194"/>
        <v>0</v>
      </c>
      <c r="CH110" s="148">
        <f t="shared" si="195"/>
        <v>0</v>
      </c>
    </row>
    <row r="111" spans="1:86" s="149" customFormat="1" ht="31.5" customHeight="1" x14ac:dyDescent="0.25">
      <c r="A111" s="117" t="s">
        <v>327</v>
      </c>
      <c r="B111" s="118" t="s">
        <v>383</v>
      </c>
      <c r="C111" s="274" t="s">
        <v>432</v>
      </c>
      <c r="D111" s="119" t="s">
        <v>329</v>
      </c>
      <c r="E111" s="121" t="s">
        <v>22</v>
      </c>
      <c r="F111" s="121" t="s">
        <v>355</v>
      </c>
      <c r="G111" s="121"/>
      <c r="H111" s="122">
        <v>6</v>
      </c>
      <c r="I111" s="123"/>
      <c r="J111" s="123" t="s">
        <v>424</v>
      </c>
      <c r="K111" s="124">
        <f t="shared" si="198"/>
        <v>13</v>
      </c>
      <c r="L111" s="123">
        <v>13</v>
      </c>
      <c r="M111" s="123"/>
      <c r="N111" s="123" t="s">
        <v>122</v>
      </c>
      <c r="O111" s="123"/>
      <c r="P111" s="124">
        <f t="shared" si="199"/>
        <v>1</v>
      </c>
      <c r="Q111" s="123">
        <v>1</v>
      </c>
      <c r="R111" s="123"/>
      <c r="S111" s="123" t="s">
        <v>329</v>
      </c>
      <c r="T111" s="123"/>
      <c r="U111" s="123" t="s">
        <v>390</v>
      </c>
      <c r="V111" s="123"/>
      <c r="W111" s="123"/>
      <c r="X111" s="123" t="s">
        <v>478</v>
      </c>
      <c r="Y111" s="123" t="s">
        <v>480</v>
      </c>
      <c r="Z111" s="297" t="s">
        <v>475</v>
      </c>
      <c r="AA111" s="126"/>
      <c r="AB111" s="127"/>
      <c r="AC111" s="128"/>
      <c r="AD111" s="129">
        <v>64</v>
      </c>
      <c r="AE111" s="130">
        <v>110</v>
      </c>
      <c r="AF111" s="131"/>
      <c r="AG111" s="132"/>
      <c r="AH111" s="133"/>
      <c r="AI111" s="132"/>
      <c r="AJ111" s="134"/>
      <c r="AK111" s="125" t="s">
        <v>331</v>
      </c>
      <c r="AL111" s="135"/>
      <c r="AM111" s="122"/>
      <c r="AN111" s="136">
        <f t="shared" si="152"/>
        <v>0</v>
      </c>
      <c r="AO111" s="137">
        <f t="shared" si="153"/>
        <v>0</v>
      </c>
      <c r="AP111" s="137">
        <f t="shared" si="154"/>
        <v>0</v>
      </c>
      <c r="AQ111" s="138">
        <f t="shared" si="155"/>
        <v>0</v>
      </c>
      <c r="AR111" s="137">
        <f t="shared" si="156"/>
        <v>0</v>
      </c>
      <c r="AS111" s="137">
        <f t="shared" si="157"/>
        <v>0</v>
      </c>
      <c r="AT111" s="137">
        <f t="shared" si="158"/>
        <v>0</v>
      </c>
      <c r="AU111" s="137">
        <f t="shared" si="159"/>
        <v>0</v>
      </c>
      <c r="AV111" s="137">
        <f t="shared" si="160"/>
        <v>0</v>
      </c>
      <c r="AW111" s="137">
        <f t="shared" si="161"/>
        <v>0</v>
      </c>
      <c r="AX111" s="137">
        <f t="shared" si="162"/>
        <v>11.376857142857142</v>
      </c>
      <c r="AY111" s="137">
        <f t="shared" si="163"/>
        <v>0</v>
      </c>
      <c r="AZ111" s="137">
        <f t="shared" si="164"/>
        <v>0</v>
      </c>
      <c r="BA111" s="137">
        <f t="shared" si="165"/>
        <v>0</v>
      </c>
      <c r="BB111" s="137">
        <f t="shared" si="166"/>
        <v>0</v>
      </c>
      <c r="BC111" s="137">
        <f t="shared" si="167"/>
        <v>0</v>
      </c>
      <c r="BD111" s="137">
        <f t="shared" si="168"/>
        <v>0</v>
      </c>
      <c r="BE111" s="137">
        <f t="shared" si="169"/>
        <v>0</v>
      </c>
      <c r="BF111" s="137">
        <f t="shared" si="170"/>
        <v>0</v>
      </c>
      <c r="BG111" s="139">
        <f t="shared" si="171"/>
        <v>0</v>
      </c>
      <c r="BH111" s="140">
        <f t="shared" si="172"/>
        <v>0</v>
      </c>
      <c r="BI111" s="152">
        <f t="shared" si="173"/>
        <v>75.376857142857148</v>
      </c>
      <c r="BJ111" s="152">
        <f t="shared" si="174"/>
        <v>0</v>
      </c>
      <c r="BK111" s="152">
        <f t="shared" si="175"/>
        <v>75.376857142857148</v>
      </c>
      <c r="BL111" s="153">
        <f t="shared" si="176"/>
        <v>0</v>
      </c>
      <c r="BM111" s="141"/>
      <c r="BN111" s="152">
        <f t="shared" si="177"/>
        <v>0</v>
      </c>
      <c r="BO111" s="152">
        <f t="shared" si="178"/>
        <v>0</v>
      </c>
      <c r="BP111" s="152">
        <f t="shared" si="179"/>
        <v>0</v>
      </c>
      <c r="BQ111" s="142"/>
      <c r="BR111" s="143">
        <f t="shared" si="180"/>
        <v>64</v>
      </c>
      <c r="BS111" s="144">
        <f t="shared" si="181"/>
        <v>11.376857142857142</v>
      </c>
      <c r="BT111" s="144">
        <f t="shared" si="182"/>
        <v>11.376857142857142</v>
      </c>
      <c r="BU111" s="144">
        <f t="shared" si="183"/>
        <v>0</v>
      </c>
      <c r="BV111" s="145">
        <f t="shared" si="184"/>
        <v>0</v>
      </c>
      <c r="BW111" s="146">
        <f t="shared" si="185"/>
        <v>0</v>
      </c>
      <c r="BX111" s="147"/>
      <c r="BY111" s="144">
        <f t="shared" si="186"/>
        <v>75.376857142857148</v>
      </c>
      <c r="BZ111" s="144">
        <f t="shared" si="187"/>
        <v>0</v>
      </c>
      <c r="CA111" s="144">
        <f t="shared" si="188"/>
        <v>75.376857142857148</v>
      </c>
      <c r="CB111" s="144">
        <f t="shared" si="189"/>
        <v>0</v>
      </c>
      <c r="CC111" s="144">
        <f t="shared" si="190"/>
        <v>0</v>
      </c>
      <c r="CD111" s="144">
        <f t="shared" si="191"/>
        <v>0</v>
      </c>
      <c r="CE111" s="144">
        <f t="shared" si="192"/>
        <v>0</v>
      </c>
      <c r="CF111" s="144">
        <f t="shared" si="193"/>
        <v>0</v>
      </c>
      <c r="CG111" s="144">
        <f t="shared" si="194"/>
        <v>0</v>
      </c>
      <c r="CH111" s="148">
        <f t="shared" si="195"/>
        <v>0</v>
      </c>
    </row>
    <row r="112" spans="1:86" s="149" customFormat="1" ht="31.5" customHeight="1" x14ac:dyDescent="0.25">
      <c r="A112" s="117" t="s">
        <v>327</v>
      </c>
      <c r="B112" s="118" t="s">
        <v>383</v>
      </c>
      <c r="C112" s="274" t="s">
        <v>432</v>
      </c>
      <c r="D112" s="119" t="s">
        <v>329</v>
      </c>
      <c r="E112" s="121" t="s">
        <v>22</v>
      </c>
      <c r="F112" s="121" t="s">
        <v>355</v>
      </c>
      <c r="G112" s="121"/>
      <c r="H112" s="122">
        <v>6</v>
      </c>
      <c r="I112" s="123"/>
      <c r="J112" s="123" t="s">
        <v>424</v>
      </c>
      <c r="K112" s="124">
        <f t="shared" si="198"/>
        <v>13</v>
      </c>
      <c r="L112" s="123">
        <v>12</v>
      </c>
      <c r="M112" s="123">
        <v>1</v>
      </c>
      <c r="N112" s="123" t="s">
        <v>122</v>
      </c>
      <c r="O112" s="123"/>
      <c r="P112" s="124">
        <f t="shared" si="199"/>
        <v>1</v>
      </c>
      <c r="Q112" s="123">
        <v>1</v>
      </c>
      <c r="R112" s="123"/>
      <c r="S112" s="123" t="s">
        <v>329</v>
      </c>
      <c r="T112" s="123"/>
      <c r="U112" s="123" t="s">
        <v>390</v>
      </c>
      <c r="V112" s="123"/>
      <c r="W112" s="123"/>
      <c r="X112" s="123" t="s">
        <v>478</v>
      </c>
      <c r="Y112" s="123" t="s">
        <v>480</v>
      </c>
      <c r="Z112" s="297" t="s">
        <v>475</v>
      </c>
      <c r="AA112" s="126"/>
      <c r="AB112" s="127"/>
      <c r="AC112" s="128"/>
      <c r="AD112" s="129">
        <v>64</v>
      </c>
      <c r="AE112" s="130">
        <v>110</v>
      </c>
      <c r="AF112" s="131"/>
      <c r="AG112" s="132"/>
      <c r="AH112" s="133"/>
      <c r="AI112" s="132"/>
      <c r="AJ112" s="134"/>
      <c r="AK112" s="125" t="s">
        <v>331</v>
      </c>
      <c r="AL112" s="135"/>
      <c r="AM112" s="122"/>
      <c r="AN112" s="136">
        <f t="shared" si="152"/>
        <v>0</v>
      </c>
      <c r="AO112" s="137">
        <f t="shared" si="153"/>
        <v>0</v>
      </c>
      <c r="AP112" s="137">
        <f t="shared" si="154"/>
        <v>0</v>
      </c>
      <c r="AQ112" s="138">
        <f t="shared" si="155"/>
        <v>0</v>
      </c>
      <c r="AR112" s="137">
        <f t="shared" si="156"/>
        <v>0</v>
      </c>
      <c r="AS112" s="137">
        <f t="shared" si="157"/>
        <v>0</v>
      </c>
      <c r="AT112" s="137">
        <f t="shared" si="158"/>
        <v>0</v>
      </c>
      <c r="AU112" s="137">
        <f t="shared" si="159"/>
        <v>0</v>
      </c>
      <c r="AV112" s="137">
        <f t="shared" si="160"/>
        <v>0</v>
      </c>
      <c r="AW112" s="137">
        <f t="shared" si="161"/>
        <v>0</v>
      </c>
      <c r="AX112" s="137">
        <f t="shared" si="162"/>
        <v>11.376857142857142</v>
      </c>
      <c r="AY112" s="137">
        <f t="shared" si="163"/>
        <v>0</v>
      </c>
      <c r="AZ112" s="137">
        <f t="shared" si="164"/>
        <v>0</v>
      </c>
      <c r="BA112" s="137">
        <f t="shared" si="165"/>
        <v>0</v>
      </c>
      <c r="BB112" s="137">
        <f t="shared" si="166"/>
        <v>0</v>
      </c>
      <c r="BC112" s="137">
        <f t="shared" si="167"/>
        <v>0</v>
      </c>
      <c r="BD112" s="137">
        <f t="shared" si="168"/>
        <v>0</v>
      </c>
      <c r="BE112" s="137">
        <f t="shared" si="169"/>
        <v>0</v>
      </c>
      <c r="BF112" s="137">
        <f t="shared" si="170"/>
        <v>0</v>
      </c>
      <c r="BG112" s="139">
        <f t="shared" si="171"/>
        <v>0</v>
      </c>
      <c r="BH112" s="140">
        <f t="shared" si="172"/>
        <v>0</v>
      </c>
      <c r="BI112" s="152">
        <f t="shared" si="173"/>
        <v>69.578637362637366</v>
      </c>
      <c r="BJ112" s="152">
        <f t="shared" si="174"/>
        <v>5.7982197802197808</v>
      </c>
      <c r="BK112" s="152">
        <f t="shared" si="175"/>
        <v>75.376857142857148</v>
      </c>
      <c r="BL112" s="153">
        <f t="shared" si="176"/>
        <v>7.6923076923076927E-2</v>
      </c>
      <c r="BM112" s="141"/>
      <c r="BN112" s="152">
        <f t="shared" si="177"/>
        <v>0</v>
      </c>
      <c r="BO112" s="152">
        <f t="shared" si="178"/>
        <v>0</v>
      </c>
      <c r="BP112" s="152">
        <f t="shared" si="179"/>
        <v>0</v>
      </c>
      <c r="BQ112" s="142"/>
      <c r="BR112" s="143">
        <f t="shared" si="180"/>
        <v>64</v>
      </c>
      <c r="BS112" s="144">
        <f t="shared" si="181"/>
        <v>11.376857142857142</v>
      </c>
      <c r="BT112" s="144">
        <f t="shared" si="182"/>
        <v>11.376857142857142</v>
      </c>
      <c r="BU112" s="144">
        <f t="shared" si="183"/>
        <v>0</v>
      </c>
      <c r="BV112" s="145">
        <f t="shared" si="184"/>
        <v>0</v>
      </c>
      <c r="BW112" s="146">
        <f t="shared" si="185"/>
        <v>0</v>
      </c>
      <c r="BX112" s="147"/>
      <c r="BY112" s="144">
        <f t="shared" si="186"/>
        <v>69.578637362637366</v>
      </c>
      <c r="BZ112" s="144">
        <f t="shared" si="187"/>
        <v>5.7982197802197808</v>
      </c>
      <c r="CA112" s="144">
        <f t="shared" si="188"/>
        <v>75.376857142857148</v>
      </c>
      <c r="CB112" s="144">
        <f t="shared" si="189"/>
        <v>0</v>
      </c>
      <c r="CC112" s="144">
        <f t="shared" si="190"/>
        <v>0</v>
      </c>
      <c r="CD112" s="144">
        <f t="shared" si="191"/>
        <v>0</v>
      </c>
      <c r="CE112" s="144">
        <f t="shared" si="192"/>
        <v>0</v>
      </c>
      <c r="CF112" s="144">
        <f t="shared" si="193"/>
        <v>0</v>
      </c>
      <c r="CG112" s="144">
        <f t="shared" si="194"/>
        <v>0</v>
      </c>
      <c r="CH112" s="148">
        <f t="shared" si="195"/>
        <v>0</v>
      </c>
    </row>
    <row r="113" spans="1:86" s="149" customFormat="1" ht="31.5" customHeight="1" x14ac:dyDescent="0.25">
      <c r="A113" s="117" t="s">
        <v>327</v>
      </c>
      <c r="B113" s="118" t="s">
        <v>383</v>
      </c>
      <c r="C113" s="274" t="s">
        <v>433</v>
      </c>
      <c r="D113" s="119" t="s">
        <v>329</v>
      </c>
      <c r="E113" s="121" t="s">
        <v>22</v>
      </c>
      <c r="F113" s="121" t="s">
        <v>355</v>
      </c>
      <c r="G113" s="121"/>
      <c r="H113" s="122">
        <v>6</v>
      </c>
      <c r="I113" s="123" t="s">
        <v>342</v>
      </c>
      <c r="J113" s="123" t="s">
        <v>424</v>
      </c>
      <c r="K113" s="124">
        <f t="shared" si="198"/>
        <v>26</v>
      </c>
      <c r="L113" s="123">
        <v>25</v>
      </c>
      <c r="M113" s="123">
        <v>1</v>
      </c>
      <c r="N113" s="123" t="s">
        <v>119</v>
      </c>
      <c r="O113" s="123"/>
      <c r="P113" s="124">
        <f t="shared" si="199"/>
        <v>2</v>
      </c>
      <c r="Q113" s="123">
        <v>2</v>
      </c>
      <c r="R113" s="123"/>
      <c r="S113" s="123" t="s">
        <v>329</v>
      </c>
      <c r="T113" s="123"/>
      <c r="U113" s="123" t="s">
        <v>390</v>
      </c>
      <c r="V113" s="123"/>
      <c r="W113" s="123" t="s">
        <v>530</v>
      </c>
      <c r="X113" s="123" t="s">
        <v>484</v>
      </c>
      <c r="Y113" s="123" t="s">
        <v>480</v>
      </c>
      <c r="Z113" s="297" t="s">
        <v>470</v>
      </c>
      <c r="AA113" s="126">
        <v>108</v>
      </c>
      <c r="AB113" s="127">
        <v>16</v>
      </c>
      <c r="AC113" s="128">
        <v>0</v>
      </c>
      <c r="AD113" s="129"/>
      <c r="AE113" s="130"/>
      <c r="AF113" s="131"/>
      <c r="AG113" s="132"/>
      <c r="AH113" s="133"/>
      <c r="AI113" s="132"/>
      <c r="AJ113" s="134"/>
      <c r="AK113" s="125"/>
      <c r="AL113" s="135"/>
      <c r="AM113" s="122"/>
      <c r="AN113" s="136">
        <f t="shared" si="152"/>
        <v>6.5</v>
      </c>
      <c r="AO113" s="137">
        <f t="shared" si="153"/>
        <v>0</v>
      </c>
      <c r="AP113" s="137">
        <f t="shared" si="154"/>
        <v>0</v>
      </c>
      <c r="AQ113" s="138">
        <f t="shared" si="155"/>
        <v>1.6</v>
      </c>
      <c r="AR113" s="137">
        <f t="shared" si="156"/>
        <v>0</v>
      </c>
      <c r="AS113" s="137">
        <f t="shared" si="157"/>
        <v>0</v>
      </c>
      <c r="AT113" s="137">
        <f t="shared" si="158"/>
        <v>0</v>
      </c>
      <c r="AU113" s="137">
        <f t="shared" si="159"/>
        <v>0</v>
      </c>
      <c r="AV113" s="137">
        <f t="shared" si="160"/>
        <v>0</v>
      </c>
      <c r="AW113" s="137">
        <f t="shared" si="161"/>
        <v>0</v>
      </c>
      <c r="AX113" s="137">
        <f t="shared" si="162"/>
        <v>0</v>
      </c>
      <c r="AY113" s="137">
        <f t="shared" si="163"/>
        <v>0</v>
      </c>
      <c r="AZ113" s="137">
        <f t="shared" si="164"/>
        <v>0</v>
      </c>
      <c r="BA113" s="137">
        <f t="shared" si="165"/>
        <v>0</v>
      </c>
      <c r="BB113" s="137">
        <f t="shared" si="166"/>
        <v>0</v>
      </c>
      <c r="BC113" s="137">
        <f t="shared" si="167"/>
        <v>0</v>
      </c>
      <c r="BD113" s="137">
        <f t="shared" si="168"/>
        <v>0</v>
      </c>
      <c r="BE113" s="137">
        <f t="shared" si="169"/>
        <v>0</v>
      </c>
      <c r="BF113" s="137">
        <f t="shared" si="170"/>
        <v>0</v>
      </c>
      <c r="BG113" s="139">
        <f t="shared" si="171"/>
        <v>1.6847999999999999</v>
      </c>
      <c r="BH113" s="140">
        <f t="shared" si="172"/>
        <v>0</v>
      </c>
      <c r="BI113" s="152">
        <f t="shared" si="173"/>
        <v>24.793076923076921</v>
      </c>
      <c r="BJ113" s="152">
        <f t="shared" si="174"/>
        <v>0.99172307692307682</v>
      </c>
      <c r="BK113" s="152">
        <f t="shared" si="175"/>
        <v>25.784799999999997</v>
      </c>
      <c r="BL113" s="153">
        <f t="shared" si="176"/>
        <v>3.8461538461538464E-2</v>
      </c>
      <c r="BM113" s="141"/>
      <c r="BN113" s="152">
        <f t="shared" si="177"/>
        <v>0</v>
      </c>
      <c r="BO113" s="152">
        <f t="shared" si="178"/>
        <v>0</v>
      </c>
      <c r="BP113" s="152">
        <f t="shared" si="179"/>
        <v>0</v>
      </c>
      <c r="BQ113" s="142"/>
      <c r="BR113" s="143">
        <f t="shared" si="180"/>
        <v>24.1</v>
      </c>
      <c r="BS113" s="144">
        <f t="shared" si="181"/>
        <v>1.6847999999999999</v>
      </c>
      <c r="BT113" s="144">
        <f t="shared" si="182"/>
        <v>1.6847999999999999</v>
      </c>
      <c r="BU113" s="144">
        <f t="shared" si="183"/>
        <v>0</v>
      </c>
      <c r="BV113" s="145">
        <f t="shared" si="184"/>
        <v>0</v>
      </c>
      <c r="BW113" s="146">
        <f t="shared" si="185"/>
        <v>-4.2188474935755949E-15</v>
      </c>
      <c r="BX113" s="147"/>
      <c r="BY113" s="144">
        <f t="shared" si="186"/>
        <v>24.793076923076921</v>
      </c>
      <c r="BZ113" s="144">
        <f t="shared" si="187"/>
        <v>0.99172307692307682</v>
      </c>
      <c r="CA113" s="144">
        <f t="shared" si="188"/>
        <v>25.784799999999997</v>
      </c>
      <c r="CB113" s="144">
        <f t="shared" si="189"/>
        <v>0</v>
      </c>
      <c r="CC113" s="144">
        <f t="shared" si="190"/>
        <v>0</v>
      </c>
      <c r="CD113" s="144">
        <f t="shared" si="191"/>
        <v>0</v>
      </c>
      <c r="CE113" s="144">
        <f t="shared" si="192"/>
        <v>0</v>
      </c>
      <c r="CF113" s="144">
        <f t="shared" si="193"/>
        <v>0</v>
      </c>
      <c r="CG113" s="144">
        <f t="shared" si="194"/>
        <v>0</v>
      </c>
      <c r="CH113" s="148">
        <f t="shared" si="195"/>
        <v>0</v>
      </c>
    </row>
    <row r="114" spans="1:86" s="149" customFormat="1" ht="31.5" customHeight="1" x14ac:dyDescent="0.25">
      <c r="A114" s="117" t="s">
        <v>327</v>
      </c>
      <c r="B114" s="118" t="s">
        <v>383</v>
      </c>
      <c r="C114" s="274" t="s">
        <v>433</v>
      </c>
      <c r="D114" s="119" t="s">
        <v>329</v>
      </c>
      <c r="E114" s="121" t="s">
        <v>22</v>
      </c>
      <c r="F114" s="121" t="s">
        <v>355</v>
      </c>
      <c r="G114" s="121"/>
      <c r="H114" s="122">
        <v>6</v>
      </c>
      <c r="I114" s="123"/>
      <c r="J114" s="123" t="s">
        <v>424</v>
      </c>
      <c r="K114" s="124">
        <f t="shared" si="198"/>
        <v>13</v>
      </c>
      <c r="L114" s="123">
        <v>13</v>
      </c>
      <c r="M114" s="123"/>
      <c r="N114" s="123" t="s">
        <v>122</v>
      </c>
      <c r="O114" s="123"/>
      <c r="P114" s="124">
        <f t="shared" si="199"/>
        <v>1</v>
      </c>
      <c r="Q114" s="123">
        <v>1</v>
      </c>
      <c r="R114" s="123"/>
      <c r="S114" s="123" t="s">
        <v>329</v>
      </c>
      <c r="T114" s="123"/>
      <c r="U114" s="123" t="s">
        <v>390</v>
      </c>
      <c r="V114" s="123"/>
      <c r="W114" s="123"/>
      <c r="X114" s="123" t="s">
        <v>478</v>
      </c>
      <c r="Y114" s="123" t="s">
        <v>480</v>
      </c>
      <c r="Z114" s="297" t="s">
        <v>475</v>
      </c>
      <c r="AA114" s="126"/>
      <c r="AB114" s="127"/>
      <c r="AC114" s="128">
        <v>0</v>
      </c>
      <c r="AD114" s="129">
        <v>32</v>
      </c>
      <c r="AE114" s="130">
        <v>51</v>
      </c>
      <c r="AF114" s="131"/>
      <c r="AG114" s="132"/>
      <c r="AH114" s="133"/>
      <c r="AI114" s="132"/>
      <c r="AJ114" s="134"/>
      <c r="AK114" s="125" t="s">
        <v>331</v>
      </c>
      <c r="AL114" s="135"/>
      <c r="AM114" s="122"/>
      <c r="AN114" s="136">
        <f t="shared" si="152"/>
        <v>0</v>
      </c>
      <c r="AO114" s="137">
        <f t="shared" si="153"/>
        <v>0</v>
      </c>
      <c r="AP114" s="137">
        <f t="shared" si="154"/>
        <v>0</v>
      </c>
      <c r="AQ114" s="138">
        <f t="shared" si="155"/>
        <v>0</v>
      </c>
      <c r="AR114" s="137">
        <f t="shared" si="156"/>
        <v>0</v>
      </c>
      <c r="AS114" s="137">
        <f t="shared" si="157"/>
        <v>0</v>
      </c>
      <c r="AT114" s="137">
        <f t="shared" si="158"/>
        <v>0</v>
      </c>
      <c r="AU114" s="137">
        <f t="shared" si="159"/>
        <v>0</v>
      </c>
      <c r="AV114" s="137">
        <f t="shared" si="160"/>
        <v>0</v>
      </c>
      <c r="AW114" s="137">
        <f t="shared" si="161"/>
        <v>0</v>
      </c>
      <c r="AX114" s="137">
        <f t="shared" si="162"/>
        <v>4.550302325581395</v>
      </c>
      <c r="AY114" s="137">
        <f t="shared" si="163"/>
        <v>0</v>
      </c>
      <c r="AZ114" s="137">
        <f t="shared" si="164"/>
        <v>0</v>
      </c>
      <c r="BA114" s="137">
        <f t="shared" si="165"/>
        <v>0</v>
      </c>
      <c r="BB114" s="137">
        <f t="shared" si="166"/>
        <v>0</v>
      </c>
      <c r="BC114" s="137">
        <f t="shared" si="167"/>
        <v>0</v>
      </c>
      <c r="BD114" s="137">
        <f t="shared" si="168"/>
        <v>0</v>
      </c>
      <c r="BE114" s="137">
        <f t="shared" si="169"/>
        <v>0</v>
      </c>
      <c r="BF114" s="137">
        <f t="shared" si="170"/>
        <v>0</v>
      </c>
      <c r="BG114" s="139">
        <f t="shared" si="171"/>
        <v>0</v>
      </c>
      <c r="BH114" s="140">
        <f t="shared" si="172"/>
        <v>0</v>
      </c>
      <c r="BI114" s="152">
        <f t="shared" si="173"/>
        <v>36.550302325581399</v>
      </c>
      <c r="BJ114" s="152">
        <f t="shared" si="174"/>
        <v>0</v>
      </c>
      <c r="BK114" s="152">
        <f t="shared" si="175"/>
        <v>36.550302325581399</v>
      </c>
      <c r="BL114" s="153">
        <f t="shared" si="176"/>
        <v>0</v>
      </c>
      <c r="BM114" s="141"/>
      <c r="BN114" s="152">
        <f t="shared" si="177"/>
        <v>0</v>
      </c>
      <c r="BO114" s="152">
        <f t="shared" si="178"/>
        <v>0</v>
      </c>
      <c r="BP114" s="152">
        <f t="shared" si="179"/>
        <v>0</v>
      </c>
      <c r="BQ114" s="142"/>
      <c r="BR114" s="143">
        <f t="shared" si="180"/>
        <v>32</v>
      </c>
      <c r="BS114" s="144">
        <f t="shared" si="181"/>
        <v>4.550302325581395</v>
      </c>
      <c r="BT114" s="144">
        <f t="shared" si="182"/>
        <v>4.550302325581395</v>
      </c>
      <c r="BU114" s="144">
        <f t="shared" si="183"/>
        <v>0</v>
      </c>
      <c r="BV114" s="145">
        <f t="shared" si="184"/>
        <v>0</v>
      </c>
      <c r="BW114" s="146">
        <f t="shared" si="185"/>
        <v>0</v>
      </c>
      <c r="BX114" s="147"/>
      <c r="BY114" s="144">
        <f t="shared" si="186"/>
        <v>36.550302325581399</v>
      </c>
      <c r="BZ114" s="144">
        <f t="shared" si="187"/>
        <v>0</v>
      </c>
      <c r="CA114" s="144">
        <f t="shared" si="188"/>
        <v>36.550302325581399</v>
      </c>
      <c r="CB114" s="144">
        <f t="shared" si="189"/>
        <v>0</v>
      </c>
      <c r="CC114" s="144">
        <f t="shared" si="190"/>
        <v>0</v>
      </c>
      <c r="CD114" s="144">
        <f t="shared" si="191"/>
        <v>0</v>
      </c>
      <c r="CE114" s="144">
        <f t="shared" si="192"/>
        <v>0</v>
      </c>
      <c r="CF114" s="144">
        <f t="shared" si="193"/>
        <v>0</v>
      </c>
      <c r="CG114" s="144">
        <f t="shared" si="194"/>
        <v>0</v>
      </c>
      <c r="CH114" s="148">
        <f t="shared" si="195"/>
        <v>0</v>
      </c>
    </row>
    <row r="115" spans="1:86" s="149" customFormat="1" ht="31.5" customHeight="1" x14ac:dyDescent="0.25">
      <c r="A115" s="117" t="s">
        <v>327</v>
      </c>
      <c r="B115" s="118" t="s">
        <v>383</v>
      </c>
      <c r="C115" s="274" t="s">
        <v>433</v>
      </c>
      <c r="D115" s="119" t="s">
        <v>329</v>
      </c>
      <c r="E115" s="121" t="s">
        <v>22</v>
      </c>
      <c r="F115" s="121" t="s">
        <v>355</v>
      </c>
      <c r="G115" s="121"/>
      <c r="H115" s="122">
        <v>6</v>
      </c>
      <c r="I115" s="123"/>
      <c r="J115" s="123" t="s">
        <v>424</v>
      </c>
      <c r="K115" s="124">
        <f t="shared" si="198"/>
        <v>13</v>
      </c>
      <c r="L115" s="123">
        <v>12</v>
      </c>
      <c r="M115" s="123">
        <v>1</v>
      </c>
      <c r="N115" s="123" t="s">
        <v>122</v>
      </c>
      <c r="O115" s="123"/>
      <c r="P115" s="124">
        <f t="shared" si="199"/>
        <v>1</v>
      </c>
      <c r="Q115" s="123">
        <v>1</v>
      </c>
      <c r="R115" s="123"/>
      <c r="S115" s="123" t="s">
        <v>329</v>
      </c>
      <c r="T115" s="123"/>
      <c r="U115" s="123" t="s">
        <v>390</v>
      </c>
      <c r="V115" s="123"/>
      <c r="W115" s="123"/>
      <c r="X115" s="123" t="s">
        <v>478</v>
      </c>
      <c r="Y115" s="123" t="s">
        <v>480</v>
      </c>
      <c r="Z115" s="297" t="s">
        <v>475</v>
      </c>
      <c r="AA115" s="126"/>
      <c r="AB115" s="127"/>
      <c r="AC115" s="128">
        <v>0</v>
      </c>
      <c r="AD115" s="129">
        <v>32</v>
      </c>
      <c r="AE115" s="130">
        <v>51</v>
      </c>
      <c r="AF115" s="131"/>
      <c r="AG115" s="132"/>
      <c r="AH115" s="133"/>
      <c r="AI115" s="132"/>
      <c r="AJ115" s="134"/>
      <c r="AK115" s="125" t="s">
        <v>331</v>
      </c>
      <c r="AL115" s="135"/>
      <c r="AM115" s="122"/>
      <c r="AN115" s="136">
        <f t="shared" si="152"/>
        <v>0</v>
      </c>
      <c r="AO115" s="137">
        <f t="shared" si="153"/>
        <v>0</v>
      </c>
      <c r="AP115" s="137">
        <f t="shared" si="154"/>
        <v>0</v>
      </c>
      <c r="AQ115" s="138">
        <f t="shared" si="155"/>
        <v>0</v>
      </c>
      <c r="AR115" s="137">
        <f t="shared" si="156"/>
        <v>0</v>
      </c>
      <c r="AS115" s="137">
        <f t="shared" si="157"/>
        <v>0</v>
      </c>
      <c r="AT115" s="137">
        <f t="shared" si="158"/>
        <v>0</v>
      </c>
      <c r="AU115" s="137">
        <f t="shared" si="159"/>
        <v>0</v>
      </c>
      <c r="AV115" s="137">
        <f t="shared" si="160"/>
        <v>0</v>
      </c>
      <c r="AW115" s="137">
        <f t="shared" si="161"/>
        <v>0</v>
      </c>
      <c r="AX115" s="137">
        <f t="shared" si="162"/>
        <v>4.550302325581395</v>
      </c>
      <c r="AY115" s="137">
        <f t="shared" si="163"/>
        <v>0</v>
      </c>
      <c r="AZ115" s="137">
        <f t="shared" si="164"/>
        <v>0</v>
      </c>
      <c r="BA115" s="137">
        <f t="shared" si="165"/>
        <v>0</v>
      </c>
      <c r="BB115" s="137">
        <f t="shared" si="166"/>
        <v>0</v>
      </c>
      <c r="BC115" s="137">
        <f t="shared" si="167"/>
        <v>0</v>
      </c>
      <c r="BD115" s="137">
        <f t="shared" si="168"/>
        <v>0</v>
      </c>
      <c r="BE115" s="137">
        <f t="shared" si="169"/>
        <v>0</v>
      </c>
      <c r="BF115" s="137">
        <f t="shared" si="170"/>
        <v>0</v>
      </c>
      <c r="BG115" s="139">
        <f t="shared" si="171"/>
        <v>0</v>
      </c>
      <c r="BH115" s="140">
        <f t="shared" si="172"/>
        <v>0</v>
      </c>
      <c r="BI115" s="152">
        <f t="shared" si="173"/>
        <v>33.738740608228987</v>
      </c>
      <c r="BJ115" s="152">
        <f t="shared" si="174"/>
        <v>2.8115617173524154</v>
      </c>
      <c r="BK115" s="152">
        <f t="shared" si="175"/>
        <v>36.550302325581399</v>
      </c>
      <c r="BL115" s="153">
        <f t="shared" si="176"/>
        <v>7.6923076923076927E-2</v>
      </c>
      <c r="BM115" s="141"/>
      <c r="BN115" s="152">
        <f t="shared" si="177"/>
        <v>0</v>
      </c>
      <c r="BO115" s="152">
        <f t="shared" si="178"/>
        <v>0</v>
      </c>
      <c r="BP115" s="152">
        <f t="shared" si="179"/>
        <v>0</v>
      </c>
      <c r="BQ115" s="142"/>
      <c r="BR115" s="143">
        <f t="shared" si="180"/>
        <v>32</v>
      </c>
      <c r="BS115" s="144">
        <f t="shared" si="181"/>
        <v>4.550302325581395</v>
      </c>
      <c r="BT115" s="144">
        <f t="shared" si="182"/>
        <v>4.550302325581395</v>
      </c>
      <c r="BU115" s="144">
        <f t="shared" si="183"/>
        <v>0</v>
      </c>
      <c r="BV115" s="145">
        <f t="shared" si="184"/>
        <v>0</v>
      </c>
      <c r="BW115" s="146">
        <f t="shared" si="185"/>
        <v>0</v>
      </c>
      <c r="BX115" s="147"/>
      <c r="BY115" s="144">
        <f t="shared" si="186"/>
        <v>33.738740608228987</v>
      </c>
      <c r="BZ115" s="144">
        <f t="shared" si="187"/>
        <v>2.8115617173524154</v>
      </c>
      <c r="CA115" s="144">
        <f t="shared" si="188"/>
        <v>36.550302325581399</v>
      </c>
      <c r="CB115" s="144">
        <f t="shared" si="189"/>
        <v>0</v>
      </c>
      <c r="CC115" s="144">
        <f t="shared" si="190"/>
        <v>0</v>
      </c>
      <c r="CD115" s="144">
        <f t="shared" si="191"/>
        <v>0</v>
      </c>
      <c r="CE115" s="144">
        <f t="shared" si="192"/>
        <v>0</v>
      </c>
      <c r="CF115" s="144">
        <f t="shared" si="193"/>
        <v>0</v>
      </c>
      <c r="CG115" s="144">
        <f t="shared" si="194"/>
        <v>0</v>
      </c>
      <c r="CH115" s="148">
        <f t="shared" si="195"/>
        <v>0</v>
      </c>
    </row>
    <row r="116" spans="1:86" s="149" customFormat="1" ht="47.25" customHeight="1" x14ac:dyDescent="0.25">
      <c r="A116" s="117" t="s">
        <v>327</v>
      </c>
      <c r="B116" s="118" t="s">
        <v>391</v>
      </c>
      <c r="C116" s="274" t="s">
        <v>356</v>
      </c>
      <c r="D116" s="119" t="s">
        <v>329</v>
      </c>
      <c r="E116" s="121" t="s">
        <v>22</v>
      </c>
      <c r="F116" s="121" t="s">
        <v>355</v>
      </c>
      <c r="G116" s="121"/>
      <c r="H116" s="122">
        <v>6</v>
      </c>
      <c r="I116" s="123"/>
      <c r="J116" s="123" t="s">
        <v>424</v>
      </c>
      <c r="K116" s="124">
        <f t="shared" si="198"/>
        <v>26</v>
      </c>
      <c r="L116" s="123">
        <v>25</v>
      </c>
      <c r="M116" s="123">
        <v>1</v>
      </c>
      <c r="N116" s="123" t="s">
        <v>123</v>
      </c>
      <c r="O116" s="123"/>
      <c r="P116" s="124">
        <f t="shared" si="199"/>
        <v>2</v>
      </c>
      <c r="Q116" s="123">
        <v>2</v>
      </c>
      <c r="R116" s="123"/>
      <c r="S116" s="123" t="s">
        <v>329</v>
      </c>
      <c r="T116" s="123"/>
      <c r="U116" s="123" t="s">
        <v>390</v>
      </c>
      <c r="V116" s="123"/>
      <c r="W116" s="123"/>
      <c r="X116" s="123" t="s">
        <v>478</v>
      </c>
      <c r="Y116" s="123" t="s">
        <v>481</v>
      </c>
      <c r="Z116" s="297" t="s">
        <v>469</v>
      </c>
      <c r="AA116" s="126"/>
      <c r="AB116" s="127"/>
      <c r="AC116" s="128"/>
      <c r="AD116" s="129"/>
      <c r="AE116" s="130"/>
      <c r="AF116" s="131"/>
      <c r="AG116" s="132"/>
      <c r="AH116" s="133"/>
      <c r="AI116" s="132"/>
      <c r="AJ116" s="134"/>
      <c r="AK116" s="125"/>
      <c r="AL116" s="135">
        <v>4</v>
      </c>
      <c r="AM116" s="122"/>
      <c r="AN116" s="136">
        <f t="shared" si="152"/>
        <v>0</v>
      </c>
      <c r="AO116" s="137">
        <f t="shared" si="153"/>
        <v>0</v>
      </c>
      <c r="AP116" s="137">
        <f t="shared" si="154"/>
        <v>0</v>
      </c>
      <c r="AQ116" s="138">
        <f t="shared" si="155"/>
        <v>0</v>
      </c>
      <c r="AR116" s="137">
        <f t="shared" si="156"/>
        <v>0</v>
      </c>
      <c r="AS116" s="137">
        <f t="shared" si="157"/>
        <v>0</v>
      </c>
      <c r="AT116" s="137">
        <f t="shared" si="158"/>
        <v>0</v>
      </c>
      <c r="AU116" s="137">
        <f t="shared" si="159"/>
        <v>0</v>
      </c>
      <c r="AV116" s="137">
        <f t="shared" si="160"/>
        <v>0</v>
      </c>
      <c r="AW116" s="137">
        <f t="shared" si="161"/>
        <v>62.4</v>
      </c>
      <c r="AX116" s="137">
        <f t="shared" si="162"/>
        <v>0</v>
      </c>
      <c r="AY116" s="137">
        <f t="shared" si="163"/>
        <v>0</v>
      </c>
      <c r="AZ116" s="137">
        <f t="shared" si="164"/>
        <v>0</v>
      </c>
      <c r="BA116" s="137">
        <f t="shared" si="165"/>
        <v>0</v>
      </c>
      <c r="BB116" s="137">
        <f t="shared" si="166"/>
        <v>0</v>
      </c>
      <c r="BC116" s="137">
        <f t="shared" si="167"/>
        <v>0</v>
      </c>
      <c r="BD116" s="137">
        <f t="shared" si="168"/>
        <v>0</v>
      </c>
      <c r="BE116" s="137">
        <f t="shared" si="169"/>
        <v>0</v>
      </c>
      <c r="BF116" s="137">
        <f t="shared" si="170"/>
        <v>0</v>
      </c>
      <c r="BG116" s="139">
        <f t="shared" si="171"/>
        <v>0</v>
      </c>
      <c r="BH116" s="140">
        <f t="shared" si="172"/>
        <v>0</v>
      </c>
      <c r="BI116" s="152">
        <f t="shared" si="173"/>
        <v>60</v>
      </c>
      <c r="BJ116" s="152">
        <f t="shared" si="174"/>
        <v>2.4</v>
      </c>
      <c r="BK116" s="152">
        <f t="shared" si="175"/>
        <v>62.4</v>
      </c>
      <c r="BL116" s="153">
        <f t="shared" si="176"/>
        <v>3.8461538461538464E-2</v>
      </c>
      <c r="BM116" s="141"/>
      <c r="BN116" s="152">
        <f t="shared" si="177"/>
        <v>60</v>
      </c>
      <c r="BO116" s="152">
        <f t="shared" si="178"/>
        <v>2.4</v>
      </c>
      <c r="BP116" s="152">
        <f t="shared" si="179"/>
        <v>62.4</v>
      </c>
      <c r="BQ116" s="142"/>
      <c r="BR116" s="143">
        <f t="shared" si="180"/>
        <v>62.4</v>
      </c>
      <c r="BS116" s="144">
        <f t="shared" si="181"/>
        <v>0</v>
      </c>
      <c r="BT116" s="144">
        <f t="shared" si="182"/>
        <v>0</v>
      </c>
      <c r="BU116" s="144">
        <f t="shared" si="183"/>
        <v>0</v>
      </c>
      <c r="BV116" s="145">
        <f t="shared" si="184"/>
        <v>0</v>
      </c>
      <c r="BW116" s="146">
        <f t="shared" si="185"/>
        <v>0</v>
      </c>
      <c r="BX116" s="147"/>
      <c r="BY116" s="144">
        <f t="shared" si="186"/>
        <v>60</v>
      </c>
      <c r="BZ116" s="144">
        <f t="shared" si="187"/>
        <v>2.4</v>
      </c>
      <c r="CA116" s="144">
        <f t="shared" si="188"/>
        <v>62.4</v>
      </c>
      <c r="CB116" s="144">
        <f t="shared" si="189"/>
        <v>0</v>
      </c>
      <c r="CC116" s="144">
        <f t="shared" si="190"/>
        <v>0</v>
      </c>
      <c r="CD116" s="144">
        <f t="shared" si="191"/>
        <v>0</v>
      </c>
      <c r="CE116" s="144">
        <f t="shared" si="192"/>
        <v>0</v>
      </c>
      <c r="CF116" s="144">
        <f t="shared" si="193"/>
        <v>0</v>
      </c>
      <c r="CG116" s="144">
        <f t="shared" si="194"/>
        <v>0</v>
      </c>
      <c r="CH116" s="148">
        <f t="shared" si="195"/>
        <v>0</v>
      </c>
    </row>
    <row r="117" spans="1:86" s="149" customFormat="1" ht="31.5" customHeight="1" x14ac:dyDescent="0.25">
      <c r="A117" s="117" t="s">
        <v>327</v>
      </c>
      <c r="B117" s="118" t="s">
        <v>383</v>
      </c>
      <c r="C117" s="274" t="s">
        <v>403</v>
      </c>
      <c r="D117" s="119" t="s">
        <v>329</v>
      </c>
      <c r="E117" s="121" t="s">
        <v>22</v>
      </c>
      <c r="F117" s="121" t="s">
        <v>355</v>
      </c>
      <c r="G117" s="121"/>
      <c r="H117" s="122">
        <v>3</v>
      </c>
      <c r="I117" s="123" t="s">
        <v>333</v>
      </c>
      <c r="J117" s="123" t="s">
        <v>434</v>
      </c>
      <c r="K117" s="124">
        <f t="shared" si="198"/>
        <v>26</v>
      </c>
      <c r="L117" s="123">
        <v>26</v>
      </c>
      <c r="M117" s="123"/>
      <c r="N117" s="123" t="s">
        <v>119</v>
      </c>
      <c r="O117" s="123"/>
      <c r="P117" s="124">
        <f t="shared" si="199"/>
        <v>1</v>
      </c>
      <c r="Q117" s="123">
        <v>1</v>
      </c>
      <c r="R117" s="123"/>
      <c r="S117" s="123" t="s">
        <v>329</v>
      </c>
      <c r="T117" s="123"/>
      <c r="U117" s="123" t="s">
        <v>390</v>
      </c>
      <c r="V117" s="123" t="s">
        <v>482</v>
      </c>
      <c r="W117" s="123" t="s">
        <v>44</v>
      </c>
      <c r="X117" s="123" t="s">
        <v>482</v>
      </c>
      <c r="Y117" s="123" t="s">
        <v>480</v>
      </c>
      <c r="Z117" s="297" t="s">
        <v>471</v>
      </c>
      <c r="AA117" s="126">
        <v>144</v>
      </c>
      <c r="AB117" s="127">
        <v>16</v>
      </c>
      <c r="AC117" s="128">
        <v>0</v>
      </c>
      <c r="AD117" s="129"/>
      <c r="AE117" s="130"/>
      <c r="AF117" s="131"/>
      <c r="AG117" s="132"/>
      <c r="AH117" s="133"/>
      <c r="AI117" s="132"/>
      <c r="AJ117" s="134"/>
      <c r="AK117" s="125"/>
      <c r="AL117" s="135"/>
      <c r="AM117" s="122"/>
      <c r="AN117" s="136">
        <f t="shared" si="152"/>
        <v>0</v>
      </c>
      <c r="AO117" s="137">
        <f t="shared" si="153"/>
        <v>9.1</v>
      </c>
      <c r="AP117" s="137">
        <f t="shared" si="154"/>
        <v>2</v>
      </c>
      <c r="AQ117" s="138">
        <f t="shared" si="155"/>
        <v>0.8</v>
      </c>
      <c r="AR117" s="137">
        <f t="shared" si="156"/>
        <v>0</v>
      </c>
      <c r="AS117" s="137">
        <f t="shared" si="157"/>
        <v>0</v>
      </c>
      <c r="AT117" s="137">
        <f t="shared" si="158"/>
        <v>0</v>
      </c>
      <c r="AU117" s="137">
        <f t="shared" si="159"/>
        <v>0</v>
      </c>
      <c r="AV117" s="137">
        <f t="shared" si="160"/>
        <v>0</v>
      </c>
      <c r="AW117" s="137">
        <f t="shared" si="161"/>
        <v>0</v>
      </c>
      <c r="AX117" s="137">
        <f t="shared" si="162"/>
        <v>0</v>
      </c>
      <c r="AY117" s="137">
        <f t="shared" si="163"/>
        <v>0</v>
      </c>
      <c r="AZ117" s="137">
        <f t="shared" si="164"/>
        <v>0</v>
      </c>
      <c r="BA117" s="137">
        <f t="shared" si="165"/>
        <v>0</v>
      </c>
      <c r="BB117" s="137">
        <f t="shared" si="166"/>
        <v>0</v>
      </c>
      <c r="BC117" s="137">
        <f t="shared" si="167"/>
        <v>0</v>
      </c>
      <c r="BD117" s="137">
        <f t="shared" si="168"/>
        <v>0</v>
      </c>
      <c r="BE117" s="137">
        <f t="shared" si="169"/>
        <v>0</v>
      </c>
      <c r="BF117" s="137">
        <f t="shared" si="170"/>
        <v>0</v>
      </c>
      <c r="BG117" s="139">
        <f t="shared" si="171"/>
        <v>2.2464</v>
      </c>
      <c r="BH117" s="140">
        <f t="shared" si="172"/>
        <v>0</v>
      </c>
      <c r="BI117" s="152">
        <f t="shared" si="173"/>
        <v>30.1464</v>
      </c>
      <c r="BJ117" s="152">
        <f t="shared" si="174"/>
        <v>0</v>
      </c>
      <c r="BK117" s="152">
        <f t="shared" si="175"/>
        <v>30.1464</v>
      </c>
      <c r="BL117" s="153">
        <f t="shared" si="176"/>
        <v>0</v>
      </c>
      <c r="BM117" s="141"/>
      <c r="BN117" s="152">
        <f t="shared" si="177"/>
        <v>0</v>
      </c>
      <c r="BO117" s="152">
        <f t="shared" si="178"/>
        <v>0</v>
      </c>
      <c r="BP117" s="152">
        <f t="shared" si="179"/>
        <v>0</v>
      </c>
      <c r="BQ117" s="142"/>
      <c r="BR117" s="143">
        <f t="shared" si="180"/>
        <v>27.900000000000002</v>
      </c>
      <c r="BS117" s="144">
        <f t="shared" si="181"/>
        <v>2.2464</v>
      </c>
      <c r="BT117" s="144">
        <f t="shared" si="182"/>
        <v>2.2464</v>
      </c>
      <c r="BU117" s="144">
        <f t="shared" si="183"/>
        <v>0</v>
      </c>
      <c r="BV117" s="145">
        <f t="shared" si="184"/>
        <v>0</v>
      </c>
      <c r="BW117" s="146">
        <f t="shared" si="185"/>
        <v>0</v>
      </c>
      <c r="BX117" s="147"/>
      <c r="BY117" s="144">
        <f t="shared" si="186"/>
        <v>30.1464</v>
      </c>
      <c r="BZ117" s="144">
        <f t="shared" si="187"/>
        <v>0</v>
      </c>
      <c r="CA117" s="144">
        <f t="shared" si="188"/>
        <v>30.1464</v>
      </c>
      <c r="CB117" s="144">
        <f t="shared" si="189"/>
        <v>0</v>
      </c>
      <c r="CC117" s="144">
        <f t="shared" si="190"/>
        <v>0</v>
      </c>
      <c r="CD117" s="144">
        <f t="shared" si="191"/>
        <v>0</v>
      </c>
      <c r="CE117" s="144">
        <f t="shared" si="192"/>
        <v>0</v>
      </c>
      <c r="CF117" s="144">
        <f t="shared" si="193"/>
        <v>0</v>
      </c>
      <c r="CG117" s="144">
        <f t="shared" si="194"/>
        <v>0</v>
      </c>
      <c r="CH117" s="148">
        <f t="shared" si="195"/>
        <v>0</v>
      </c>
    </row>
    <row r="118" spans="1:86" s="149" customFormat="1" ht="31.5" customHeight="1" x14ac:dyDescent="0.25">
      <c r="A118" s="117" t="s">
        <v>327</v>
      </c>
      <c r="B118" s="118" t="s">
        <v>383</v>
      </c>
      <c r="C118" s="274" t="s">
        <v>403</v>
      </c>
      <c r="D118" s="119" t="s">
        <v>329</v>
      </c>
      <c r="E118" s="121" t="s">
        <v>22</v>
      </c>
      <c r="F118" s="121" t="s">
        <v>355</v>
      </c>
      <c r="G118" s="121"/>
      <c r="H118" s="122">
        <v>3</v>
      </c>
      <c r="I118" s="123"/>
      <c r="J118" s="123" t="s">
        <v>434</v>
      </c>
      <c r="K118" s="124">
        <f t="shared" si="198"/>
        <v>13</v>
      </c>
      <c r="L118" s="123">
        <v>13</v>
      </c>
      <c r="M118" s="123"/>
      <c r="N118" s="123" t="s">
        <v>122</v>
      </c>
      <c r="O118" s="123" t="s">
        <v>435</v>
      </c>
      <c r="P118" s="124">
        <f t="shared" si="199"/>
        <v>1</v>
      </c>
      <c r="Q118" s="123">
        <v>1</v>
      </c>
      <c r="R118" s="123"/>
      <c r="S118" s="123" t="s">
        <v>329</v>
      </c>
      <c r="T118" s="123"/>
      <c r="U118" s="123" t="s">
        <v>390</v>
      </c>
      <c r="V118" s="123" t="s">
        <v>482</v>
      </c>
      <c r="W118" s="123" t="s">
        <v>44</v>
      </c>
      <c r="X118" s="123" t="s">
        <v>482</v>
      </c>
      <c r="Y118" s="123" t="s">
        <v>481</v>
      </c>
      <c r="Z118" s="297" t="s">
        <v>471</v>
      </c>
      <c r="AA118" s="126"/>
      <c r="AB118" s="127"/>
      <c r="AC118" s="128">
        <v>0</v>
      </c>
      <c r="AD118" s="129">
        <v>48</v>
      </c>
      <c r="AE118" s="130">
        <v>44</v>
      </c>
      <c r="AF118" s="131"/>
      <c r="AG118" s="132"/>
      <c r="AH118" s="133"/>
      <c r="AI118" s="132"/>
      <c r="AJ118" s="134"/>
      <c r="AK118" s="125" t="s">
        <v>331</v>
      </c>
      <c r="AL118" s="135"/>
      <c r="AM118" s="122"/>
      <c r="AN118" s="136">
        <f t="shared" si="152"/>
        <v>0</v>
      </c>
      <c r="AO118" s="137">
        <f t="shared" si="153"/>
        <v>0</v>
      </c>
      <c r="AP118" s="137">
        <f t="shared" si="154"/>
        <v>0</v>
      </c>
      <c r="AQ118" s="138">
        <f t="shared" si="155"/>
        <v>0</v>
      </c>
      <c r="AR118" s="137">
        <f t="shared" si="156"/>
        <v>0</v>
      </c>
      <c r="AS118" s="137">
        <f t="shared" si="157"/>
        <v>0</v>
      </c>
      <c r="AT118" s="137">
        <f t="shared" si="158"/>
        <v>0</v>
      </c>
      <c r="AU118" s="137">
        <f t="shared" si="159"/>
        <v>0</v>
      </c>
      <c r="AV118" s="137">
        <f t="shared" si="160"/>
        <v>0</v>
      </c>
      <c r="AW118" s="137">
        <f t="shared" si="161"/>
        <v>0</v>
      </c>
      <c r="AX118" s="137">
        <f t="shared" si="162"/>
        <v>4.0009411764705884</v>
      </c>
      <c r="AY118" s="137">
        <f t="shared" si="163"/>
        <v>0</v>
      </c>
      <c r="AZ118" s="137">
        <f t="shared" si="164"/>
        <v>0</v>
      </c>
      <c r="BA118" s="137">
        <f t="shared" si="165"/>
        <v>0</v>
      </c>
      <c r="BB118" s="137">
        <f t="shared" si="166"/>
        <v>0</v>
      </c>
      <c r="BC118" s="137">
        <f t="shared" si="167"/>
        <v>0</v>
      </c>
      <c r="BD118" s="137">
        <f t="shared" si="168"/>
        <v>0</v>
      </c>
      <c r="BE118" s="137">
        <f t="shared" si="169"/>
        <v>0</v>
      </c>
      <c r="BF118" s="137">
        <f t="shared" si="170"/>
        <v>0</v>
      </c>
      <c r="BG118" s="139">
        <f t="shared" si="171"/>
        <v>0</v>
      </c>
      <c r="BH118" s="140">
        <f t="shared" si="172"/>
        <v>0</v>
      </c>
      <c r="BI118" s="152">
        <f t="shared" si="173"/>
        <v>52.00094117647059</v>
      </c>
      <c r="BJ118" s="152">
        <f t="shared" si="174"/>
        <v>0</v>
      </c>
      <c r="BK118" s="152">
        <f t="shared" si="175"/>
        <v>52.00094117647059</v>
      </c>
      <c r="BL118" s="153">
        <f t="shared" si="176"/>
        <v>0</v>
      </c>
      <c r="BM118" s="141"/>
      <c r="BN118" s="152">
        <f t="shared" si="177"/>
        <v>52.00094117647059</v>
      </c>
      <c r="BO118" s="152">
        <f t="shared" si="178"/>
        <v>0</v>
      </c>
      <c r="BP118" s="152">
        <f t="shared" si="179"/>
        <v>52.00094117647059</v>
      </c>
      <c r="BQ118" s="142"/>
      <c r="BR118" s="143">
        <f t="shared" si="180"/>
        <v>48</v>
      </c>
      <c r="BS118" s="144">
        <f t="shared" si="181"/>
        <v>4.0009411764705884</v>
      </c>
      <c r="BT118" s="144">
        <f t="shared" si="182"/>
        <v>4.0009411764705884</v>
      </c>
      <c r="BU118" s="144">
        <f t="shared" si="183"/>
        <v>0</v>
      </c>
      <c r="BV118" s="145">
        <f t="shared" si="184"/>
        <v>0</v>
      </c>
      <c r="BW118" s="146">
        <f t="shared" si="185"/>
        <v>0</v>
      </c>
      <c r="BX118" s="147"/>
      <c r="BY118" s="144">
        <f t="shared" si="186"/>
        <v>52.00094117647059</v>
      </c>
      <c r="BZ118" s="144">
        <f t="shared" si="187"/>
        <v>0</v>
      </c>
      <c r="CA118" s="144">
        <f t="shared" si="188"/>
        <v>52.00094117647059</v>
      </c>
      <c r="CB118" s="144">
        <f t="shared" si="189"/>
        <v>0</v>
      </c>
      <c r="CC118" s="144">
        <f t="shared" si="190"/>
        <v>0</v>
      </c>
      <c r="CD118" s="144">
        <f t="shared" si="191"/>
        <v>0</v>
      </c>
      <c r="CE118" s="144">
        <f t="shared" si="192"/>
        <v>0</v>
      </c>
      <c r="CF118" s="144">
        <f t="shared" si="193"/>
        <v>0</v>
      </c>
      <c r="CG118" s="144">
        <f t="shared" si="194"/>
        <v>0</v>
      </c>
      <c r="CH118" s="148">
        <f t="shared" si="195"/>
        <v>0</v>
      </c>
    </row>
    <row r="119" spans="1:86" s="149" customFormat="1" ht="31.5" customHeight="1" x14ac:dyDescent="0.25">
      <c r="A119" s="117" t="s">
        <v>327</v>
      </c>
      <c r="B119" s="118" t="s">
        <v>383</v>
      </c>
      <c r="C119" s="274" t="s">
        <v>403</v>
      </c>
      <c r="D119" s="119" t="s">
        <v>329</v>
      </c>
      <c r="E119" s="121" t="s">
        <v>22</v>
      </c>
      <c r="F119" s="121" t="s">
        <v>355</v>
      </c>
      <c r="G119" s="121"/>
      <c r="H119" s="122">
        <v>3</v>
      </c>
      <c r="I119" s="123"/>
      <c r="J119" s="123" t="s">
        <v>434</v>
      </c>
      <c r="K119" s="124">
        <f t="shared" si="198"/>
        <v>13</v>
      </c>
      <c r="L119" s="123">
        <v>13</v>
      </c>
      <c r="M119" s="123"/>
      <c r="N119" s="123" t="s">
        <v>122</v>
      </c>
      <c r="O119" s="123" t="s">
        <v>435</v>
      </c>
      <c r="P119" s="124">
        <f t="shared" si="199"/>
        <v>1</v>
      </c>
      <c r="Q119" s="123">
        <v>1</v>
      </c>
      <c r="R119" s="123"/>
      <c r="S119" s="123" t="s">
        <v>329</v>
      </c>
      <c r="T119" s="123"/>
      <c r="U119" s="123" t="s">
        <v>390</v>
      </c>
      <c r="V119" s="123"/>
      <c r="W119" s="123"/>
      <c r="X119" s="123" t="s">
        <v>483</v>
      </c>
      <c r="Y119" s="123" t="s">
        <v>479</v>
      </c>
      <c r="Z119" s="297" t="s">
        <v>472</v>
      </c>
      <c r="AA119" s="126"/>
      <c r="AB119" s="127"/>
      <c r="AC119" s="128">
        <v>0</v>
      </c>
      <c r="AD119" s="129">
        <v>48</v>
      </c>
      <c r="AE119" s="130">
        <v>44</v>
      </c>
      <c r="AF119" s="131"/>
      <c r="AG119" s="132"/>
      <c r="AH119" s="133"/>
      <c r="AI119" s="132"/>
      <c r="AJ119" s="134"/>
      <c r="AK119" s="125" t="s">
        <v>331</v>
      </c>
      <c r="AL119" s="135"/>
      <c r="AM119" s="122"/>
      <c r="AN119" s="136">
        <f t="shared" si="152"/>
        <v>0</v>
      </c>
      <c r="AO119" s="137">
        <f t="shared" si="153"/>
        <v>0</v>
      </c>
      <c r="AP119" s="137">
        <f t="shared" si="154"/>
        <v>0</v>
      </c>
      <c r="AQ119" s="138">
        <f t="shared" si="155"/>
        <v>0</v>
      </c>
      <c r="AR119" s="137">
        <f t="shared" si="156"/>
        <v>0</v>
      </c>
      <c r="AS119" s="137">
        <f t="shared" si="157"/>
        <v>0</v>
      </c>
      <c r="AT119" s="137">
        <f t="shared" si="158"/>
        <v>0</v>
      </c>
      <c r="AU119" s="137">
        <f t="shared" si="159"/>
        <v>0</v>
      </c>
      <c r="AV119" s="137">
        <f t="shared" si="160"/>
        <v>0</v>
      </c>
      <c r="AW119" s="137">
        <f t="shared" si="161"/>
        <v>0</v>
      </c>
      <c r="AX119" s="137">
        <f t="shared" si="162"/>
        <v>4.0009411764705884</v>
      </c>
      <c r="AY119" s="137">
        <f t="shared" si="163"/>
        <v>0</v>
      </c>
      <c r="AZ119" s="137">
        <f t="shared" si="164"/>
        <v>0</v>
      </c>
      <c r="BA119" s="137">
        <f t="shared" si="165"/>
        <v>0</v>
      </c>
      <c r="BB119" s="137">
        <f t="shared" si="166"/>
        <v>0</v>
      </c>
      <c r="BC119" s="137">
        <f t="shared" si="167"/>
        <v>0</v>
      </c>
      <c r="BD119" s="137">
        <f t="shared" si="168"/>
        <v>0</v>
      </c>
      <c r="BE119" s="137">
        <f t="shared" si="169"/>
        <v>0</v>
      </c>
      <c r="BF119" s="137">
        <f t="shared" si="170"/>
        <v>0</v>
      </c>
      <c r="BG119" s="139">
        <f t="shared" si="171"/>
        <v>0</v>
      </c>
      <c r="BH119" s="140">
        <f t="shared" si="172"/>
        <v>0</v>
      </c>
      <c r="BI119" s="152">
        <f t="shared" si="173"/>
        <v>52.00094117647059</v>
      </c>
      <c r="BJ119" s="152">
        <f t="shared" si="174"/>
        <v>0</v>
      </c>
      <c r="BK119" s="152">
        <f t="shared" si="175"/>
        <v>52.00094117647059</v>
      </c>
      <c r="BL119" s="153">
        <f t="shared" si="176"/>
        <v>0</v>
      </c>
      <c r="BM119" s="141"/>
      <c r="BN119" s="152">
        <f t="shared" si="177"/>
        <v>0</v>
      </c>
      <c r="BO119" s="152">
        <f t="shared" si="178"/>
        <v>0</v>
      </c>
      <c r="BP119" s="152">
        <f t="shared" si="179"/>
        <v>0</v>
      </c>
      <c r="BQ119" s="142"/>
      <c r="BR119" s="143">
        <f t="shared" si="180"/>
        <v>48</v>
      </c>
      <c r="BS119" s="144">
        <f t="shared" si="181"/>
        <v>4.0009411764705884</v>
      </c>
      <c r="BT119" s="144">
        <f t="shared" si="182"/>
        <v>4.0009411764705884</v>
      </c>
      <c r="BU119" s="144">
        <f t="shared" si="183"/>
        <v>0</v>
      </c>
      <c r="BV119" s="145">
        <f t="shared" si="184"/>
        <v>0</v>
      </c>
      <c r="BW119" s="146">
        <f t="shared" si="185"/>
        <v>0</v>
      </c>
      <c r="BX119" s="147"/>
      <c r="BY119" s="144">
        <f t="shared" si="186"/>
        <v>52.00094117647059</v>
      </c>
      <c r="BZ119" s="144">
        <f t="shared" si="187"/>
        <v>0</v>
      </c>
      <c r="CA119" s="144">
        <f t="shared" si="188"/>
        <v>52.00094117647059</v>
      </c>
      <c r="CB119" s="144">
        <f t="shared" si="189"/>
        <v>0</v>
      </c>
      <c r="CC119" s="144">
        <f t="shared" si="190"/>
        <v>0</v>
      </c>
      <c r="CD119" s="144">
        <f t="shared" si="191"/>
        <v>0</v>
      </c>
      <c r="CE119" s="144">
        <f t="shared" si="192"/>
        <v>0</v>
      </c>
      <c r="CF119" s="144">
        <f t="shared" si="193"/>
        <v>0</v>
      </c>
      <c r="CG119" s="144">
        <f t="shared" si="194"/>
        <v>0</v>
      </c>
      <c r="CH119" s="148">
        <f t="shared" si="195"/>
        <v>0</v>
      </c>
    </row>
    <row r="120" spans="1:86" s="149" customFormat="1" ht="15.75" customHeight="1" x14ac:dyDescent="0.25">
      <c r="A120" s="117" t="s">
        <v>327</v>
      </c>
      <c r="B120" s="118" t="s">
        <v>383</v>
      </c>
      <c r="C120" s="274" t="s">
        <v>386</v>
      </c>
      <c r="D120" s="119" t="s">
        <v>329</v>
      </c>
      <c r="E120" s="121" t="s">
        <v>22</v>
      </c>
      <c r="F120" s="121" t="s">
        <v>355</v>
      </c>
      <c r="G120" s="121"/>
      <c r="H120" s="122">
        <v>3</v>
      </c>
      <c r="I120" s="123" t="s">
        <v>330</v>
      </c>
      <c r="J120" s="123" t="s">
        <v>434</v>
      </c>
      <c r="K120" s="124">
        <f t="shared" si="198"/>
        <v>26</v>
      </c>
      <c r="L120" s="123">
        <v>26</v>
      </c>
      <c r="M120" s="123"/>
      <c r="N120" s="123" t="s">
        <v>119</v>
      </c>
      <c r="O120" s="123"/>
      <c r="P120" s="124">
        <f t="shared" si="199"/>
        <v>1</v>
      </c>
      <c r="Q120" s="123">
        <v>1</v>
      </c>
      <c r="R120" s="123"/>
      <c r="S120" s="123" t="s">
        <v>329</v>
      </c>
      <c r="T120" s="123"/>
      <c r="U120" s="123" t="s">
        <v>390</v>
      </c>
      <c r="V120" s="123" t="s">
        <v>484</v>
      </c>
      <c r="W120" s="123" t="s">
        <v>530</v>
      </c>
      <c r="X120" s="123" t="s">
        <v>484</v>
      </c>
      <c r="Y120" s="123" t="s">
        <v>480</v>
      </c>
      <c r="Z120" s="297" t="s">
        <v>467</v>
      </c>
      <c r="AA120" s="126">
        <v>108</v>
      </c>
      <c r="AB120" s="127">
        <v>16</v>
      </c>
      <c r="AC120" s="128">
        <v>0</v>
      </c>
      <c r="AD120" s="129"/>
      <c r="AE120" s="130"/>
      <c r="AF120" s="131"/>
      <c r="AG120" s="132"/>
      <c r="AH120" s="133"/>
      <c r="AI120" s="132"/>
      <c r="AJ120" s="134"/>
      <c r="AK120" s="125"/>
      <c r="AL120" s="135"/>
      <c r="AM120" s="122"/>
      <c r="AN120" s="136">
        <f t="shared" si="152"/>
        <v>6.5</v>
      </c>
      <c r="AO120" s="137">
        <f t="shared" si="153"/>
        <v>0</v>
      </c>
      <c r="AP120" s="137">
        <f t="shared" si="154"/>
        <v>0</v>
      </c>
      <c r="AQ120" s="138">
        <f t="shared" si="155"/>
        <v>0.8</v>
      </c>
      <c r="AR120" s="137">
        <f t="shared" si="156"/>
        <v>0</v>
      </c>
      <c r="AS120" s="137">
        <f t="shared" si="157"/>
        <v>0</v>
      </c>
      <c r="AT120" s="137">
        <f t="shared" si="158"/>
        <v>0</v>
      </c>
      <c r="AU120" s="137">
        <f t="shared" si="159"/>
        <v>0</v>
      </c>
      <c r="AV120" s="137">
        <f t="shared" si="160"/>
        <v>0</v>
      </c>
      <c r="AW120" s="137">
        <f t="shared" si="161"/>
        <v>0</v>
      </c>
      <c r="AX120" s="137">
        <f t="shared" si="162"/>
        <v>0</v>
      </c>
      <c r="AY120" s="137">
        <f t="shared" si="163"/>
        <v>0</v>
      </c>
      <c r="AZ120" s="137">
        <f t="shared" si="164"/>
        <v>0</v>
      </c>
      <c r="BA120" s="137">
        <f t="shared" si="165"/>
        <v>0</v>
      </c>
      <c r="BB120" s="137">
        <f t="shared" si="166"/>
        <v>0</v>
      </c>
      <c r="BC120" s="137">
        <f t="shared" si="167"/>
        <v>0</v>
      </c>
      <c r="BD120" s="137">
        <f t="shared" si="168"/>
        <v>0</v>
      </c>
      <c r="BE120" s="137">
        <f t="shared" si="169"/>
        <v>0</v>
      </c>
      <c r="BF120" s="137">
        <f t="shared" si="170"/>
        <v>0</v>
      </c>
      <c r="BG120" s="139">
        <f t="shared" si="171"/>
        <v>1.6847999999999999</v>
      </c>
      <c r="BH120" s="140">
        <f t="shared" si="172"/>
        <v>0</v>
      </c>
      <c r="BI120" s="152">
        <f t="shared" si="173"/>
        <v>24.9848</v>
      </c>
      <c r="BJ120" s="152">
        <f t="shared" si="174"/>
        <v>0</v>
      </c>
      <c r="BK120" s="152">
        <f t="shared" si="175"/>
        <v>24.9848</v>
      </c>
      <c r="BL120" s="153">
        <f t="shared" si="176"/>
        <v>0</v>
      </c>
      <c r="BM120" s="141"/>
      <c r="BN120" s="152">
        <f t="shared" si="177"/>
        <v>0</v>
      </c>
      <c r="BO120" s="152">
        <f t="shared" si="178"/>
        <v>0</v>
      </c>
      <c r="BP120" s="152">
        <f t="shared" si="179"/>
        <v>0</v>
      </c>
      <c r="BQ120" s="142"/>
      <c r="BR120" s="143">
        <f t="shared" si="180"/>
        <v>23.3</v>
      </c>
      <c r="BS120" s="144">
        <f t="shared" si="181"/>
        <v>1.6847999999999999</v>
      </c>
      <c r="BT120" s="144">
        <f t="shared" si="182"/>
        <v>1.6847999999999999</v>
      </c>
      <c r="BU120" s="144">
        <f t="shared" si="183"/>
        <v>0</v>
      </c>
      <c r="BV120" s="145">
        <f t="shared" si="184"/>
        <v>0</v>
      </c>
      <c r="BW120" s="146">
        <f t="shared" si="185"/>
        <v>0</v>
      </c>
      <c r="BX120" s="147"/>
      <c r="BY120" s="144">
        <f t="shared" si="186"/>
        <v>24.9848</v>
      </c>
      <c r="BZ120" s="144">
        <f t="shared" si="187"/>
        <v>0</v>
      </c>
      <c r="CA120" s="144">
        <f t="shared" si="188"/>
        <v>24.9848</v>
      </c>
      <c r="CB120" s="144">
        <f t="shared" si="189"/>
        <v>0</v>
      </c>
      <c r="CC120" s="144">
        <f t="shared" si="190"/>
        <v>0</v>
      </c>
      <c r="CD120" s="144">
        <f t="shared" si="191"/>
        <v>0</v>
      </c>
      <c r="CE120" s="144">
        <f t="shared" si="192"/>
        <v>0</v>
      </c>
      <c r="CF120" s="144">
        <f t="shared" si="193"/>
        <v>0</v>
      </c>
      <c r="CG120" s="144">
        <f t="shared" si="194"/>
        <v>0</v>
      </c>
      <c r="CH120" s="148">
        <f t="shared" si="195"/>
        <v>0</v>
      </c>
    </row>
    <row r="121" spans="1:86" s="149" customFormat="1" ht="15.75" customHeight="1" x14ac:dyDescent="0.25">
      <c r="A121" s="117" t="s">
        <v>327</v>
      </c>
      <c r="B121" s="118" t="s">
        <v>383</v>
      </c>
      <c r="C121" s="274" t="s">
        <v>386</v>
      </c>
      <c r="D121" s="119" t="s">
        <v>329</v>
      </c>
      <c r="E121" s="121" t="s">
        <v>22</v>
      </c>
      <c r="F121" s="121" t="s">
        <v>355</v>
      </c>
      <c r="G121" s="121"/>
      <c r="H121" s="122">
        <v>3</v>
      </c>
      <c r="I121" s="123"/>
      <c r="J121" s="123" t="s">
        <v>434</v>
      </c>
      <c r="K121" s="124">
        <f t="shared" si="198"/>
        <v>13</v>
      </c>
      <c r="L121" s="123">
        <v>13</v>
      </c>
      <c r="M121" s="123"/>
      <c r="N121" s="123" t="s">
        <v>122</v>
      </c>
      <c r="O121" s="123"/>
      <c r="P121" s="124">
        <f t="shared" si="199"/>
        <v>1</v>
      </c>
      <c r="Q121" s="123">
        <v>1</v>
      </c>
      <c r="R121" s="123"/>
      <c r="S121" s="123" t="s">
        <v>329</v>
      </c>
      <c r="T121" s="123"/>
      <c r="U121" s="123" t="s">
        <v>390</v>
      </c>
      <c r="V121" s="123" t="s">
        <v>484</v>
      </c>
      <c r="W121" s="123" t="s">
        <v>530</v>
      </c>
      <c r="X121" s="123" t="s">
        <v>484</v>
      </c>
      <c r="Y121" s="123" t="s">
        <v>481</v>
      </c>
      <c r="Z121" s="297" t="s">
        <v>467</v>
      </c>
      <c r="AA121" s="126"/>
      <c r="AB121" s="127"/>
      <c r="AC121" s="128">
        <v>0</v>
      </c>
      <c r="AD121" s="129">
        <v>32</v>
      </c>
      <c r="AE121" s="130">
        <v>51</v>
      </c>
      <c r="AF121" s="131"/>
      <c r="AG121" s="132"/>
      <c r="AH121" s="133"/>
      <c r="AI121" s="132"/>
      <c r="AJ121" s="134"/>
      <c r="AK121" s="125" t="s">
        <v>184</v>
      </c>
      <c r="AL121" s="135"/>
      <c r="AM121" s="122"/>
      <c r="AN121" s="136">
        <f t="shared" si="152"/>
        <v>0</v>
      </c>
      <c r="AO121" s="137">
        <f t="shared" si="153"/>
        <v>0</v>
      </c>
      <c r="AP121" s="137">
        <f t="shared" si="154"/>
        <v>0</v>
      </c>
      <c r="AQ121" s="138">
        <f t="shared" si="155"/>
        <v>0</v>
      </c>
      <c r="AR121" s="137">
        <f t="shared" si="156"/>
        <v>0</v>
      </c>
      <c r="AS121" s="137">
        <f t="shared" si="157"/>
        <v>0</v>
      </c>
      <c r="AT121" s="137">
        <f t="shared" si="158"/>
        <v>0</v>
      </c>
      <c r="AU121" s="137">
        <f t="shared" si="159"/>
        <v>0</v>
      </c>
      <c r="AV121" s="137">
        <f t="shared" si="160"/>
        <v>0</v>
      </c>
      <c r="AW121" s="137">
        <f t="shared" si="161"/>
        <v>0</v>
      </c>
      <c r="AX121" s="137">
        <f t="shared" si="162"/>
        <v>3.4830930232558139</v>
      </c>
      <c r="AY121" s="137">
        <f t="shared" si="163"/>
        <v>0</v>
      </c>
      <c r="AZ121" s="137">
        <f t="shared" si="164"/>
        <v>0</v>
      </c>
      <c r="BA121" s="137">
        <f t="shared" si="165"/>
        <v>0</v>
      </c>
      <c r="BB121" s="137">
        <f t="shared" si="166"/>
        <v>0</v>
      </c>
      <c r="BC121" s="137">
        <f t="shared" si="167"/>
        <v>0</v>
      </c>
      <c r="BD121" s="137">
        <f t="shared" si="168"/>
        <v>0</v>
      </c>
      <c r="BE121" s="137">
        <f t="shared" si="169"/>
        <v>0</v>
      </c>
      <c r="BF121" s="137">
        <f t="shared" si="170"/>
        <v>0</v>
      </c>
      <c r="BG121" s="139">
        <f t="shared" si="171"/>
        <v>0</v>
      </c>
      <c r="BH121" s="140">
        <f t="shared" si="172"/>
        <v>0</v>
      </c>
      <c r="BI121" s="152">
        <f t="shared" si="173"/>
        <v>35.483093023255812</v>
      </c>
      <c r="BJ121" s="152">
        <f t="shared" si="174"/>
        <v>0</v>
      </c>
      <c r="BK121" s="152">
        <f t="shared" si="175"/>
        <v>35.483093023255812</v>
      </c>
      <c r="BL121" s="153">
        <f t="shared" si="176"/>
        <v>0</v>
      </c>
      <c r="BM121" s="141"/>
      <c r="BN121" s="152">
        <f t="shared" si="177"/>
        <v>35.483093023255812</v>
      </c>
      <c r="BO121" s="152">
        <f t="shared" si="178"/>
        <v>0</v>
      </c>
      <c r="BP121" s="152">
        <f t="shared" si="179"/>
        <v>35.483093023255812</v>
      </c>
      <c r="BQ121" s="142"/>
      <c r="BR121" s="143">
        <f t="shared" si="180"/>
        <v>32</v>
      </c>
      <c r="BS121" s="144">
        <f t="shared" si="181"/>
        <v>3.4830930232558139</v>
      </c>
      <c r="BT121" s="144">
        <f t="shared" si="182"/>
        <v>3.4830930232558139</v>
      </c>
      <c r="BU121" s="144">
        <f t="shared" si="183"/>
        <v>0</v>
      </c>
      <c r="BV121" s="145">
        <f t="shared" si="184"/>
        <v>0</v>
      </c>
      <c r="BW121" s="146">
        <f t="shared" si="185"/>
        <v>0</v>
      </c>
      <c r="BX121" s="147"/>
      <c r="BY121" s="144">
        <f t="shared" si="186"/>
        <v>35.483093023255812</v>
      </c>
      <c r="BZ121" s="144">
        <f t="shared" si="187"/>
        <v>0</v>
      </c>
      <c r="CA121" s="144">
        <f t="shared" si="188"/>
        <v>35.483093023255812</v>
      </c>
      <c r="CB121" s="144">
        <f t="shared" si="189"/>
        <v>0</v>
      </c>
      <c r="CC121" s="144">
        <f t="shared" si="190"/>
        <v>0</v>
      </c>
      <c r="CD121" s="144">
        <f t="shared" si="191"/>
        <v>0</v>
      </c>
      <c r="CE121" s="144">
        <f t="shared" si="192"/>
        <v>0</v>
      </c>
      <c r="CF121" s="144">
        <f t="shared" si="193"/>
        <v>0</v>
      </c>
      <c r="CG121" s="144">
        <f t="shared" si="194"/>
        <v>0</v>
      </c>
      <c r="CH121" s="148">
        <f t="shared" si="195"/>
        <v>0</v>
      </c>
    </row>
    <row r="122" spans="1:86" s="149" customFormat="1" ht="15.75" customHeight="1" x14ac:dyDescent="0.25">
      <c r="A122" s="117" t="s">
        <v>327</v>
      </c>
      <c r="B122" s="118" t="s">
        <v>383</v>
      </c>
      <c r="C122" s="274" t="s">
        <v>386</v>
      </c>
      <c r="D122" s="119" t="s">
        <v>329</v>
      </c>
      <c r="E122" s="121" t="s">
        <v>22</v>
      </c>
      <c r="F122" s="121" t="s">
        <v>355</v>
      </c>
      <c r="G122" s="121"/>
      <c r="H122" s="122">
        <v>3</v>
      </c>
      <c r="I122" s="123"/>
      <c r="J122" s="123" t="s">
        <v>434</v>
      </c>
      <c r="K122" s="124">
        <f t="shared" si="198"/>
        <v>13</v>
      </c>
      <c r="L122" s="123">
        <v>13</v>
      </c>
      <c r="M122" s="123"/>
      <c r="N122" s="123" t="s">
        <v>122</v>
      </c>
      <c r="O122" s="123"/>
      <c r="P122" s="124">
        <f t="shared" si="199"/>
        <v>1</v>
      </c>
      <c r="Q122" s="123">
        <v>1</v>
      </c>
      <c r="R122" s="123"/>
      <c r="S122" s="123" t="s">
        <v>329</v>
      </c>
      <c r="T122" s="123"/>
      <c r="U122" s="123" t="s">
        <v>390</v>
      </c>
      <c r="V122" s="123" t="s">
        <v>484</v>
      </c>
      <c r="W122" s="123" t="s">
        <v>530</v>
      </c>
      <c r="X122" s="123" t="s">
        <v>484</v>
      </c>
      <c r="Y122" s="123" t="s">
        <v>480</v>
      </c>
      <c r="Z122" s="297" t="s">
        <v>467</v>
      </c>
      <c r="AA122" s="126"/>
      <c r="AB122" s="127"/>
      <c r="AC122" s="128">
        <v>0</v>
      </c>
      <c r="AD122" s="129">
        <v>32</v>
      </c>
      <c r="AE122" s="130">
        <v>51</v>
      </c>
      <c r="AF122" s="131"/>
      <c r="AG122" s="132"/>
      <c r="AH122" s="133"/>
      <c r="AI122" s="132"/>
      <c r="AJ122" s="134"/>
      <c r="AK122" s="125" t="s">
        <v>184</v>
      </c>
      <c r="AL122" s="135"/>
      <c r="AM122" s="122"/>
      <c r="AN122" s="136">
        <f t="shared" si="152"/>
        <v>0</v>
      </c>
      <c r="AO122" s="137">
        <f t="shared" si="153"/>
        <v>0</v>
      </c>
      <c r="AP122" s="137">
        <f t="shared" si="154"/>
        <v>0</v>
      </c>
      <c r="AQ122" s="138">
        <f t="shared" si="155"/>
        <v>0</v>
      </c>
      <c r="AR122" s="137">
        <f t="shared" si="156"/>
        <v>0</v>
      </c>
      <c r="AS122" s="137">
        <f t="shared" si="157"/>
        <v>0</v>
      </c>
      <c r="AT122" s="137">
        <f t="shared" si="158"/>
        <v>0</v>
      </c>
      <c r="AU122" s="137">
        <f t="shared" si="159"/>
        <v>0</v>
      </c>
      <c r="AV122" s="137">
        <f t="shared" si="160"/>
        <v>0</v>
      </c>
      <c r="AW122" s="137">
        <f t="shared" si="161"/>
        <v>0</v>
      </c>
      <c r="AX122" s="137">
        <f t="shared" si="162"/>
        <v>3.4830930232558139</v>
      </c>
      <c r="AY122" s="137">
        <f t="shared" si="163"/>
        <v>0</v>
      </c>
      <c r="AZ122" s="137">
        <f t="shared" si="164"/>
        <v>0</v>
      </c>
      <c r="BA122" s="137">
        <f t="shared" si="165"/>
        <v>0</v>
      </c>
      <c r="BB122" s="137">
        <f t="shared" si="166"/>
        <v>0</v>
      </c>
      <c r="BC122" s="137">
        <f t="shared" si="167"/>
        <v>0</v>
      </c>
      <c r="BD122" s="137">
        <f t="shared" si="168"/>
        <v>0</v>
      </c>
      <c r="BE122" s="137">
        <f t="shared" si="169"/>
        <v>0</v>
      </c>
      <c r="BF122" s="137">
        <f t="shared" si="170"/>
        <v>0</v>
      </c>
      <c r="BG122" s="139">
        <f t="shared" si="171"/>
        <v>0</v>
      </c>
      <c r="BH122" s="140">
        <f t="shared" si="172"/>
        <v>0</v>
      </c>
      <c r="BI122" s="152">
        <f t="shared" si="173"/>
        <v>35.483093023255812</v>
      </c>
      <c r="BJ122" s="152">
        <f t="shared" si="174"/>
        <v>0</v>
      </c>
      <c r="BK122" s="152">
        <f t="shared" si="175"/>
        <v>35.483093023255812</v>
      </c>
      <c r="BL122" s="153">
        <f t="shared" si="176"/>
        <v>0</v>
      </c>
      <c r="BM122" s="141"/>
      <c r="BN122" s="152">
        <f t="shared" si="177"/>
        <v>0</v>
      </c>
      <c r="BO122" s="152">
        <f t="shared" si="178"/>
        <v>0</v>
      </c>
      <c r="BP122" s="152">
        <f t="shared" si="179"/>
        <v>0</v>
      </c>
      <c r="BQ122" s="142"/>
      <c r="BR122" s="143">
        <f t="shared" si="180"/>
        <v>32</v>
      </c>
      <c r="BS122" s="144">
        <f t="shared" si="181"/>
        <v>3.4830930232558139</v>
      </c>
      <c r="BT122" s="144">
        <f t="shared" si="182"/>
        <v>3.4830930232558139</v>
      </c>
      <c r="BU122" s="144">
        <f t="shared" si="183"/>
        <v>0</v>
      </c>
      <c r="BV122" s="145">
        <f t="shared" si="184"/>
        <v>0</v>
      </c>
      <c r="BW122" s="146">
        <f t="shared" si="185"/>
        <v>0</v>
      </c>
      <c r="BX122" s="147"/>
      <c r="BY122" s="144">
        <f t="shared" si="186"/>
        <v>35.483093023255812</v>
      </c>
      <c r="BZ122" s="144">
        <f t="shared" si="187"/>
        <v>0</v>
      </c>
      <c r="CA122" s="144">
        <f t="shared" si="188"/>
        <v>35.483093023255812</v>
      </c>
      <c r="CB122" s="144">
        <f t="shared" si="189"/>
        <v>0</v>
      </c>
      <c r="CC122" s="144">
        <f t="shared" si="190"/>
        <v>0</v>
      </c>
      <c r="CD122" s="144">
        <f t="shared" si="191"/>
        <v>0</v>
      </c>
      <c r="CE122" s="144">
        <f t="shared" si="192"/>
        <v>0</v>
      </c>
      <c r="CF122" s="144">
        <f t="shared" si="193"/>
        <v>0</v>
      </c>
      <c r="CG122" s="144">
        <f t="shared" si="194"/>
        <v>0</v>
      </c>
      <c r="CH122" s="148">
        <f t="shared" si="195"/>
        <v>0</v>
      </c>
    </row>
    <row r="123" spans="1:86" s="149" customFormat="1" ht="15.75" customHeight="1" x14ac:dyDescent="0.25">
      <c r="A123" s="117" t="s">
        <v>327</v>
      </c>
      <c r="B123" s="118" t="s">
        <v>383</v>
      </c>
      <c r="C123" s="274" t="s">
        <v>404</v>
      </c>
      <c r="D123" s="119" t="s">
        <v>329</v>
      </c>
      <c r="E123" s="121" t="s">
        <v>22</v>
      </c>
      <c r="F123" s="121" t="s">
        <v>355</v>
      </c>
      <c r="G123" s="121"/>
      <c r="H123" s="122">
        <v>3</v>
      </c>
      <c r="I123" s="123" t="s">
        <v>333</v>
      </c>
      <c r="J123" s="123" t="s">
        <v>434</v>
      </c>
      <c r="K123" s="124">
        <f t="shared" si="198"/>
        <v>26</v>
      </c>
      <c r="L123" s="123">
        <v>26</v>
      </c>
      <c r="M123" s="123"/>
      <c r="N123" s="123" t="s">
        <v>119</v>
      </c>
      <c r="O123" s="123"/>
      <c r="P123" s="124">
        <f t="shared" si="199"/>
        <v>1</v>
      </c>
      <c r="Q123" s="123">
        <v>1</v>
      </c>
      <c r="R123" s="123"/>
      <c r="S123" s="123" t="s">
        <v>329</v>
      </c>
      <c r="T123" s="123"/>
      <c r="U123" s="123" t="s">
        <v>390</v>
      </c>
      <c r="V123" s="123"/>
      <c r="W123" s="123" t="s">
        <v>530</v>
      </c>
      <c r="X123" s="123" t="s">
        <v>484</v>
      </c>
      <c r="Y123" s="123" t="s">
        <v>480</v>
      </c>
      <c r="Z123" s="297" t="s">
        <v>470</v>
      </c>
      <c r="AA123" s="126">
        <v>216</v>
      </c>
      <c r="AB123" s="127">
        <v>32</v>
      </c>
      <c r="AC123" s="128">
        <v>0</v>
      </c>
      <c r="AD123" s="129"/>
      <c r="AE123" s="130"/>
      <c r="AF123" s="131"/>
      <c r="AG123" s="132"/>
      <c r="AH123" s="133"/>
      <c r="AI123" s="132"/>
      <c r="AJ123" s="134"/>
      <c r="AK123" s="125"/>
      <c r="AL123" s="135"/>
      <c r="AM123" s="122"/>
      <c r="AN123" s="136">
        <f t="shared" si="152"/>
        <v>0</v>
      </c>
      <c r="AO123" s="137">
        <f t="shared" si="153"/>
        <v>9.1</v>
      </c>
      <c r="AP123" s="137">
        <f t="shared" si="154"/>
        <v>2</v>
      </c>
      <c r="AQ123" s="138">
        <f t="shared" si="155"/>
        <v>1.6</v>
      </c>
      <c r="AR123" s="137">
        <f t="shared" si="156"/>
        <v>0</v>
      </c>
      <c r="AS123" s="137">
        <f t="shared" si="157"/>
        <v>0</v>
      </c>
      <c r="AT123" s="137">
        <f t="shared" si="158"/>
        <v>0</v>
      </c>
      <c r="AU123" s="137">
        <f t="shared" si="159"/>
        <v>0</v>
      </c>
      <c r="AV123" s="137">
        <f t="shared" si="160"/>
        <v>0</v>
      </c>
      <c r="AW123" s="137">
        <f t="shared" si="161"/>
        <v>0</v>
      </c>
      <c r="AX123" s="137">
        <f t="shared" si="162"/>
        <v>0</v>
      </c>
      <c r="AY123" s="137">
        <f t="shared" si="163"/>
        <v>0</v>
      </c>
      <c r="AZ123" s="137">
        <f t="shared" si="164"/>
        <v>0</v>
      </c>
      <c r="BA123" s="137">
        <f t="shared" si="165"/>
        <v>0</v>
      </c>
      <c r="BB123" s="137">
        <f t="shared" si="166"/>
        <v>0</v>
      </c>
      <c r="BC123" s="137">
        <f t="shared" si="167"/>
        <v>0</v>
      </c>
      <c r="BD123" s="137">
        <f t="shared" si="168"/>
        <v>0</v>
      </c>
      <c r="BE123" s="137">
        <f t="shared" si="169"/>
        <v>0</v>
      </c>
      <c r="BF123" s="137">
        <f t="shared" si="170"/>
        <v>0</v>
      </c>
      <c r="BG123" s="139">
        <f t="shared" si="171"/>
        <v>3.3695999999999997</v>
      </c>
      <c r="BH123" s="140">
        <f t="shared" si="172"/>
        <v>0</v>
      </c>
      <c r="BI123" s="152">
        <f t="shared" si="173"/>
        <v>48.069599999999994</v>
      </c>
      <c r="BJ123" s="152">
        <f t="shared" si="174"/>
        <v>0</v>
      </c>
      <c r="BK123" s="152">
        <f t="shared" si="175"/>
        <v>48.069599999999994</v>
      </c>
      <c r="BL123" s="153">
        <f t="shared" si="176"/>
        <v>0</v>
      </c>
      <c r="BM123" s="141"/>
      <c r="BN123" s="152">
        <f t="shared" si="177"/>
        <v>0</v>
      </c>
      <c r="BO123" s="152">
        <f t="shared" si="178"/>
        <v>0</v>
      </c>
      <c r="BP123" s="152">
        <f t="shared" si="179"/>
        <v>0</v>
      </c>
      <c r="BQ123" s="142"/>
      <c r="BR123" s="143">
        <f t="shared" si="180"/>
        <v>44.7</v>
      </c>
      <c r="BS123" s="144">
        <f t="shared" si="181"/>
        <v>3.3695999999999997</v>
      </c>
      <c r="BT123" s="144">
        <f t="shared" si="182"/>
        <v>3.3695999999999997</v>
      </c>
      <c r="BU123" s="144">
        <f t="shared" si="183"/>
        <v>0</v>
      </c>
      <c r="BV123" s="145">
        <f t="shared" si="184"/>
        <v>0</v>
      </c>
      <c r="BW123" s="146">
        <f t="shared" si="185"/>
        <v>-8.4376949871511897E-15</v>
      </c>
      <c r="BX123" s="147"/>
      <c r="BY123" s="144">
        <f t="shared" si="186"/>
        <v>48.069599999999994</v>
      </c>
      <c r="BZ123" s="144">
        <f t="shared" si="187"/>
        <v>0</v>
      </c>
      <c r="CA123" s="144">
        <f t="shared" si="188"/>
        <v>48.069599999999994</v>
      </c>
      <c r="CB123" s="144">
        <f t="shared" si="189"/>
        <v>0</v>
      </c>
      <c r="CC123" s="144">
        <f t="shared" si="190"/>
        <v>0</v>
      </c>
      <c r="CD123" s="144">
        <f t="shared" si="191"/>
        <v>0</v>
      </c>
      <c r="CE123" s="144">
        <f t="shared" si="192"/>
        <v>0</v>
      </c>
      <c r="CF123" s="144">
        <f t="shared" si="193"/>
        <v>0</v>
      </c>
      <c r="CG123" s="144">
        <f t="shared" si="194"/>
        <v>0</v>
      </c>
      <c r="CH123" s="148">
        <f t="shared" si="195"/>
        <v>0</v>
      </c>
    </row>
    <row r="124" spans="1:86" s="149" customFormat="1" ht="15.75" customHeight="1" x14ac:dyDescent="0.25">
      <c r="A124" s="117" t="s">
        <v>327</v>
      </c>
      <c r="B124" s="118" t="s">
        <v>383</v>
      </c>
      <c r="C124" s="274" t="s">
        <v>404</v>
      </c>
      <c r="D124" s="119" t="s">
        <v>329</v>
      </c>
      <c r="E124" s="121" t="s">
        <v>22</v>
      </c>
      <c r="F124" s="121" t="s">
        <v>355</v>
      </c>
      <c r="G124" s="121"/>
      <c r="H124" s="122">
        <v>3</v>
      </c>
      <c r="I124" s="123"/>
      <c r="J124" s="123" t="s">
        <v>434</v>
      </c>
      <c r="K124" s="124">
        <f t="shared" si="198"/>
        <v>13</v>
      </c>
      <c r="L124" s="123">
        <v>13</v>
      </c>
      <c r="M124" s="123"/>
      <c r="N124" s="123" t="s">
        <v>122</v>
      </c>
      <c r="O124" s="123" t="s">
        <v>435</v>
      </c>
      <c r="P124" s="124">
        <f t="shared" si="199"/>
        <v>1</v>
      </c>
      <c r="Q124" s="123">
        <v>1</v>
      </c>
      <c r="R124" s="123"/>
      <c r="S124" s="123" t="s">
        <v>329</v>
      </c>
      <c r="T124" s="123"/>
      <c r="U124" s="123" t="s">
        <v>390</v>
      </c>
      <c r="V124" s="123"/>
      <c r="W124" s="123" t="s">
        <v>530</v>
      </c>
      <c r="X124" s="123" t="s">
        <v>484</v>
      </c>
      <c r="Y124" s="123" t="s">
        <v>481</v>
      </c>
      <c r="Z124" s="297" t="s">
        <v>470</v>
      </c>
      <c r="AA124" s="126"/>
      <c r="AB124" s="127"/>
      <c r="AC124" s="128">
        <v>0</v>
      </c>
      <c r="AD124" s="129">
        <v>64</v>
      </c>
      <c r="AE124" s="130">
        <v>84</v>
      </c>
      <c r="AF124" s="131"/>
      <c r="AG124" s="132"/>
      <c r="AH124" s="133"/>
      <c r="AI124" s="132"/>
      <c r="AJ124" s="134"/>
      <c r="AK124" s="125" t="s">
        <v>331</v>
      </c>
      <c r="AL124" s="135"/>
      <c r="AM124" s="122"/>
      <c r="AN124" s="136">
        <f t="shared" si="152"/>
        <v>0</v>
      </c>
      <c r="AO124" s="137">
        <f t="shared" si="153"/>
        <v>0</v>
      </c>
      <c r="AP124" s="137">
        <f t="shared" si="154"/>
        <v>0</v>
      </c>
      <c r="AQ124" s="138">
        <f t="shared" si="155"/>
        <v>0</v>
      </c>
      <c r="AR124" s="137">
        <f t="shared" si="156"/>
        <v>0</v>
      </c>
      <c r="AS124" s="137">
        <f t="shared" si="157"/>
        <v>0</v>
      </c>
      <c r="AT124" s="137">
        <f t="shared" si="158"/>
        <v>0</v>
      </c>
      <c r="AU124" s="137">
        <f t="shared" si="159"/>
        <v>0</v>
      </c>
      <c r="AV124" s="137">
        <f t="shared" si="160"/>
        <v>0</v>
      </c>
      <c r="AW124" s="137">
        <f t="shared" si="161"/>
        <v>0</v>
      </c>
      <c r="AX124" s="137">
        <f t="shared" si="162"/>
        <v>7.6830000000000007</v>
      </c>
      <c r="AY124" s="137">
        <f t="shared" si="163"/>
        <v>0</v>
      </c>
      <c r="AZ124" s="137">
        <f t="shared" si="164"/>
        <v>0</v>
      </c>
      <c r="BA124" s="137">
        <f t="shared" si="165"/>
        <v>0</v>
      </c>
      <c r="BB124" s="137">
        <f t="shared" si="166"/>
        <v>0</v>
      </c>
      <c r="BC124" s="137">
        <f t="shared" si="167"/>
        <v>0</v>
      </c>
      <c r="BD124" s="137">
        <f t="shared" si="168"/>
        <v>0</v>
      </c>
      <c r="BE124" s="137">
        <f t="shared" si="169"/>
        <v>0</v>
      </c>
      <c r="BF124" s="137">
        <f t="shared" si="170"/>
        <v>0</v>
      </c>
      <c r="BG124" s="139">
        <f t="shared" si="171"/>
        <v>0</v>
      </c>
      <c r="BH124" s="140">
        <f t="shared" si="172"/>
        <v>0</v>
      </c>
      <c r="BI124" s="152">
        <f t="shared" si="173"/>
        <v>71.683000000000007</v>
      </c>
      <c r="BJ124" s="152">
        <f t="shared" si="174"/>
        <v>0</v>
      </c>
      <c r="BK124" s="152">
        <f t="shared" si="175"/>
        <v>71.683000000000007</v>
      </c>
      <c r="BL124" s="153">
        <f t="shared" si="176"/>
        <v>0</v>
      </c>
      <c r="BM124" s="141"/>
      <c r="BN124" s="152">
        <f t="shared" si="177"/>
        <v>71.683000000000007</v>
      </c>
      <c r="BO124" s="152">
        <f t="shared" si="178"/>
        <v>0</v>
      </c>
      <c r="BP124" s="152">
        <f t="shared" si="179"/>
        <v>71.683000000000007</v>
      </c>
      <c r="BQ124" s="142"/>
      <c r="BR124" s="143">
        <f t="shared" si="180"/>
        <v>64</v>
      </c>
      <c r="BS124" s="144">
        <f t="shared" si="181"/>
        <v>7.6830000000000007</v>
      </c>
      <c r="BT124" s="144">
        <f t="shared" si="182"/>
        <v>7.6830000000000007</v>
      </c>
      <c r="BU124" s="144">
        <f t="shared" si="183"/>
        <v>0</v>
      </c>
      <c r="BV124" s="145">
        <f t="shared" si="184"/>
        <v>0</v>
      </c>
      <c r="BW124" s="146">
        <f t="shared" si="185"/>
        <v>0</v>
      </c>
      <c r="BX124" s="147"/>
      <c r="BY124" s="144">
        <f t="shared" si="186"/>
        <v>71.683000000000007</v>
      </c>
      <c r="BZ124" s="144">
        <f t="shared" si="187"/>
        <v>0</v>
      </c>
      <c r="CA124" s="144">
        <f t="shared" si="188"/>
        <v>71.683000000000007</v>
      </c>
      <c r="CB124" s="144">
        <f t="shared" si="189"/>
        <v>0</v>
      </c>
      <c r="CC124" s="144">
        <f t="shared" si="190"/>
        <v>0</v>
      </c>
      <c r="CD124" s="144">
        <f t="shared" si="191"/>
        <v>0</v>
      </c>
      <c r="CE124" s="144">
        <f t="shared" si="192"/>
        <v>0</v>
      </c>
      <c r="CF124" s="144">
        <f t="shared" si="193"/>
        <v>0</v>
      </c>
      <c r="CG124" s="144">
        <f t="shared" si="194"/>
        <v>0</v>
      </c>
      <c r="CH124" s="148">
        <f t="shared" si="195"/>
        <v>0</v>
      </c>
    </row>
    <row r="125" spans="1:86" s="149" customFormat="1" ht="15.75" customHeight="1" x14ac:dyDescent="0.25">
      <c r="A125" s="117" t="s">
        <v>327</v>
      </c>
      <c r="B125" s="118" t="s">
        <v>383</v>
      </c>
      <c r="C125" s="274" t="s">
        <v>404</v>
      </c>
      <c r="D125" s="119" t="s">
        <v>329</v>
      </c>
      <c r="E125" s="121" t="s">
        <v>22</v>
      </c>
      <c r="F125" s="121" t="s">
        <v>355</v>
      </c>
      <c r="G125" s="121"/>
      <c r="H125" s="122">
        <v>3</v>
      </c>
      <c r="I125" s="123"/>
      <c r="J125" s="123" t="s">
        <v>434</v>
      </c>
      <c r="K125" s="124">
        <f t="shared" si="198"/>
        <v>13</v>
      </c>
      <c r="L125" s="123">
        <v>13</v>
      </c>
      <c r="M125" s="123"/>
      <c r="N125" s="123" t="s">
        <v>122</v>
      </c>
      <c r="O125" s="123" t="s">
        <v>435</v>
      </c>
      <c r="P125" s="124">
        <f t="shared" si="199"/>
        <v>1</v>
      </c>
      <c r="Q125" s="123">
        <v>1</v>
      </c>
      <c r="R125" s="123"/>
      <c r="S125" s="123" t="s">
        <v>329</v>
      </c>
      <c r="T125" s="123"/>
      <c r="U125" s="123" t="s">
        <v>390</v>
      </c>
      <c r="V125" s="123"/>
      <c r="W125" s="123"/>
      <c r="X125" s="123" t="s">
        <v>478</v>
      </c>
      <c r="Y125" s="123" t="s">
        <v>480</v>
      </c>
      <c r="Z125" s="297" t="s">
        <v>469</v>
      </c>
      <c r="AA125" s="126"/>
      <c r="AB125" s="127"/>
      <c r="AC125" s="128">
        <v>0</v>
      </c>
      <c r="AD125" s="129">
        <v>64</v>
      </c>
      <c r="AE125" s="130">
        <v>84</v>
      </c>
      <c r="AF125" s="131"/>
      <c r="AG125" s="132"/>
      <c r="AH125" s="133"/>
      <c r="AI125" s="132"/>
      <c r="AJ125" s="134"/>
      <c r="AK125" s="125" t="s">
        <v>331</v>
      </c>
      <c r="AL125" s="135"/>
      <c r="AM125" s="122"/>
      <c r="AN125" s="136">
        <f t="shared" si="152"/>
        <v>0</v>
      </c>
      <c r="AO125" s="137">
        <f t="shared" si="153"/>
        <v>0</v>
      </c>
      <c r="AP125" s="137">
        <f t="shared" si="154"/>
        <v>0</v>
      </c>
      <c r="AQ125" s="138">
        <f t="shared" si="155"/>
        <v>0</v>
      </c>
      <c r="AR125" s="137">
        <f t="shared" si="156"/>
        <v>0</v>
      </c>
      <c r="AS125" s="137">
        <f t="shared" si="157"/>
        <v>0</v>
      </c>
      <c r="AT125" s="137">
        <f t="shared" si="158"/>
        <v>0</v>
      </c>
      <c r="AU125" s="137">
        <f t="shared" si="159"/>
        <v>0</v>
      </c>
      <c r="AV125" s="137">
        <f t="shared" si="160"/>
        <v>0</v>
      </c>
      <c r="AW125" s="137">
        <f t="shared" si="161"/>
        <v>0</v>
      </c>
      <c r="AX125" s="137">
        <f t="shared" si="162"/>
        <v>7.6830000000000007</v>
      </c>
      <c r="AY125" s="137">
        <f t="shared" si="163"/>
        <v>0</v>
      </c>
      <c r="AZ125" s="137">
        <f t="shared" si="164"/>
        <v>0</v>
      </c>
      <c r="BA125" s="137">
        <f t="shared" si="165"/>
        <v>0</v>
      </c>
      <c r="BB125" s="137">
        <f t="shared" si="166"/>
        <v>0</v>
      </c>
      <c r="BC125" s="137">
        <f t="shared" si="167"/>
        <v>0</v>
      </c>
      <c r="BD125" s="137">
        <f t="shared" si="168"/>
        <v>0</v>
      </c>
      <c r="BE125" s="137">
        <f t="shared" si="169"/>
        <v>0</v>
      </c>
      <c r="BF125" s="137">
        <f t="shared" si="170"/>
        <v>0</v>
      </c>
      <c r="BG125" s="139">
        <f t="shared" si="171"/>
        <v>0</v>
      </c>
      <c r="BH125" s="140">
        <f t="shared" si="172"/>
        <v>0</v>
      </c>
      <c r="BI125" s="152">
        <f t="shared" si="173"/>
        <v>71.683000000000007</v>
      </c>
      <c r="BJ125" s="152">
        <f t="shared" si="174"/>
        <v>0</v>
      </c>
      <c r="BK125" s="152">
        <f t="shared" si="175"/>
        <v>71.683000000000007</v>
      </c>
      <c r="BL125" s="153">
        <f t="shared" si="176"/>
        <v>0</v>
      </c>
      <c r="BM125" s="141"/>
      <c r="BN125" s="152">
        <f t="shared" si="177"/>
        <v>0</v>
      </c>
      <c r="BO125" s="152">
        <f t="shared" si="178"/>
        <v>0</v>
      </c>
      <c r="BP125" s="152">
        <f t="shared" si="179"/>
        <v>0</v>
      </c>
      <c r="BQ125" s="142"/>
      <c r="BR125" s="143">
        <f t="shared" si="180"/>
        <v>64</v>
      </c>
      <c r="BS125" s="144">
        <f t="shared" si="181"/>
        <v>7.6830000000000007</v>
      </c>
      <c r="BT125" s="144">
        <f t="shared" si="182"/>
        <v>7.6830000000000007</v>
      </c>
      <c r="BU125" s="144">
        <f t="shared" si="183"/>
        <v>0</v>
      </c>
      <c r="BV125" s="145">
        <f t="shared" si="184"/>
        <v>0</v>
      </c>
      <c r="BW125" s="146">
        <f t="shared" si="185"/>
        <v>0</v>
      </c>
      <c r="BX125" s="147"/>
      <c r="BY125" s="144">
        <f t="shared" si="186"/>
        <v>71.683000000000007</v>
      </c>
      <c r="BZ125" s="144">
        <f t="shared" si="187"/>
        <v>0</v>
      </c>
      <c r="CA125" s="144">
        <f t="shared" si="188"/>
        <v>71.683000000000007</v>
      </c>
      <c r="CB125" s="144">
        <f t="shared" si="189"/>
        <v>0</v>
      </c>
      <c r="CC125" s="144">
        <f t="shared" si="190"/>
        <v>0</v>
      </c>
      <c r="CD125" s="144">
        <f t="shared" si="191"/>
        <v>0</v>
      </c>
      <c r="CE125" s="144">
        <f t="shared" si="192"/>
        <v>0</v>
      </c>
      <c r="CF125" s="144">
        <f t="shared" si="193"/>
        <v>0</v>
      </c>
      <c r="CG125" s="144">
        <f t="shared" si="194"/>
        <v>0</v>
      </c>
      <c r="CH125" s="148">
        <f t="shared" si="195"/>
        <v>0</v>
      </c>
    </row>
    <row r="126" spans="1:86" s="149" customFormat="1" ht="15.75" customHeight="1" x14ac:dyDescent="0.25">
      <c r="A126" s="117" t="s">
        <v>327</v>
      </c>
      <c r="B126" s="118" t="s">
        <v>383</v>
      </c>
      <c r="C126" s="274" t="s">
        <v>436</v>
      </c>
      <c r="D126" s="119" t="s">
        <v>329</v>
      </c>
      <c r="E126" s="121" t="s">
        <v>22</v>
      </c>
      <c r="F126" s="121" t="s">
        <v>355</v>
      </c>
      <c r="G126" s="121"/>
      <c r="H126" s="122">
        <v>3</v>
      </c>
      <c r="I126" s="123" t="s">
        <v>330</v>
      </c>
      <c r="J126" s="123" t="s">
        <v>434</v>
      </c>
      <c r="K126" s="124">
        <f t="shared" si="198"/>
        <v>26</v>
      </c>
      <c r="L126" s="123">
        <v>26</v>
      </c>
      <c r="M126" s="123"/>
      <c r="N126" s="123" t="s">
        <v>119</v>
      </c>
      <c r="O126" s="123"/>
      <c r="P126" s="124">
        <f t="shared" si="199"/>
        <v>1</v>
      </c>
      <c r="Q126" s="123">
        <v>1</v>
      </c>
      <c r="R126" s="123"/>
      <c r="S126" s="123" t="s">
        <v>329</v>
      </c>
      <c r="T126" s="123"/>
      <c r="U126" s="123" t="s">
        <v>390</v>
      </c>
      <c r="V126" s="123"/>
      <c r="W126" s="123" t="s">
        <v>530</v>
      </c>
      <c r="X126" s="123" t="s">
        <v>484</v>
      </c>
      <c r="Y126" s="123" t="s">
        <v>479</v>
      </c>
      <c r="Z126" s="297" t="s">
        <v>476</v>
      </c>
      <c r="AA126" s="126">
        <v>144</v>
      </c>
      <c r="AB126" s="127">
        <v>16</v>
      </c>
      <c r="AC126" s="128">
        <v>0</v>
      </c>
      <c r="AD126" s="129"/>
      <c r="AE126" s="130"/>
      <c r="AF126" s="131"/>
      <c r="AG126" s="132"/>
      <c r="AH126" s="133"/>
      <c r="AI126" s="132"/>
      <c r="AJ126" s="134"/>
      <c r="AK126" s="125"/>
      <c r="AL126" s="135"/>
      <c r="AM126" s="122"/>
      <c r="AN126" s="136">
        <f t="shared" si="152"/>
        <v>6.5</v>
      </c>
      <c r="AO126" s="137">
        <f t="shared" si="153"/>
        <v>0</v>
      </c>
      <c r="AP126" s="137">
        <f t="shared" si="154"/>
        <v>0</v>
      </c>
      <c r="AQ126" s="138">
        <f t="shared" si="155"/>
        <v>0.8</v>
      </c>
      <c r="AR126" s="137">
        <f t="shared" si="156"/>
        <v>0</v>
      </c>
      <c r="AS126" s="137">
        <f t="shared" si="157"/>
        <v>0</v>
      </c>
      <c r="AT126" s="137">
        <f t="shared" si="158"/>
        <v>0</v>
      </c>
      <c r="AU126" s="137">
        <f t="shared" si="159"/>
        <v>0</v>
      </c>
      <c r="AV126" s="137">
        <f t="shared" si="160"/>
        <v>0</v>
      </c>
      <c r="AW126" s="137">
        <f t="shared" si="161"/>
        <v>0</v>
      </c>
      <c r="AX126" s="137">
        <f t="shared" si="162"/>
        <v>0</v>
      </c>
      <c r="AY126" s="137">
        <f t="shared" si="163"/>
        <v>0</v>
      </c>
      <c r="AZ126" s="137">
        <f t="shared" si="164"/>
        <v>0</v>
      </c>
      <c r="BA126" s="137">
        <f t="shared" si="165"/>
        <v>0</v>
      </c>
      <c r="BB126" s="137">
        <f t="shared" si="166"/>
        <v>0</v>
      </c>
      <c r="BC126" s="137">
        <f t="shared" si="167"/>
        <v>0</v>
      </c>
      <c r="BD126" s="137">
        <f t="shared" si="168"/>
        <v>0</v>
      </c>
      <c r="BE126" s="137">
        <f t="shared" si="169"/>
        <v>0</v>
      </c>
      <c r="BF126" s="137">
        <f t="shared" si="170"/>
        <v>0</v>
      </c>
      <c r="BG126" s="139">
        <f t="shared" si="171"/>
        <v>2.2464</v>
      </c>
      <c r="BH126" s="140">
        <f t="shared" si="172"/>
        <v>0</v>
      </c>
      <c r="BI126" s="152">
        <f t="shared" si="173"/>
        <v>25.546399999999998</v>
      </c>
      <c r="BJ126" s="152">
        <f t="shared" si="174"/>
        <v>0</v>
      </c>
      <c r="BK126" s="152">
        <f t="shared" si="175"/>
        <v>25.546399999999998</v>
      </c>
      <c r="BL126" s="153">
        <f t="shared" si="176"/>
        <v>0</v>
      </c>
      <c r="BM126" s="141"/>
      <c r="BN126" s="152">
        <f t="shared" si="177"/>
        <v>0</v>
      </c>
      <c r="BO126" s="152">
        <f t="shared" si="178"/>
        <v>0</v>
      </c>
      <c r="BP126" s="152">
        <f t="shared" si="179"/>
        <v>0</v>
      </c>
      <c r="BQ126" s="142"/>
      <c r="BR126" s="143">
        <f t="shared" si="180"/>
        <v>23.3</v>
      </c>
      <c r="BS126" s="144">
        <f t="shared" si="181"/>
        <v>2.2464</v>
      </c>
      <c r="BT126" s="144">
        <f t="shared" si="182"/>
        <v>2.2464</v>
      </c>
      <c r="BU126" s="144">
        <f t="shared" si="183"/>
        <v>0</v>
      </c>
      <c r="BV126" s="145">
        <f t="shared" si="184"/>
        <v>0</v>
      </c>
      <c r="BW126" s="146">
        <f t="shared" si="185"/>
        <v>0</v>
      </c>
      <c r="BX126" s="147"/>
      <c r="BY126" s="144">
        <f t="shared" si="186"/>
        <v>25.546399999999998</v>
      </c>
      <c r="BZ126" s="144">
        <f t="shared" si="187"/>
        <v>0</v>
      </c>
      <c r="CA126" s="144">
        <f t="shared" si="188"/>
        <v>25.546399999999998</v>
      </c>
      <c r="CB126" s="144">
        <f t="shared" si="189"/>
        <v>0</v>
      </c>
      <c r="CC126" s="144">
        <f t="shared" si="190"/>
        <v>0</v>
      </c>
      <c r="CD126" s="144">
        <f t="shared" si="191"/>
        <v>0</v>
      </c>
      <c r="CE126" s="144">
        <f t="shared" si="192"/>
        <v>0</v>
      </c>
      <c r="CF126" s="144">
        <f t="shared" si="193"/>
        <v>0</v>
      </c>
      <c r="CG126" s="144">
        <f t="shared" si="194"/>
        <v>0</v>
      </c>
      <c r="CH126" s="148">
        <f t="shared" si="195"/>
        <v>0</v>
      </c>
    </row>
    <row r="127" spans="1:86" s="149" customFormat="1" ht="15.75" customHeight="1" x14ac:dyDescent="0.25">
      <c r="A127" s="117" t="s">
        <v>327</v>
      </c>
      <c r="B127" s="118" t="s">
        <v>383</v>
      </c>
      <c r="C127" s="274" t="s">
        <v>436</v>
      </c>
      <c r="D127" s="119" t="s">
        <v>329</v>
      </c>
      <c r="E127" s="121" t="s">
        <v>22</v>
      </c>
      <c r="F127" s="121" t="s">
        <v>355</v>
      </c>
      <c r="G127" s="121"/>
      <c r="H127" s="122">
        <v>3</v>
      </c>
      <c r="I127" s="123"/>
      <c r="J127" s="123" t="s">
        <v>434</v>
      </c>
      <c r="K127" s="124">
        <f t="shared" si="198"/>
        <v>13</v>
      </c>
      <c r="L127" s="123">
        <v>13</v>
      </c>
      <c r="M127" s="123"/>
      <c r="N127" s="123" t="s">
        <v>122</v>
      </c>
      <c r="O127" s="123"/>
      <c r="P127" s="124">
        <f t="shared" si="199"/>
        <v>1</v>
      </c>
      <c r="Q127" s="123">
        <v>1</v>
      </c>
      <c r="R127" s="123"/>
      <c r="S127" s="123" t="s">
        <v>329</v>
      </c>
      <c r="T127" s="123"/>
      <c r="U127" s="123" t="s">
        <v>390</v>
      </c>
      <c r="V127" s="123"/>
      <c r="W127" s="123" t="s">
        <v>530</v>
      </c>
      <c r="X127" s="123" t="s">
        <v>484</v>
      </c>
      <c r="Y127" s="123" t="s">
        <v>479</v>
      </c>
      <c r="Z127" s="297" t="s">
        <v>476</v>
      </c>
      <c r="AA127" s="126"/>
      <c r="AB127" s="127"/>
      <c r="AC127" s="128">
        <v>0</v>
      </c>
      <c r="AD127" s="129">
        <v>48</v>
      </c>
      <c r="AE127" s="130">
        <v>71</v>
      </c>
      <c r="AF127" s="131"/>
      <c r="AG127" s="132"/>
      <c r="AH127" s="133"/>
      <c r="AI127" s="132"/>
      <c r="AJ127" s="134"/>
      <c r="AK127" s="125" t="s">
        <v>184</v>
      </c>
      <c r="AL127" s="135"/>
      <c r="AM127" s="122"/>
      <c r="AN127" s="136">
        <f t="shared" si="152"/>
        <v>0</v>
      </c>
      <c r="AO127" s="137">
        <f t="shared" si="153"/>
        <v>0</v>
      </c>
      <c r="AP127" s="137">
        <f t="shared" si="154"/>
        <v>0</v>
      </c>
      <c r="AQ127" s="138">
        <f t="shared" si="155"/>
        <v>0</v>
      </c>
      <c r="AR127" s="137">
        <f t="shared" si="156"/>
        <v>0</v>
      </c>
      <c r="AS127" s="137">
        <f t="shared" si="157"/>
        <v>0</v>
      </c>
      <c r="AT127" s="137">
        <f t="shared" si="158"/>
        <v>0</v>
      </c>
      <c r="AU127" s="137">
        <f t="shared" si="159"/>
        <v>0</v>
      </c>
      <c r="AV127" s="137">
        <f t="shared" si="160"/>
        <v>0</v>
      </c>
      <c r="AW127" s="137">
        <f t="shared" si="161"/>
        <v>0</v>
      </c>
      <c r="AX127" s="137">
        <f t="shared" si="162"/>
        <v>4.837788990825687</v>
      </c>
      <c r="AY127" s="137">
        <f t="shared" si="163"/>
        <v>0</v>
      </c>
      <c r="AZ127" s="137">
        <f t="shared" si="164"/>
        <v>0</v>
      </c>
      <c r="BA127" s="137">
        <f t="shared" si="165"/>
        <v>0</v>
      </c>
      <c r="BB127" s="137">
        <f t="shared" si="166"/>
        <v>0</v>
      </c>
      <c r="BC127" s="137">
        <f t="shared" si="167"/>
        <v>0</v>
      </c>
      <c r="BD127" s="137">
        <f t="shared" si="168"/>
        <v>0</v>
      </c>
      <c r="BE127" s="137">
        <f t="shared" si="169"/>
        <v>0</v>
      </c>
      <c r="BF127" s="137">
        <f t="shared" si="170"/>
        <v>0</v>
      </c>
      <c r="BG127" s="139">
        <f t="shared" si="171"/>
        <v>0</v>
      </c>
      <c r="BH127" s="140">
        <f t="shared" si="172"/>
        <v>0</v>
      </c>
      <c r="BI127" s="152">
        <f t="shared" si="173"/>
        <v>52.837788990825686</v>
      </c>
      <c r="BJ127" s="152">
        <f t="shared" si="174"/>
        <v>0</v>
      </c>
      <c r="BK127" s="152">
        <f t="shared" si="175"/>
        <v>52.837788990825686</v>
      </c>
      <c r="BL127" s="153">
        <f t="shared" si="176"/>
        <v>0</v>
      </c>
      <c r="BM127" s="141"/>
      <c r="BN127" s="152">
        <f t="shared" si="177"/>
        <v>0</v>
      </c>
      <c r="BO127" s="152">
        <f t="shared" si="178"/>
        <v>0</v>
      </c>
      <c r="BP127" s="152">
        <f t="shared" si="179"/>
        <v>0</v>
      </c>
      <c r="BQ127" s="142"/>
      <c r="BR127" s="143">
        <f t="shared" si="180"/>
        <v>48</v>
      </c>
      <c r="BS127" s="144">
        <f t="shared" si="181"/>
        <v>4.837788990825687</v>
      </c>
      <c r="BT127" s="144">
        <f t="shared" si="182"/>
        <v>4.837788990825687</v>
      </c>
      <c r="BU127" s="144">
        <f t="shared" si="183"/>
        <v>0</v>
      </c>
      <c r="BV127" s="145">
        <f t="shared" si="184"/>
        <v>0</v>
      </c>
      <c r="BW127" s="146">
        <f t="shared" si="185"/>
        <v>0</v>
      </c>
      <c r="BX127" s="147"/>
      <c r="BY127" s="144">
        <f t="shared" si="186"/>
        <v>52.837788990825686</v>
      </c>
      <c r="BZ127" s="144">
        <f t="shared" si="187"/>
        <v>0</v>
      </c>
      <c r="CA127" s="144">
        <f t="shared" si="188"/>
        <v>52.837788990825686</v>
      </c>
      <c r="CB127" s="144">
        <f t="shared" si="189"/>
        <v>0</v>
      </c>
      <c r="CC127" s="144">
        <f t="shared" si="190"/>
        <v>0</v>
      </c>
      <c r="CD127" s="144">
        <f t="shared" si="191"/>
        <v>0</v>
      </c>
      <c r="CE127" s="144">
        <f t="shared" si="192"/>
        <v>0</v>
      </c>
      <c r="CF127" s="144">
        <f t="shared" si="193"/>
        <v>0</v>
      </c>
      <c r="CG127" s="144">
        <f t="shared" si="194"/>
        <v>0</v>
      </c>
      <c r="CH127" s="148">
        <f t="shared" si="195"/>
        <v>0</v>
      </c>
    </row>
    <row r="128" spans="1:86" s="149" customFormat="1" ht="15.75" customHeight="1" x14ac:dyDescent="0.25">
      <c r="A128" s="117" t="s">
        <v>327</v>
      </c>
      <c r="B128" s="118" t="s">
        <v>383</v>
      </c>
      <c r="C128" s="274" t="s">
        <v>436</v>
      </c>
      <c r="D128" s="119" t="s">
        <v>329</v>
      </c>
      <c r="E128" s="121" t="s">
        <v>22</v>
      </c>
      <c r="F128" s="121" t="s">
        <v>355</v>
      </c>
      <c r="G128" s="121"/>
      <c r="H128" s="122">
        <v>3</v>
      </c>
      <c r="I128" s="123"/>
      <c r="J128" s="123" t="s">
        <v>434</v>
      </c>
      <c r="K128" s="124">
        <f t="shared" si="198"/>
        <v>13</v>
      </c>
      <c r="L128" s="123">
        <v>13</v>
      </c>
      <c r="M128" s="123"/>
      <c r="N128" s="123" t="s">
        <v>122</v>
      </c>
      <c r="O128" s="123"/>
      <c r="P128" s="124">
        <f t="shared" si="199"/>
        <v>1</v>
      </c>
      <c r="Q128" s="123">
        <v>1</v>
      </c>
      <c r="R128" s="123"/>
      <c r="S128" s="123" t="s">
        <v>329</v>
      </c>
      <c r="T128" s="123"/>
      <c r="U128" s="123" t="s">
        <v>390</v>
      </c>
      <c r="V128" s="123"/>
      <c r="W128" s="123" t="s">
        <v>530</v>
      </c>
      <c r="X128" s="123" t="s">
        <v>484</v>
      </c>
      <c r="Y128" s="123" t="s">
        <v>481</v>
      </c>
      <c r="Z128" s="297" t="s">
        <v>476</v>
      </c>
      <c r="AA128" s="126"/>
      <c r="AB128" s="127"/>
      <c r="AC128" s="128">
        <v>0</v>
      </c>
      <c r="AD128" s="129">
        <v>48</v>
      </c>
      <c r="AE128" s="130">
        <v>71</v>
      </c>
      <c r="AF128" s="131"/>
      <c r="AG128" s="132"/>
      <c r="AH128" s="133"/>
      <c r="AI128" s="132"/>
      <c r="AJ128" s="134"/>
      <c r="AK128" s="125" t="s">
        <v>184</v>
      </c>
      <c r="AL128" s="135"/>
      <c r="AM128" s="122"/>
      <c r="AN128" s="136">
        <f t="shared" si="152"/>
        <v>0</v>
      </c>
      <c r="AO128" s="137">
        <f t="shared" si="153"/>
        <v>0</v>
      </c>
      <c r="AP128" s="137">
        <f t="shared" si="154"/>
        <v>0</v>
      </c>
      <c r="AQ128" s="138">
        <f t="shared" si="155"/>
        <v>0</v>
      </c>
      <c r="AR128" s="137">
        <f t="shared" si="156"/>
        <v>0</v>
      </c>
      <c r="AS128" s="137">
        <f t="shared" si="157"/>
        <v>0</v>
      </c>
      <c r="AT128" s="137">
        <f t="shared" si="158"/>
        <v>0</v>
      </c>
      <c r="AU128" s="137">
        <f t="shared" si="159"/>
        <v>0</v>
      </c>
      <c r="AV128" s="137">
        <f t="shared" si="160"/>
        <v>0</v>
      </c>
      <c r="AW128" s="137">
        <f t="shared" si="161"/>
        <v>0</v>
      </c>
      <c r="AX128" s="137">
        <f t="shared" si="162"/>
        <v>4.837788990825687</v>
      </c>
      <c r="AY128" s="137">
        <f t="shared" si="163"/>
        <v>0</v>
      </c>
      <c r="AZ128" s="137">
        <f t="shared" si="164"/>
        <v>0</v>
      </c>
      <c r="BA128" s="137">
        <f t="shared" si="165"/>
        <v>0</v>
      </c>
      <c r="BB128" s="137">
        <f t="shared" si="166"/>
        <v>0</v>
      </c>
      <c r="BC128" s="137">
        <f t="shared" si="167"/>
        <v>0</v>
      </c>
      <c r="BD128" s="137">
        <f t="shared" si="168"/>
        <v>0</v>
      </c>
      <c r="BE128" s="137">
        <f t="shared" si="169"/>
        <v>0</v>
      </c>
      <c r="BF128" s="137">
        <f t="shared" si="170"/>
        <v>0</v>
      </c>
      <c r="BG128" s="139">
        <f t="shared" si="171"/>
        <v>0</v>
      </c>
      <c r="BH128" s="140">
        <f t="shared" si="172"/>
        <v>0</v>
      </c>
      <c r="BI128" s="152">
        <f t="shared" si="173"/>
        <v>52.837788990825686</v>
      </c>
      <c r="BJ128" s="152">
        <f t="shared" si="174"/>
        <v>0</v>
      </c>
      <c r="BK128" s="152">
        <f t="shared" si="175"/>
        <v>52.837788990825686</v>
      </c>
      <c r="BL128" s="153">
        <f t="shared" si="176"/>
        <v>0</v>
      </c>
      <c r="BM128" s="141"/>
      <c r="BN128" s="152">
        <f t="shared" si="177"/>
        <v>52.837788990825686</v>
      </c>
      <c r="BO128" s="152">
        <f t="shared" si="178"/>
        <v>0</v>
      </c>
      <c r="BP128" s="152">
        <f t="shared" si="179"/>
        <v>52.837788990825686</v>
      </c>
      <c r="BQ128" s="142"/>
      <c r="BR128" s="143">
        <f t="shared" si="180"/>
        <v>48</v>
      </c>
      <c r="BS128" s="144">
        <f t="shared" si="181"/>
        <v>4.837788990825687</v>
      </c>
      <c r="BT128" s="144">
        <f t="shared" si="182"/>
        <v>4.837788990825687</v>
      </c>
      <c r="BU128" s="144">
        <f t="shared" si="183"/>
        <v>0</v>
      </c>
      <c r="BV128" s="145">
        <f t="shared" si="184"/>
        <v>0</v>
      </c>
      <c r="BW128" s="146">
        <f t="shared" si="185"/>
        <v>0</v>
      </c>
      <c r="BX128" s="147"/>
      <c r="BY128" s="144">
        <f t="shared" si="186"/>
        <v>52.837788990825686</v>
      </c>
      <c r="BZ128" s="144">
        <f t="shared" si="187"/>
        <v>0</v>
      </c>
      <c r="CA128" s="144">
        <f t="shared" si="188"/>
        <v>52.837788990825686</v>
      </c>
      <c r="CB128" s="144">
        <f t="shared" si="189"/>
        <v>0</v>
      </c>
      <c r="CC128" s="144">
        <f t="shared" si="190"/>
        <v>0</v>
      </c>
      <c r="CD128" s="144">
        <f t="shared" si="191"/>
        <v>0</v>
      </c>
      <c r="CE128" s="144">
        <f t="shared" si="192"/>
        <v>0</v>
      </c>
      <c r="CF128" s="144">
        <f t="shared" si="193"/>
        <v>0</v>
      </c>
      <c r="CG128" s="144">
        <f t="shared" si="194"/>
        <v>0</v>
      </c>
      <c r="CH128" s="148">
        <f t="shared" si="195"/>
        <v>0</v>
      </c>
    </row>
    <row r="129" spans="1:86" s="149" customFormat="1" ht="15.75" customHeight="1" x14ac:dyDescent="0.25">
      <c r="A129" s="117" t="s">
        <v>327</v>
      </c>
      <c r="B129" s="118" t="s">
        <v>383</v>
      </c>
      <c r="C129" s="274" t="s">
        <v>406</v>
      </c>
      <c r="D129" s="119" t="s">
        <v>329</v>
      </c>
      <c r="E129" s="121" t="s">
        <v>22</v>
      </c>
      <c r="F129" s="121" t="s">
        <v>355</v>
      </c>
      <c r="G129" s="121"/>
      <c r="H129" s="122">
        <v>3</v>
      </c>
      <c r="I129" s="123" t="s">
        <v>330</v>
      </c>
      <c r="J129" s="123" t="s">
        <v>434</v>
      </c>
      <c r="K129" s="124">
        <f t="shared" si="198"/>
        <v>26</v>
      </c>
      <c r="L129" s="123">
        <v>26</v>
      </c>
      <c r="M129" s="123"/>
      <c r="N129" s="123" t="s">
        <v>119</v>
      </c>
      <c r="O129" s="123"/>
      <c r="P129" s="124">
        <f t="shared" si="199"/>
        <v>1</v>
      </c>
      <c r="Q129" s="123">
        <v>1</v>
      </c>
      <c r="R129" s="123"/>
      <c r="S129" s="123" t="s">
        <v>329</v>
      </c>
      <c r="T129" s="123"/>
      <c r="U129" s="123" t="s">
        <v>390</v>
      </c>
      <c r="V129" s="123" t="s">
        <v>484</v>
      </c>
      <c r="W129" s="123" t="s">
        <v>44</v>
      </c>
      <c r="X129" s="123" t="s">
        <v>482</v>
      </c>
      <c r="Y129" s="123" t="s">
        <v>480</v>
      </c>
      <c r="Z129" s="297" t="s">
        <v>465</v>
      </c>
      <c r="AA129" s="126">
        <v>144</v>
      </c>
      <c r="AB129" s="127">
        <v>16</v>
      </c>
      <c r="AC129" s="128"/>
      <c r="AD129" s="129"/>
      <c r="AE129" s="130"/>
      <c r="AF129" s="131"/>
      <c r="AG129" s="132"/>
      <c r="AH129" s="133"/>
      <c r="AI129" s="132"/>
      <c r="AJ129" s="134"/>
      <c r="AK129" s="125"/>
      <c r="AL129" s="135"/>
      <c r="AM129" s="122"/>
      <c r="AN129" s="136">
        <f t="shared" si="152"/>
        <v>6.5</v>
      </c>
      <c r="AO129" s="137">
        <f t="shared" si="153"/>
        <v>0</v>
      </c>
      <c r="AP129" s="137">
        <f t="shared" si="154"/>
        <v>0</v>
      </c>
      <c r="AQ129" s="138">
        <f t="shared" si="155"/>
        <v>0.8</v>
      </c>
      <c r="AR129" s="137">
        <f t="shared" si="156"/>
        <v>0</v>
      </c>
      <c r="AS129" s="137">
        <f t="shared" si="157"/>
        <v>0</v>
      </c>
      <c r="AT129" s="137">
        <f t="shared" si="158"/>
        <v>0</v>
      </c>
      <c r="AU129" s="137">
        <f t="shared" si="159"/>
        <v>0</v>
      </c>
      <c r="AV129" s="137">
        <f t="shared" si="160"/>
        <v>0</v>
      </c>
      <c r="AW129" s="137">
        <f t="shared" si="161"/>
        <v>0</v>
      </c>
      <c r="AX129" s="137">
        <f t="shared" si="162"/>
        <v>0</v>
      </c>
      <c r="AY129" s="137">
        <f t="shared" si="163"/>
        <v>0</v>
      </c>
      <c r="AZ129" s="137">
        <f t="shared" si="164"/>
        <v>0</v>
      </c>
      <c r="BA129" s="137">
        <f t="shared" si="165"/>
        <v>0</v>
      </c>
      <c r="BB129" s="137">
        <f t="shared" si="166"/>
        <v>0</v>
      </c>
      <c r="BC129" s="137">
        <f t="shared" si="167"/>
        <v>0</v>
      </c>
      <c r="BD129" s="137">
        <f t="shared" si="168"/>
        <v>0</v>
      </c>
      <c r="BE129" s="137">
        <f t="shared" si="169"/>
        <v>0</v>
      </c>
      <c r="BF129" s="137">
        <f t="shared" si="170"/>
        <v>0</v>
      </c>
      <c r="BG129" s="139">
        <f t="shared" si="171"/>
        <v>2.2464</v>
      </c>
      <c r="BH129" s="140">
        <f t="shared" si="172"/>
        <v>0</v>
      </c>
      <c r="BI129" s="152">
        <f t="shared" si="173"/>
        <v>25.546399999999998</v>
      </c>
      <c r="BJ129" s="152">
        <f t="shared" si="174"/>
        <v>0</v>
      </c>
      <c r="BK129" s="152">
        <f t="shared" si="175"/>
        <v>25.546399999999998</v>
      </c>
      <c r="BL129" s="153">
        <f t="shared" si="176"/>
        <v>0</v>
      </c>
      <c r="BM129" s="141"/>
      <c r="BN129" s="152">
        <f t="shared" si="177"/>
        <v>0</v>
      </c>
      <c r="BO129" s="152">
        <f t="shared" si="178"/>
        <v>0</v>
      </c>
      <c r="BP129" s="152">
        <f t="shared" si="179"/>
        <v>0</v>
      </c>
      <c r="BQ129" s="142"/>
      <c r="BR129" s="143">
        <f t="shared" si="180"/>
        <v>23.3</v>
      </c>
      <c r="BS129" s="144">
        <f t="shared" si="181"/>
        <v>2.2464</v>
      </c>
      <c r="BT129" s="144">
        <f t="shared" si="182"/>
        <v>2.2464</v>
      </c>
      <c r="BU129" s="144">
        <f t="shared" si="183"/>
        <v>0</v>
      </c>
      <c r="BV129" s="145">
        <f t="shared" si="184"/>
        <v>0</v>
      </c>
      <c r="BW129" s="146">
        <f t="shared" si="185"/>
        <v>0</v>
      </c>
      <c r="BX129" s="147"/>
      <c r="BY129" s="144">
        <f t="shared" si="186"/>
        <v>25.546399999999998</v>
      </c>
      <c r="BZ129" s="144">
        <f t="shared" si="187"/>
        <v>0</v>
      </c>
      <c r="CA129" s="144">
        <f t="shared" si="188"/>
        <v>25.546399999999998</v>
      </c>
      <c r="CB129" s="144">
        <f t="shared" si="189"/>
        <v>0</v>
      </c>
      <c r="CC129" s="144">
        <f t="shared" si="190"/>
        <v>0</v>
      </c>
      <c r="CD129" s="144">
        <f t="shared" si="191"/>
        <v>0</v>
      </c>
      <c r="CE129" s="144">
        <f t="shared" si="192"/>
        <v>0</v>
      </c>
      <c r="CF129" s="144">
        <f t="shared" si="193"/>
        <v>0</v>
      </c>
      <c r="CG129" s="144">
        <f t="shared" si="194"/>
        <v>0</v>
      </c>
      <c r="CH129" s="148">
        <f t="shared" si="195"/>
        <v>0</v>
      </c>
    </row>
    <row r="130" spans="1:86" s="149" customFormat="1" ht="15.75" customHeight="1" x14ac:dyDescent="0.25">
      <c r="A130" s="117" t="s">
        <v>327</v>
      </c>
      <c r="B130" s="118" t="s">
        <v>383</v>
      </c>
      <c r="C130" s="274" t="s">
        <v>406</v>
      </c>
      <c r="D130" s="119" t="s">
        <v>329</v>
      </c>
      <c r="E130" s="121" t="s">
        <v>22</v>
      </c>
      <c r="F130" s="121" t="s">
        <v>355</v>
      </c>
      <c r="G130" s="121"/>
      <c r="H130" s="122">
        <v>3</v>
      </c>
      <c r="I130" s="123"/>
      <c r="J130" s="123" t="s">
        <v>434</v>
      </c>
      <c r="K130" s="124">
        <f t="shared" si="198"/>
        <v>26</v>
      </c>
      <c r="L130" s="123">
        <v>26</v>
      </c>
      <c r="M130" s="123"/>
      <c r="N130" s="123" t="s">
        <v>120</v>
      </c>
      <c r="O130" s="123"/>
      <c r="P130" s="124">
        <f t="shared" si="199"/>
        <v>1</v>
      </c>
      <c r="Q130" s="123">
        <v>1</v>
      </c>
      <c r="R130" s="123"/>
      <c r="S130" s="123" t="s">
        <v>329</v>
      </c>
      <c r="T130" s="123"/>
      <c r="U130" s="123" t="s">
        <v>390</v>
      </c>
      <c r="V130" s="123" t="s">
        <v>484</v>
      </c>
      <c r="W130" s="123" t="s">
        <v>44</v>
      </c>
      <c r="X130" s="123" t="s">
        <v>482</v>
      </c>
      <c r="Y130" s="123" t="s">
        <v>481</v>
      </c>
      <c r="Z130" s="297" t="s">
        <v>465</v>
      </c>
      <c r="AA130" s="126"/>
      <c r="AB130" s="127"/>
      <c r="AC130" s="128">
        <v>48</v>
      </c>
      <c r="AD130" s="129"/>
      <c r="AE130" s="130">
        <v>71</v>
      </c>
      <c r="AF130" s="131"/>
      <c r="AG130" s="132"/>
      <c r="AH130" s="133"/>
      <c r="AI130" s="132"/>
      <c r="AJ130" s="134"/>
      <c r="AK130" s="125" t="s">
        <v>332</v>
      </c>
      <c r="AL130" s="135"/>
      <c r="AM130" s="122"/>
      <c r="AN130" s="136">
        <f t="shared" si="152"/>
        <v>0</v>
      </c>
      <c r="AO130" s="137">
        <f t="shared" si="153"/>
        <v>0</v>
      </c>
      <c r="AP130" s="137">
        <f t="shared" si="154"/>
        <v>0</v>
      </c>
      <c r="AQ130" s="138">
        <f t="shared" si="155"/>
        <v>0</v>
      </c>
      <c r="AR130" s="137">
        <f t="shared" si="156"/>
        <v>0</v>
      </c>
      <c r="AS130" s="137">
        <f t="shared" si="157"/>
        <v>0</v>
      </c>
      <c r="AT130" s="137">
        <f t="shared" si="158"/>
        <v>0</v>
      </c>
      <c r="AU130" s="137">
        <f t="shared" si="159"/>
        <v>0</v>
      </c>
      <c r="AV130" s="137">
        <f t="shared" si="160"/>
        <v>0</v>
      </c>
      <c r="AW130" s="137">
        <f t="shared" si="161"/>
        <v>0</v>
      </c>
      <c r="AX130" s="137">
        <f t="shared" si="162"/>
        <v>9.6755779816513741</v>
      </c>
      <c r="AY130" s="137">
        <f t="shared" si="163"/>
        <v>0</v>
      </c>
      <c r="AZ130" s="137">
        <f t="shared" si="164"/>
        <v>0</v>
      </c>
      <c r="BA130" s="137">
        <f t="shared" si="165"/>
        <v>0</v>
      </c>
      <c r="BB130" s="137">
        <f t="shared" si="166"/>
        <v>0</v>
      </c>
      <c r="BC130" s="137">
        <f t="shared" si="167"/>
        <v>0</v>
      </c>
      <c r="BD130" s="137">
        <f t="shared" si="168"/>
        <v>0</v>
      </c>
      <c r="BE130" s="137">
        <f t="shared" si="169"/>
        <v>0</v>
      </c>
      <c r="BF130" s="137">
        <f t="shared" si="170"/>
        <v>0</v>
      </c>
      <c r="BG130" s="139">
        <f t="shared" si="171"/>
        <v>0</v>
      </c>
      <c r="BH130" s="140">
        <f t="shared" si="172"/>
        <v>0</v>
      </c>
      <c r="BI130" s="152">
        <f t="shared" si="173"/>
        <v>57.675577981651372</v>
      </c>
      <c r="BJ130" s="152">
        <f t="shared" si="174"/>
        <v>0</v>
      </c>
      <c r="BK130" s="152">
        <f t="shared" si="175"/>
        <v>57.675577981651372</v>
      </c>
      <c r="BL130" s="153">
        <f t="shared" si="176"/>
        <v>0</v>
      </c>
      <c r="BM130" s="141"/>
      <c r="BN130" s="152">
        <f t="shared" si="177"/>
        <v>57.675577981651372</v>
      </c>
      <c r="BO130" s="152">
        <f t="shared" si="178"/>
        <v>0</v>
      </c>
      <c r="BP130" s="152">
        <f t="shared" si="179"/>
        <v>57.675577981651372</v>
      </c>
      <c r="BQ130" s="142"/>
      <c r="BR130" s="143">
        <f t="shared" si="180"/>
        <v>48</v>
      </c>
      <c r="BS130" s="144">
        <f t="shared" si="181"/>
        <v>9.6755779816513741</v>
      </c>
      <c r="BT130" s="144">
        <f t="shared" si="182"/>
        <v>9.6755779816513741</v>
      </c>
      <c r="BU130" s="144">
        <f t="shared" si="183"/>
        <v>0</v>
      </c>
      <c r="BV130" s="145">
        <f t="shared" si="184"/>
        <v>0</v>
      </c>
      <c r="BW130" s="146">
        <f t="shared" si="185"/>
        <v>0</v>
      </c>
      <c r="BX130" s="147"/>
      <c r="BY130" s="144">
        <f t="shared" si="186"/>
        <v>57.675577981651372</v>
      </c>
      <c r="BZ130" s="144">
        <f t="shared" si="187"/>
        <v>0</v>
      </c>
      <c r="CA130" s="144">
        <f t="shared" si="188"/>
        <v>57.675577981651372</v>
      </c>
      <c r="CB130" s="144">
        <f t="shared" si="189"/>
        <v>0</v>
      </c>
      <c r="CC130" s="144">
        <f t="shared" si="190"/>
        <v>0</v>
      </c>
      <c r="CD130" s="144">
        <f t="shared" si="191"/>
        <v>0</v>
      </c>
      <c r="CE130" s="144">
        <f t="shared" si="192"/>
        <v>0</v>
      </c>
      <c r="CF130" s="144">
        <f t="shared" si="193"/>
        <v>0</v>
      </c>
      <c r="CG130" s="144">
        <f t="shared" si="194"/>
        <v>0</v>
      </c>
      <c r="CH130" s="148">
        <f t="shared" si="195"/>
        <v>0</v>
      </c>
    </row>
    <row r="131" spans="1:86" s="149" customFormat="1" ht="15.75" customHeight="1" x14ac:dyDescent="0.25">
      <c r="A131" s="117" t="s">
        <v>327</v>
      </c>
      <c r="B131" s="118" t="s">
        <v>383</v>
      </c>
      <c r="C131" s="274" t="s">
        <v>405</v>
      </c>
      <c r="D131" s="119" t="s">
        <v>329</v>
      </c>
      <c r="E131" s="121" t="s">
        <v>22</v>
      </c>
      <c r="F131" s="121" t="s">
        <v>355</v>
      </c>
      <c r="G131" s="121"/>
      <c r="H131" s="122">
        <v>3</v>
      </c>
      <c r="I131" s="123" t="s">
        <v>333</v>
      </c>
      <c r="J131" s="123" t="s">
        <v>434</v>
      </c>
      <c r="K131" s="124">
        <f t="shared" si="198"/>
        <v>26</v>
      </c>
      <c r="L131" s="123">
        <v>26</v>
      </c>
      <c r="M131" s="123"/>
      <c r="N131" s="123" t="s">
        <v>119</v>
      </c>
      <c r="O131" s="123"/>
      <c r="P131" s="124">
        <f t="shared" si="199"/>
        <v>1</v>
      </c>
      <c r="Q131" s="123">
        <v>1</v>
      </c>
      <c r="R131" s="123"/>
      <c r="S131" s="123" t="s">
        <v>329</v>
      </c>
      <c r="T131" s="123"/>
      <c r="U131" s="123" t="s">
        <v>390</v>
      </c>
      <c r="V131" s="123" t="s">
        <v>482</v>
      </c>
      <c r="W131" s="123" t="s">
        <v>44</v>
      </c>
      <c r="X131" s="123" t="s">
        <v>482</v>
      </c>
      <c r="Y131" s="123" t="s">
        <v>480</v>
      </c>
      <c r="Z131" s="297" t="s">
        <v>471</v>
      </c>
      <c r="AA131" s="126">
        <v>144</v>
      </c>
      <c r="AB131" s="127">
        <v>32</v>
      </c>
      <c r="AC131" s="128">
        <v>0</v>
      </c>
      <c r="AD131" s="129"/>
      <c r="AE131" s="130"/>
      <c r="AF131" s="131"/>
      <c r="AG131" s="132"/>
      <c r="AH131" s="133"/>
      <c r="AI131" s="132"/>
      <c r="AJ131" s="134"/>
      <c r="AK131" s="125"/>
      <c r="AL131" s="135"/>
      <c r="AM131" s="122"/>
      <c r="AN131" s="136">
        <f t="shared" si="152"/>
        <v>0</v>
      </c>
      <c r="AO131" s="137">
        <f t="shared" si="153"/>
        <v>9.1</v>
      </c>
      <c r="AP131" s="137">
        <f t="shared" si="154"/>
        <v>2</v>
      </c>
      <c r="AQ131" s="138">
        <f t="shared" si="155"/>
        <v>1.6</v>
      </c>
      <c r="AR131" s="137">
        <f t="shared" si="156"/>
        <v>0</v>
      </c>
      <c r="AS131" s="137">
        <f t="shared" si="157"/>
        <v>0</v>
      </c>
      <c r="AT131" s="137">
        <f t="shared" si="158"/>
        <v>0</v>
      </c>
      <c r="AU131" s="137">
        <f t="shared" si="159"/>
        <v>0</v>
      </c>
      <c r="AV131" s="137">
        <f t="shared" si="160"/>
        <v>0</v>
      </c>
      <c r="AW131" s="137">
        <f t="shared" si="161"/>
        <v>0</v>
      </c>
      <c r="AX131" s="137">
        <f t="shared" si="162"/>
        <v>0</v>
      </c>
      <c r="AY131" s="137">
        <f t="shared" si="163"/>
        <v>0</v>
      </c>
      <c r="AZ131" s="137">
        <f t="shared" si="164"/>
        <v>0</v>
      </c>
      <c r="BA131" s="137">
        <f t="shared" si="165"/>
        <v>0</v>
      </c>
      <c r="BB131" s="137">
        <f t="shared" si="166"/>
        <v>0</v>
      </c>
      <c r="BC131" s="137">
        <f t="shared" si="167"/>
        <v>0</v>
      </c>
      <c r="BD131" s="137">
        <f t="shared" si="168"/>
        <v>0</v>
      </c>
      <c r="BE131" s="137">
        <f t="shared" si="169"/>
        <v>0</v>
      </c>
      <c r="BF131" s="137">
        <f t="shared" si="170"/>
        <v>0</v>
      </c>
      <c r="BG131" s="139">
        <f t="shared" si="171"/>
        <v>2.2464</v>
      </c>
      <c r="BH131" s="140">
        <f t="shared" si="172"/>
        <v>0</v>
      </c>
      <c r="BI131" s="152">
        <f t="shared" si="173"/>
        <v>46.946399999999997</v>
      </c>
      <c r="BJ131" s="152">
        <f t="shared" si="174"/>
        <v>0</v>
      </c>
      <c r="BK131" s="152">
        <f t="shared" si="175"/>
        <v>46.946399999999997</v>
      </c>
      <c r="BL131" s="153">
        <f t="shared" si="176"/>
        <v>0</v>
      </c>
      <c r="BM131" s="141"/>
      <c r="BN131" s="152">
        <f t="shared" si="177"/>
        <v>0</v>
      </c>
      <c r="BO131" s="152">
        <f t="shared" si="178"/>
        <v>0</v>
      </c>
      <c r="BP131" s="152">
        <f t="shared" si="179"/>
        <v>0</v>
      </c>
      <c r="BQ131" s="142"/>
      <c r="BR131" s="143">
        <f t="shared" si="180"/>
        <v>44.7</v>
      </c>
      <c r="BS131" s="144">
        <f t="shared" si="181"/>
        <v>2.2464</v>
      </c>
      <c r="BT131" s="144">
        <f t="shared" si="182"/>
        <v>2.2464</v>
      </c>
      <c r="BU131" s="144">
        <f t="shared" si="183"/>
        <v>0</v>
      </c>
      <c r="BV131" s="145">
        <f t="shared" si="184"/>
        <v>0</v>
      </c>
      <c r="BW131" s="146">
        <f t="shared" si="185"/>
        <v>-5.773159728050814E-15</v>
      </c>
      <c r="BX131" s="147"/>
      <c r="BY131" s="144">
        <f t="shared" si="186"/>
        <v>46.946399999999997</v>
      </c>
      <c r="BZ131" s="144">
        <f t="shared" si="187"/>
        <v>0</v>
      </c>
      <c r="CA131" s="144">
        <f t="shared" si="188"/>
        <v>46.946399999999997</v>
      </c>
      <c r="CB131" s="144">
        <f t="shared" si="189"/>
        <v>0</v>
      </c>
      <c r="CC131" s="144">
        <f t="shared" si="190"/>
        <v>0</v>
      </c>
      <c r="CD131" s="144">
        <f t="shared" si="191"/>
        <v>0</v>
      </c>
      <c r="CE131" s="144">
        <f t="shared" si="192"/>
        <v>0</v>
      </c>
      <c r="CF131" s="144">
        <f t="shared" si="193"/>
        <v>0</v>
      </c>
      <c r="CG131" s="144">
        <f t="shared" si="194"/>
        <v>0</v>
      </c>
      <c r="CH131" s="148">
        <f t="shared" si="195"/>
        <v>0</v>
      </c>
    </row>
    <row r="132" spans="1:86" s="149" customFormat="1" ht="15.75" customHeight="1" x14ac:dyDescent="0.25">
      <c r="A132" s="117" t="s">
        <v>327</v>
      </c>
      <c r="B132" s="118" t="s">
        <v>383</v>
      </c>
      <c r="C132" s="274" t="s">
        <v>405</v>
      </c>
      <c r="D132" s="119" t="s">
        <v>329</v>
      </c>
      <c r="E132" s="121" t="s">
        <v>22</v>
      </c>
      <c r="F132" s="121" t="s">
        <v>355</v>
      </c>
      <c r="G132" s="121"/>
      <c r="H132" s="122">
        <v>3</v>
      </c>
      <c r="I132" s="123"/>
      <c r="J132" s="123" t="s">
        <v>434</v>
      </c>
      <c r="K132" s="124">
        <f t="shared" si="198"/>
        <v>13</v>
      </c>
      <c r="L132" s="123">
        <v>13</v>
      </c>
      <c r="M132" s="123"/>
      <c r="N132" s="123" t="s">
        <v>122</v>
      </c>
      <c r="O132" s="123"/>
      <c r="P132" s="124">
        <f t="shared" si="199"/>
        <v>1</v>
      </c>
      <c r="Q132" s="123">
        <v>1</v>
      </c>
      <c r="R132" s="123"/>
      <c r="S132" s="123" t="s">
        <v>329</v>
      </c>
      <c r="T132" s="123"/>
      <c r="U132" s="123" t="s">
        <v>390</v>
      </c>
      <c r="V132" s="123" t="s">
        <v>482</v>
      </c>
      <c r="W132" s="123" t="s">
        <v>44</v>
      </c>
      <c r="X132" s="123" t="s">
        <v>482</v>
      </c>
      <c r="Y132" s="123" t="s">
        <v>481</v>
      </c>
      <c r="Z132" s="297" t="s">
        <v>471</v>
      </c>
      <c r="AA132" s="126"/>
      <c r="AB132" s="127"/>
      <c r="AC132" s="128">
        <v>0</v>
      </c>
      <c r="AD132" s="129">
        <v>32</v>
      </c>
      <c r="AE132" s="130">
        <v>44</v>
      </c>
      <c r="AF132" s="131"/>
      <c r="AG132" s="132"/>
      <c r="AH132" s="133"/>
      <c r="AI132" s="132"/>
      <c r="AJ132" s="134"/>
      <c r="AK132" s="125" t="s">
        <v>332</v>
      </c>
      <c r="AL132" s="135"/>
      <c r="AM132" s="122"/>
      <c r="AN132" s="136">
        <f t="shared" si="152"/>
        <v>0</v>
      </c>
      <c r="AO132" s="137">
        <f t="shared" si="153"/>
        <v>0</v>
      </c>
      <c r="AP132" s="137">
        <f t="shared" si="154"/>
        <v>0</v>
      </c>
      <c r="AQ132" s="138">
        <f t="shared" si="155"/>
        <v>0</v>
      </c>
      <c r="AR132" s="137">
        <f t="shared" si="156"/>
        <v>0</v>
      </c>
      <c r="AS132" s="137">
        <f t="shared" si="157"/>
        <v>0</v>
      </c>
      <c r="AT132" s="137">
        <f t="shared" si="158"/>
        <v>0</v>
      </c>
      <c r="AU132" s="137">
        <f t="shared" si="159"/>
        <v>0</v>
      </c>
      <c r="AV132" s="137">
        <f t="shared" si="160"/>
        <v>0</v>
      </c>
      <c r="AW132" s="137">
        <f t="shared" si="161"/>
        <v>0</v>
      </c>
      <c r="AX132" s="137">
        <f t="shared" si="162"/>
        <v>3.0488823529411766</v>
      </c>
      <c r="AY132" s="137">
        <f t="shared" si="163"/>
        <v>0</v>
      </c>
      <c r="AZ132" s="137">
        <f t="shared" si="164"/>
        <v>0</v>
      </c>
      <c r="BA132" s="137">
        <f t="shared" si="165"/>
        <v>0</v>
      </c>
      <c r="BB132" s="137">
        <f t="shared" si="166"/>
        <v>0</v>
      </c>
      <c r="BC132" s="137">
        <f t="shared" si="167"/>
        <v>0</v>
      </c>
      <c r="BD132" s="137">
        <f t="shared" si="168"/>
        <v>0</v>
      </c>
      <c r="BE132" s="137">
        <f t="shared" si="169"/>
        <v>0</v>
      </c>
      <c r="BF132" s="137">
        <f t="shared" si="170"/>
        <v>0</v>
      </c>
      <c r="BG132" s="139">
        <f t="shared" si="171"/>
        <v>0</v>
      </c>
      <c r="BH132" s="140">
        <f t="shared" si="172"/>
        <v>0</v>
      </c>
      <c r="BI132" s="152">
        <f t="shared" si="173"/>
        <v>35.048882352941177</v>
      </c>
      <c r="BJ132" s="152">
        <f t="shared" si="174"/>
        <v>0</v>
      </c>
      <c r="BK132" s="152">
        <f t="shared" si="175"/>
        <v>35.048882352941177</v>
      </c>
      <c r="BL132" s="153">
        <f t="shared" si="176"/>
        <v>0</v>
      </c>
      <c r="BM132" s="141"/>
      <c r="BN132" s="152">
        <f t="shared" si="177"/>
        <v>35.048882352941177</v>
      </c>
      <c r="BO132" s="152">
        <f t="shared" si="178"/>
        <v>0</v>
      </c>
      <c r="BP132" s="152">
        <f t="shared" si="179"/>
        <v>35.048882352941177</v>
      </c>
      <c r="BQ132" s="142"/>
      <c r="BR132" s="143">
        <f t="shared" si="180"/>
        <v>32</v>
      </c>
      <c r="BS132" s="144">
        <f t="shared" si="181"/>
        <v>3.0488823529411766</v>
      </c>
      <c r="BT132" s="144">
        <f t="shared" si="182"/>
        <v>3.0488823529411766</v>
      </c>
      <c r="BU132" s="144">
        <f t="shared" si="183"/>
        <v>0</v>
      </c>
      <c r="BV132" s="145">
        <f t="shared" si="184"/>
        <v>0</v>
      </c>
      <c r="BW132" s="146">
        <f t="shared" si="185"/>
        <v>0</v>
      </c>
      <c r="BX132" s="147"/>
      <c r="BY132" s="144">
        <f t="shared" si="186"/>
        <v>35.048882352941177</v>
      </c>
      <c r="BZ132" s="144">
        <f t="shared" si="187"/>
        <v>0</v>
      </c>
      <c r="CA132" s="144">
        <f t="shared" si="188"/>
        <v>35.048882352941177</v>
      </c>
      <c r="CB132" s="144">
        <f t="shared" si="189"/>
        <v>0</v>
      </c>
      <c r="CC132" s="144">
        <f t="shared" si="190"/>
        <v>0</v>
      </c>
      <c r="CD132" s="144">
        <f t="shared" si="191"/>
        <v>0</v>
      </c>
      <c r="CE132" s="144">
        <f t="shared" si="192"/>
        <v>0</v>
      </c>
      <c r="CF132" s="144">
        <f t="shared" si="193"/>
        <v>0</v>
      </c>
      <c r="CG132" s="144">
        <f t="shared" si="194"/>
        <v>0</v>
      </c>
      <c r="CH132" s="148">
        <f t="shared" si="195"/>
        <v>0</v>
      </c>
    </row>
    <row r="133" spans="1:86" s="149" customFormat="1" ht="15.75" customHeight="1" x14ac:dyDescent="0.25">
      <c r="A133" s="117" t="s">
        <v>327</v>
      </c>
      <c r="B133" s="118" t="s">
        <v>383</v>
      </c>
      <c r="C133" s="274" t="s">
        <v>405</v>
      </c>
      <c r="D133" s="119" t="s">
        <v>329</v>
      </c>
      <c r="E133" s="121" t="s">
        <v>22</v>
      </c>
      <c r="F133" s="121" t="s">
        <v>355</v>
      </c>
      <c r="G133" s="121"/>
      <c r="H133" s="122">
        <v>3</v>
      </c>
      <c r="I133" s="123"/>
      <c r="J133" s="123" t="s">
        <v>434</v>
      </c>
      <c r="K133" s="124">
        <f t="shared" si="198"/>
        <v>13</v>
      </c>
      <c r="L133" s="123">
        <v>13</v>
      </c>
      <c r="M133" s="123"/>
      <c r="N133" s="123" t="s">
        <v>122</v>
      </c>
      <c r="O133" s="123"/>
      <c r="P133" s="124">
        <f t="shared" si="199"/>
        <v>1</v>
      </c>
      <c r="Q133" s="123">
        <v>1</v>
      </c>
      <c r="R133" s="123"/>
      <c r="S133" s="123" t="s">
        <v>329</v>
      </c>
      <c r="T133" s="123"/>
      <c r="U133" s="123" t="s">
        <v>390</v>
      </c>
      <c r="V133" s="123"/>
      <c r="W133" s="123"/>
      <c r="X133" s="123" t="s">
        <v>478</v>
      </c>
      <c r="Y133" s="123" t="s">
        <v>480</v>
      </c>
      <c r="Z133" s="297" t="s">
        <v>468</v>
      </c>
      <c r="AA133" s="126"/>
      <c r="AB133" s="127"/>
      <c r="AC133" s="128">
        <v>0</v>
      </c>
      <c r="AD133" s="129">
        <v>32</v>
      </c>
      <c r="AE133" s="130">
        <v>44</v>
      </c>
      <c r="AF133" s="131"/>
      <c r="AG133" s="132"/>
      <c r="AH133" s="133"/>
      <c r="AI133" s="132"/>
      <c r="AJ133" s="134"/>
      <c r="AK133" s="125" t="s">
        <v>332</v>
      </c>
      <c r="AL133" s="135"/>
      <c r="AM133" s="122"/>
      <c r="AN133" s="136">
        <f t="shared" ref="AN133:AN196" si="200">IF(SUM(AB133:AD133)&lt;&gt;0,IF(I133="З",З1*K133,0),0)</f>
        <v>0</v>
      </c>
      <c r="AO133" s="137">
        <f t="shared" ref="AO133:AO196" si="201">IF(SUM(AB133:AD133)&lt;&gt;0,IF(I133="Э",ЭДЗ*K133,0),0)</f>
        <v>0</v>
      </c>
      <c r="AP133" s="137">
        <f t="shared" ref="AP133:AP196" si="202">IF(I133="Э",IF(SUM(AB133:AD133)&lt;&gt;0,IF(K133&gt;=6,КПЭ*P133,1*P133)),0)</f>
        <v>0</v>
      </c>
      <c r="AQ133" s="138">
        <f t="shared" ref="AQ133:AQ196" si="203">IF(AND(A133="Дн",N133="лек"),ТКЛД*AB133*P133,IF(AND(A133="А",F133="о",N133="лек"),ТКЛД*AB133*P133,IF(AND(A133="В",N133="лек"),ТКЛВ*AB133*P133,IF(AND(A133="З",N133="лек"),ТКЛЗ*AB133*P133,IF(AND(F133="з",N133="лек"),ТКЛЗ*K133,0)))))</f>
        <v>0</v>
      </c>
      <c r="AR133" s="137">
        <f t="shared" ref="AR133:AR196" si="204">IF(OR(N133="ВЭМ",N133="ВЭА",N133="КЭ"),K133*ЭА,IF(N133="ВЭ",КПЭ,IF(N133="ПАС",K133*З2,0)))</f>
        <v>0</v>
      </c>
      <c r="AS133" s="137">
        <f t="shared" ref="AS133:AS196" si="205">IF(OR(A133="З",F133="з",A133="В"),IF(AG133="г",AF133*K133*0.75,IF(AG133="",AF133*K133*РКЗ)),0)</f>
        <v>0</v>
      </c>
      <c r="AT133" s="137">
        <f t="shared" ref="AT133:AT196" si="206">IF(OR(A133="З",F133="з",A133="в"),IF(AH133="мг",K133*ирпзг1,IF(AH133="А",K133*ирпзг2,0)),0)</f>
        <v>0</v>
      </c>
      <c r="AU133" s="137">
        <f t="shared" ref="AU133:AU196" si="207">IF(OR(A133="З",A133="В",F133="з"),IF(N133&lt;&gt;"лек",IF(AB133="",K133*AI133*КРЗ,0),0),0)</f>
        <v>0</v>
      </c>
      <c r="AV133" s="137">
        <f t="shared" ref="AV133:AV196" si="208">IF(OR(A133="З",A133="В",F133="з"),IF(N133&lt;&gt;"лек",IF(AB133="",K133*AJ133*КПЗ,0),0),0)</f>
        <v>0</v>
      </c>
      <c r="AW133" s="137">
        <f t="shared" ref="AW133:AW196" si="209">IF(OR(N133="УП",N133="ПП"),рп*K133*AL133,IF(N133="ГП",K133*AL133*рпг,IF(N133="ПЛ",K133*AL133*РПП,0)))</f>
        <v>0</v>
      </c>
      <c r="AX133" s="137">
        <f t="shared" ref="AX133:AX196" si="210">IF(OR(A133="Дн",F133="о"),IF(AK133="кр",(((0.01*AE133)+(кр*((40+0.6*AE133)/(180-AE133))))*0.3*K133),IF(AK133="ки",(((0.01*AE133)+(ки*((40+0.6*AE133)/(180-AE133))))*0.3*K133),IF(AK133="кт",(((0.01*AE133)+(кт*((40+0.6*AE133)/(180-AE133))))*0.3*K133),IF(AK133="кп",(((0.01*AE133)+(кп*((40+0.6*AE133)/(180-AE133))))*0.3*K133),IF(AK133="рф",(((0.01*AE133)+(рф*((40+0.6*AE133)/(180-AE133))))*0.3*K133),IF(AK133="ка",(((0.01*AE133)+(6*((40+0.6*AE133)/(180-AE133))))*0.3*K133),0)))))),0)</f>
        <v>3.0488823529411766</v>
      </c>
      <c r="AY133" s="137">
        <f t="shared" ref="AY133:AY196" si="211">IF(N133="НР",IF(OR(F133="б",F133="с",F133="аб",F133="пб"),K133*рп*AL133,IF(F133="м",K133*нрм*AL133)),0)</f>
        <v>0</v>
      </c>
      <c r="AZ133" s="137">
        <f t="shared" ref="AZ133:AZ196" si="212">IF(C133="ДП",HLOOKUP(IF(N133="К",T133,IF(N133="Р",N133,1)),столбцы,(MATCH(CONCATENATE(J133,E133,F133,G133),строки,0)+2),FALSE)*K133,0)</f>
        <v>0</v>
      </c>
      <c r="BA133" s="137">
        <f t="shared" ref="BA133:BA196" si="213">IF(C133="ДПР",IF(N133="Д",K133*Д,IF(N133="РДП",IF(OR(F133="с",F133="м"),K133*РДП1,0))),0)+IF(C133="ДПР",IF(N133="А",K133*А,0))</f>
        <v>0</v>
      </c>
      <c r="BB133" s="137">
        <f t="shared" ref="BB133:BB196" si="214">IF(AND(A133&lt;&gt;"А",C133="ГЭК"),IF(N133="ЧГ",K133*ЧГ,IF(N133="ПГ",K133*ПГ,IF(N133="СГ",K133*СГ,0))))+IF(AND(A133="А",C133="ГЭК",I133="нкр"),IF(N133="ЧГ",K133*ЧГ*2,IF(N133="ПГ",K133*ПГ*2,IF(N133="СГ",K133*СГ*2,0))))</f>
        <v>0</v>
      </c>
      <c r="BC133" s="137">
        <f t="shared" ref="BC133:BC196" si="215">IF((8*AM133)&gt;=BB133,BB133,IF((8*AM133)&lt;BB133,8*AM133,0))</f>
        <v>0</v>
      </c>
      <c r="BD133" s="137">
        <f t="shared" ref="BD133:BD196" si="216">IF(AND(A133="А",F133="о",N133="РА"),РАО*K133,IF(AND(A133="А",F133="з",N133="РА"),РАЗ*K133,0)+IF(AND(A133="А",H133=1,N133="РА"),2*K133,0)+IF(AND(A133="А",C133="История и философия науки",AK133="рф"),А*K133,0))</f>
        <v>0</v>
      </c>
      <c r="BE133" s="137">
        <f t="shared" ref="BE133:BE196" si="217">IF(C133="Экспертиза",IF(N133="УСК",K133*кр,IF(N133="УСД",K133*ДР,0)),0)</f>
        <v>0</v>
      </c>
      <c r="BF133" s="137">
        <f t="shared" ref="BF133:BF196" si="218">IF(OR(E133="54.05.01",E133="54.03.01"),IF(N133="П",AK133*6,IF(N133="У",AK133*3,IF(AK133="кпм",КПМ*K133,0))),0)</f>
        <v>0</v>
      </c>
      <c r="BG133" s="139">
        <f t="shared" ref="BG133:BG196" si="219">IF(OR(A133="Дн",A133="В",F133="о"),IF(OR(I133="Э",I133="З"),AA133*K133*РГ,0),0)</f>
        <v>0</v>
      </c>
      <c r="BH133" s="140">
        <f t="shared" ref="BH133:BH196" si="220">IF(C133="кафедра",рк,0)</f>
        <v>0</v>
      </c>
      <c r="BI133" s="152">
        <f t="shared" ref="BI133:BI196" si="221">BK133*(1-BL133)</f>
        <v>35.048882352941177</v>
      </c>
      <c r="BJ133" s="152">
        <f t="shared" ref="BJ133:BJ196" si="222">BK133*BL133</f>
        <v>0</v>
      </c>
      <c r="BK133" s="152">
        <f t="shared" ref="BK133:BK196" si="223">SUM(AN133:BH133,AB133:AD133)-BB133</f>
        <v>35.048882352941177</v>
      </c>
      <c r="BL133" s="153">
        <f t="shared" ref="BL133:BL196" si="224">IF(SUM(L133:M133)&lt;&gt;0,(M133/K133),0)</f>
        <v>0</v>
      </c>
      <c r="BM133" s="141"/>
      <c r="BN133" s="152">
        <f t="shared" ref="BN133:BN196" si="225">IF(Y133="пч",BI133,0)</f>
        <v>0</v>
      </c>
      <c r="BO133" s="152">
        <f t="shared" ref="BO133:BO196" si="226">IF(Y133="пч",BJ133,0)</f>
        <v>0</v>
      </c>
      <c r="BP133" s="152">
        <f t="shared" ref="BP133:BP196" si="227">SUM(BN133:BO133)</f>
        <v>0</v>
      </c>
      <c r="BQ133" s="142"/>
      <c r="BR133" s="143">
        <f t="shared" ref="BR133:BR196" si="228">SUM(AB133:AD133,AN133:AR133,AZ133,BC133,AW133)+IF(N133="Д",BA133,0)</f>
        <v>32</v>
      </c>
      <c r="BS133" s="144">
        <f t="shared" ref="BS133:BS196" si="229">BT133+BU133+BV133</f>
        <v>3.0488823529411766</v>
      </c>
      <c r="BT133" s="144">
        <f t="shared" ref="BT133:BT196" si="230">SUM(AT133,AX133,BG133)</f>
        <v>3.0488823529411766</v>
      </c>
      <c r="BU133" s="144">
        <f t="shared" ref="BU133:BU196" si="231">SUM(AU133:AV133,AY133,BD133)+IF(AK133="кпм",BF133,0)+IF(N133="РДП",BA133,0)</f>
        <v>0</v>
      </c>
      <c r="BV133" s="145">
        <f t="shared" ref="BV133:BV196" si="232">AS133</f>
        <v>0</v>
      </c>
      <c r="BW133" s="146">
        <f t="shared" ref="BW133:BW196" si="233">BK133-BR133-BS133</f>
        <v>0</v>
      </c>
      <c r="BX133" s="147"/>
      <c r="BY133" s="144">
        <f t="shared" ref="BY133:BY196" si="234">IF(A133="Дн",BI133,0)</f>
        <v>35.048882352941177</v>
      </c>
      <c r="BZ133" s="144">
        <f t="shared" ref="BZ133:BZ196" si="235">IF(A133="Дн",BJ133,0)</f>
        <v>0</v>
      </c>
      <c r="CA133" s="144">
        <f t="shared" ref="CA133:CA196" si="236">IF(A133="Дн",BK133,0)</f>
        <v>35.048882352941177</v>
      </c>
      <c r="CB133" s="144">
        <f t="shared" ref="CB133:CB196" si="237">IF(A133="З",BI133,0)</f>
        <v>0</v>
      </c>
      <c r="CC133" s="144">
        <f t="shared" ref="CC133:CC196" si="238">IF(A133="З",BJ133,0)</f>
        <v>0</v>
      </c>
      <c r="CD133" s="144">
        <f t="shared" ref="CD133:CD196" si="239">IF(A133="З",BK133,0)</f>
        <v>0</v>
      </c>
      <c r="CE133" s="144">
        <f t="shared" ref="CE133:CE196" si="240">IF(AND(A133&lt;&gt;"З",A133&lt;&gt;"Дн"),BI133,0)</f>
        <v>0</v>
      </c>
      <c r="CF133" s="144">
        <f t="shared" ref="CF133:CF196" si="241">IF(AND(A133&lt;&gt;"З",A133&lt;&gt;"Дн"),BJ133,0)</f>
        <v>0</v>
      </c>
      <c r="CG133" s="144">
        <f t="shared" ref="CG133:CG196" si="242">IF(AND(A133&lt;&gt;"З",A133&lt;&gt;"Дн"),BK133,0)</f>
        <v>0</v>
      </c>
      <c r="CH133" s="148">
        <f t="shared" ref="CH133:CH196" si="243">BK133-CA133-CD133-CG133</f>
        <v>0</v>
      </c>
    </row>
    <row r="134" spans="1:86" s="149" customFormat="1" ht="31.5" customHeight="1" x14ac:dyDescent="0.25">
      <c r="A134" s="117" t="s">
        <v>327</v>
      </c>
      <c r="B134" s="118" t="s">
        <v>383</v>
      </c>
      <c r="C134" s="274" t="s">
        <v>408</v>
      </c>
      <c r="D134" s="119" t="s">
        <v>329</v>
      </c>
      <c r="E134" s="121" t="s">
        <v>22</v>
      </c>
      <c r="F134" s="121" t="s">
        <v>355</v>
      </c>
      <c r="G134" s="121"/>
      <c r="H134" s="122">
        <v>4</v>
      </c>
      <c r="I134" s="123" t="s">
        <v>333</v>
      </c>
      <c r="J134" s="123" t="s">
        <v>434</v>
      </c>
      <c r="K134" s="124">
        <f t="shared" si="198"/>
        <v>26</v>
      </c>
      <c r="L134" s="123">
        <v>26</v>
      </c>
      <c r="M134" s="123"/>
      <c r="N134" s="123" t="s">
        <v>119</v>
      </c>
      <c r="O134" s="123"/>
      <c r="P134" s="124">
        <f t="shared" si="199"/>
        <v>1</v>
      </c>
      <c r="Q134" s="123">
        <v>1</v>
      </c>
      <c r="R134" s="123"/>
      <c r="S134" s="123" t="s">
        <v>329</v>
      </c>
      <c r="T134" s="123"/>
      <c r="U134" s="123" t="s">
        <v>390</v>
      </c>
      <c r="V134" s="123"/>
      <c r="W134" s="123" t="s">
        <v>530</v>
      </c>
      <c r="X134" s="123" t="s">
        <v>484</v>
      </c>
      <c r="Y134" s="123" t="s">
        <v>480</v>
      </c>
      <c r="Z134" s="297" t="s">
        <v>470</v>
      </c>
      <c r="AA134" s="126">
        <v>108</v>
      </c>
      <c r="AB134" s="127">
        <v>16</v>
      </c>
      <c r="AC134" s="128"/>
      <c r="AD134" s="129"/>
      <c r="AE134" s="130"/>
      <c r="AF134" s="131"/>
      <c r="AG134" s="132"/>
      <c r="AH134" s="133"/>
      <c r="AI134" s="132"/>
      <c r="AJ134" s="134"/>
      <c r="AK134" s="125"/>
      <c r="AL134" s="135"/>
      <c r="AM134" s="122"/>
      <c r="AN134" s="136">
        <f t="shared" si="200"/>
        <v>0</v>
      </c>
      <c r="AO134" s="137">
        <f t="shared" si="201"/>
        <v>9.1</v>
      </c>
      <c r="AP134" s="137">
        <f t="shared" si="202"/>
        <v>2</v>
      </c>
      <c r="AQ134" s="138">
        <f t="shared" si="203"/>
        <v>0.8</v>
      </c>
      <c r="AR134" s="137">
        <f t="shared" si="204"/>
        <v>0</v>
      </c>
      <c r="AS134" s="137">
        <f t="shared" si="205"/>
        <v>0</v>
      </c>
      <c r="AT134" s="137">
        <f t="shared" si="206"/>
        <v>0</v>
      </c>
      <c r="AU134" s="137">
        <f t="shared" si="207"/>
        <v>0</v>
      </c>
      <c r="AV134" s="137">
        <f t="shared" si="208"/>
        <v>0</v>
      </c>
      <c r="AW134" s="137">
        <f t="shared" si="209"/>
        <v>0</v>
      </c>
      <c r="AX134" s="137">
        <f t="shared" si="210"/>
        <v>0</v>
      </c>
      <c r="AY134" s="137">
        <f t="shared" si="211"/>
        <v>0</v>
      </c>
      <c r="AZ134" s="137">
        <f t="shared" si="212"/>
        <v>0</v>
      </c>
      <c r="BA134" s="137">
        <f t="shared" si="213"/>
        <v>0</v>
      </c>
      <c r="BB134" s="137">
        <f t="shared" si="214"/>
        <v>0</v>
      </c>
      <c r="BC134" s="137">
        <f t="shared" si="215"/>
        <v>0</v>
      </c>
      <c r="BD134" s="137">
        <f t="shared" si="216"/>
        <v>0</v>
      </c>
      <c r="BE134" s="137">
        <f t="shared" si="217"/>
        <v>0</v>
      </c>
      <c r="BF134" s="137">
        <f t="shared" si="218"/>
        <v>0</v>
      </c>
      <c r="BG134" s="139">
        <f t="shared" si="219"/>
        <v>1.6847999999999999</v>
      </c>
      <c r="BH134" s="140">
        <f t="shared" si="220"/>
        <v>0</v>
      </c>
      <c r="BI134" s="152">
        <f t="shared" si="221"/>
        <v>29.584800000000001</v>
      </c>
      <c r="BJ134" s="152">
        <f t="shared" si="222"/>
        <v>0</v>
      </c>
      <c r="BK134" s="152">
        <f t="shared" si="223"/>
        <v>29.584800000000001</v>
      </c>
      <c r="BL134" s="153">
        <f t="shared" si="224"/>
        <v>0</v>
      </c>
      <c r="BM134" s="141"/>
      <c r="BN134" s="152">
        <f t="shared" si="225"/>
        <v>0</v>
      </c>
      <c r="BO134" s="152">
        <f t="shared" si="226"/>
        <v>0</v>
      </c>
      <c r="BP134" s="152">
        <f t="shared" si="227"/>
        <v>0</v>
      </c>
      <c r="BQ134" s="142"/>
      <c r="BR134" s="143">
        <f t="shared" si="228"/>
        <v>27.900000000000002</v>
      </c>
      <c r="BS134" s="144">
        <f t="shared" si="229"/>
        <v>1.6847999999999999</v>
      </c>
      <c r="BT134" s="144">
        <f t="shared" si="230"/>
        <v>1.6847999999999999</v>
      </c>
      <c r="BU134" s="144">
        <f t="shared" si="231"/>
        <v>0</v>
      </c>
      <c r="BV134" s="145">
        <f t="shared" si="232"/>
        <v>0</v>
      </c>
      <c r="BW134" s="146">
        <f t="shared" si="233"/>
        <v>0</v>
      </c>
      <c r="BX134" s="147"/>
      <c r="BY134" s="144">
        <f t="shared" si="234"/>
        <v>29.584800000000001</v>
      </c>
      <c r="BZ134" s="144">
        <f t="shared" si="235"/>
        <v>0</v>
      </c>
      <c r="CA134" s="144">
        <f t="shared" si="236"/>
        <v>29.584800000000001</v>
      </c>
      <c r="CB134" s="144">
        <f t="shared" si="237"/>
        <v>0</v>
      </c>
      <c r="CC134" s="144">
        <f t="shared" si="238"/>
        <v>0</v>
      </c>
      <c r="CD134" s="144">
        <f t="shared" si="239"/>
        <v>0</v>
      </c>
      <c r="CE134" s="144">
        <f t="shared" si="240"/>
        <v>0</v>
      </c>
      <c r="CF134" s="144">
        <f t="shared" si="241"/>
        <v>0</v>
      </c>
      <c r="CG134" s="144">
        <f t="shared" si="242"/>
        <v>0</v>
      </c>
      <c r="CH134" s="148">
        <f t="shared" si="243"/>
        <v>0</v>
      </c>
    </row>
    <row r="135" spans="1:86" s="149" customFormat="1" ht="31.5" customHeight="1" x14ac:dyDescent="0.25">
      <c r="A135" s="117" t="s">
        <v>327</v>
      </c>
      <c r="B135" s="118" t="s">
        <v>383</v>
      </c>
      <c r="C135" s="274" t="s">
        <v>408</v>
      </c>
      <c r="D135" s="119" t="s">
        <v>329</v>
      </c>
      <c r="E135" s="121" t="s">
        <v>22</v>
      </c>
      <c r="F135" s="121" t="s">
        <v>355</v>
      </c>
      <c r="G135" s="121"/>
      <c r="H135" s="122">
        <v>4</v>
      </c>
      <c r="I135" s="123"/>
      <c r="J135" s="123" t="s">
        <v>434</v>
      </c>
      <c r="K135" s="124">
        <f t="shared" si="198"/>
        <v>13</v>
      </c>
      <c r="L135" s="123">
        <v>13</v>
      </c>
      <c r="M135" s="123"/>
      <c r="N135" s="123" t="s">
        <v>122</v>
      </c>
      <c r="O135" s="123"/>
      <c r="P135" s="124">
        <f t="shared" si="199"/>
        <v>1</v>
      </c>
      <c r="Q135" s="123">
        <v>1</v>
      </c>
      <c r="R135" s="123"/>
      <c r="S135" s="123" t="s">
        <v>329</v>
      </c>
      <c r="T135" s="123"/>
      <c r="U135" s="123" t="s">
        <v>390</v>
      </c>
      <c r="V135" s="123"/>
      <c r="W135" s="123"/>
      <c r="X135" s="123" t="s">
        <v>478</v>
      </c>
      <c r="Y135" s="123" t="s">
        <v>480</v>
      </c>
      <c r="Z135" s="297" t="s">
        <v>475</v>
      </c>
      <c r="AA135" s="126"/>
      <c r="AB135" s="127"/>
      <c r="AC135" s="128"/>
      <c r="AD135" s="129">
        <v>32</v>
      </c>
      <c r="AE135" s="130">
        <v>51</v>
      </c>
      <c r="AF135" s="131"/>
      <c r="AG135" s="132"/>
      <c r="AH135" s="133"/>
      <c r="AI135" s="132"/>
      <c r="AJ135" s="134"/>
      <c r="AK135" s="125" t="s">
        <v>331</v>
      </c>
      <c r="AL135" s="135"/>
      <c r="AM135" s="122"/>
      <c r="AN135" s="136">
        <f t="shared" si="200"/>
        <v>0</v>
      </c>
      <c r="AO135" s="137">
        <f t="shared" si="201"/>
        <v>0</v>
      </c>
      <c r="AP135" s="137">
        <f t="shared" si="202"/>
        <v>0</v>
      </c>
      <c r="AQ135" s="138">
        <f t="shared" si="203"/>
        <v>0</v>
      </c>
      <c r="AR135" s="137">
        <f t="shared" si="204"/>
        <v>0</v>
      </c>
      <c r="AS135" s="137">
        <f t="shared" si="205"/>
        <v>0</v>
      </c>
      <c r="AT135" s="137">
        <f t="shared" si="206"/>
        <v>0</v>
      </c>
      <c r="AU135" s="137">
        <f t="shared" si="207"/>
        <v>0</v>
      </c>
      <c r="AV135" s="137">
        <f t="shared" si="208"/>
        <v>0</v>
      </c>
      <c r="AW135" s="137">
        <f t="shared" si="209"/>
        <v>0</v>
      </c>
      <c r="AX135" s="137">
        <f t="shared" si="210"/>
        <v>4.550302325581395</v>
      </c>
      <c r="AY135" s="137">
        <f t="shared" si="211"/>
        <v>0</v>
      </c>
      <c r="AZ135" s="137">
        <f t="shared" si="212"/>
        <v>0</v>
      </c>
      <c r="BA135" s="137">
        <f t="shared" si="213"/>
        <v>0</v>
      </c>
      <c r="BB135" s="137">
        <f t="shared" si="214"/>
        <v>0</v>
      </c>
      <c r="BC135" s="137">
        <f t="shared" si="215"/>
        <v>0</v>
      </c>
      <c r="BD135" s="137">
        <f t="shared" si="216"/>
        <v>0</v>
      </c>
      <c r="BE135" s="137">
        <f t="shared" si="217"/>
        <v>0</v>
      </c>
      <c r="BF135" s="137">
        <f t="shared" si="218"/>
        <v>0</v>
      </c>
      <c r="BG135" s="139">
        <f t="shared" si="219"/>
        <v>0</v>
      </c>
      <c r="BH135" s="140">
        <f t="shared" si="220"/>
        <v>0</v>
      </c>
      <c r="BI135" s="152">
        <f t="shared" si="221"/>
        <v>36.550302325581399</v>
      </c>
      <c r="BJ135" s="152">
        <f t="shared" si="222"/>
        <v>0</v>
      </c>
      <c r="BK135" s="152">
        <f t="shared" si="223"/>
        <v>36.550302325581399</v>
      </c>
      <c r="BL135" s="153">
        <f t="shared" si="224"/>
        <v>0</v>
      </c>
      <c r="BM135" s="141"/>
      <c r="BN135" s="152">
        <f t="shared" si="225"/>
        <v>0</v>
      </c>
      <c r="BO135" s="152">
        <f t="shared" si="226"/>
        <v>0</v>
      </c>
      <c r="BP135" s="152">
        <f t="shared" si="227"/>
        <v>0</v>
      </c>
      <c r="BQ135" s="142"/>
      <c r="BR135" s="143">
        <f t="shared" si="228"/>
        <v>32</v>
      </c>
      <c r="BS135" s="144">
        <f t="shared" si="229"/>
        <v>4.550302325581395</v>
      </c>
      <c r="BT135" s="144">
        <f t="shared" si="230"/>
        <v>4.550302325581395</v>
      </c>
      <c r="BU135" s="144">
        <f t="shared" si="231"/>
        <v>0</v>
      </c>
      <c r="BV135" s="145">
        <f t="shared" si="232"/>
        <v>0</v>
      </c>
      <c r="BW135" s="146">
        <f t="shared" si="233"/>
        <v>0</v>
      </c>
      <c r="BX135" s="147"/>
      <c r="BY135" s="144">
        <f t="shared" si="234"/>
        <v>36.550302325581399</v>
      </c>
      <c r="BZ135" s="144">
        <f t="shared" si="235"/>
        <v>0</v>
      </c>
      <c r="CA135" s="144">
        <f t="shared" si="236"/>
        <v>36.550302325581399</v>
      </c>
      <c r="CB135" s="144">
        <f t="shared" si="237"/>
        <v>0</v>
      </c>
      <c r="CC135" s="144">
        <f t="shared" si="238"/>
        <v>0</v>
      </c>
      <c r="CD135" s="144">
        <f t="shared" si="239"/>
        <v>0</v>
      </c>
      <c r="CE135" s="144">
        <f t="shared" si="240"/>
        <v>0</v>
      </c>
      <c r="CF135" s="144">
        <f t="shared" si="241"/>
        <v>0</v>
      </c>
      <c r="CG135" s="144">
        <f t="shared" si="242"/>
        <v>0</v>
      </c>
      <c r="CH135" s="148">
        <f t="shared" si="243"/>
        <v>0</v>
      </c>
    </row>
    <row r="136" spans="1:86" s="149" customFormat="1" ht="31.5" customHeight="1" x14ac:dyDescent="0.25">
      <c r="A136" s="117" t="s">
        <v>327</v>
      </c>
      <c r="B136" s="118" t="s">
        <v>383</v>
      </c>
      <c r="C136" s="274" t="s">
        <v>408</v>
      </c>
      <c r="D136" s="119" t="s">
        <v>329</v>
      </c>
      <c r="E136" s="121" t="s">
        <v>22</v>
      </c>
      <c r="F136" s="121" t="s">
        <v>355</v>
      </c>
      <c r="G136" s="121"/>
      <c r="H136" s="122">
        <v>4</v>
      </c>
      <c r="I136" s="123"/>
      <c r="J136" s="123" t="s">
        <v>434</v>
      </c>
      <c r="K136" s="124">
        <f t="shared" si="198"/>
        <v>13</v>
      </c>
      <c r="L136" s="123">
        <v>13</v>
      </c>
      <c r="M136" s="123"/>
      <c r="N136" s="123" t="s">
        <v>122</v>
      </c>
      <c r="O136" s="123"/>
      <c r="P136" s="124">
        <f t="shared" si="199"/>
        <v>1</v>
      </c>
      <c r="Q136" s="123">
        <v>1</v>
      </c>
      <c r="R136" s="123"/>
      <c r="S136" s="123" t="s">
        <v>329</v>
      </c>
      <c r="T136" s="123"/>
      <c r="U136" s="123" t="s">
        <v>390</v>
      </c>
      <c r="V136" s="123"/>
      <c r="W136" s="123"/>
      <c r="X136" s="123" t="s">
        <v>478</v>
      </c>
      <c r="Y136" s="123" t="s">
        <v>480</v>
      </c>
      <c r="Z136" s="297" t="s">
        <v>475</v>
      </c>
      <c r="AA136" s="126"/>
      <c r="AB136" s="127"/>
      <c r="AC136" s="128"/>
      <c r="AD136" s="129">
        <v>32</v>
      </c>
      <c r="AE136" s="130">
        <v>51</v>
      </c>
      <c r="AF136" s="131"/>
      <c r="AG136" s="132"/>
      <c r="AH136" s="133"/>
      <c r="AI136" s="132"/>
      <c r="AJ136" s="134"/>
      <c r="AK136" s="125" t="s">
        <v>331</v>
      </c>
      <c r="AL136" s="135"/>
      <c r="AM136" s="122"/>
      <c r="AN136" s="136">
        <f t="shared" si="200"/>
        <v>0</v>
      </c>
      <c r="AO136" s="137">
        <f t="shared" si="201"/>
        <v>0</v>
      </c>
      <c r="AP136" s="137">
        <f t="shared" si="202"/>
        <v>0</v>
      </c>
      <c r="AQ136" s="138">
        <f t="shared" si="203"/>
        <v>0</v>
      </c>
      <c r="AR136" s="137">
        <f t="shared" si="204"/>
        <v>0</v>
      </c>
      <c r="AS136" s="137">
        <f t="shared" si="205"/>
        <v>0</v>
      </c>
      <c r="AT136" s="137">
        <f t="shared" si="206"/>
        <v>0</v>
      </c>
      <c r="AU136" s="137">
        <f t="shared" si="207"/>
        <v>0</v>
      </c>
      <c r="AV136" s="137">
        <f t="shared" si="208"/>
        <v>0</v>
      </c>
      <c r="AW136" s="137">
        <f t="shared" si="209"/>
        <v>0</v>
      </c>
      <c r="AX136" s="137">
        <f t="shared" si="210"/>
        <v>4.550302325581395</v>
      </c>
      <c r="AY136" s="137">
        <f t="shared" si="211"/>
        <v>0</v>
      </c>
      <c r="AZ136" s="137">
        <f t="shared" si="212"/>
        <v>0</v>
      </c>
      <c r="BA136" s="137">
        <f t="shared" si="213"/>
        <v>0</v>
      </c>
      <c r="BB136" s="137">
        <f t="shared" si="214"/>
        <v>0</v>
      </c>
      <c r="BC136" s="137">
        <f t="shared" si="215"/>
        <v>0</v>
      </c>
      <c r="BD136" s="137">
        <f t="shared" si="216"/>
        <v>0</v>
      </c>
      <c r="BE136" s="137">
        <f t="shared" si="217"/>
        <v>0</v>
      </c>
      <c r="BF136" s="137">
        <f t="shared" si="218"/>
        <v>0</v>
      </c>
      <c r="BG136" s="139">
        <f t="shared" si="219"/>
        <v>0</v>
      </c>
      <c r="BH136" s="140">
        <f t="shared" si="220"/>
        <v>0</v>
      </c>
      <c r="BI136" s="152">
        <f t="shared" si="221"/>
        <v>36.550302325581399</v>
      </c>
      <c r="BJ136" s="152">
        <f t="shared" si="222"/>
        <v>0</v>
      </c>
      <c r="BK136" s="152">
        <f t="shared" si="223"/>
        <v>36.550302325581399</v>
      </c>
      <c r="BL136" s="153">
        <f t="shared" si="224"/>
        <v>0</v>
      </c>
      <c r="BM136" s="141"/>
      <c r="BN136" s="152">
        <f t="shared" si="225"/>
        <v>0</v>
      </c>
      <c r="BO136" s="152">
        <f t="shared" si="226"/>
        <v>0</v>
      </c>
      <c r="BP136" s="152">
        <f t="shared" si="227"/>
        <v>0</v>
      </c>
      <c r="BQ136" s="142"/>
      <c r="BR136" s="143">
        <f t="shared" si="228"/>
        <v>32</v>
      </c>
      <c r="BS136" s="144">
        <f t="shared" si="229"/>
        <v>4.550302325581395</v>
      </c>
      <c r="BT136" s="144">
        <f t="shared" si="230"/>
        <v>4.550302325581395</v>
      </c>
      <c r="BU136" s="144">
        <f t="shared" si="231"/>
        <v>0</v>
      </c>
      <c r="BV136" s="145">
        <f t="shared" si="232"/>
        <v>0</v>
      </c>
      <c r="BW136" s="146">
        <f t="shared" si="233"/>
        <v>0</v>
      </c>
      <c r="BX136" s="147"/>
      <c r="BY136" s="144">
        <f t="shared" si="234"/>
        <v>36.550302325581399</v>
      </c>
      <c r="BZ136" s="144">
        <f t="shared" si="235"/>
        <v>0</v>
      </c>
      <c r="CA136" s="144">
        <f t="shared" si="236"/>
        <v>36.550302325581399</v>
      </c>
      <c r="CB136" s="144">
        <f t="shared" si="237"/>
        <v>0</v>
      </c>
      <c r="CC136" s="144">
        <f t="shared" si="238"/>
        <v>0</v>
      </c>
      <c r="CD136" s="144">
        <f t="shared" si="239"/>
        <v>0</v>
      </c>
      <c r="CE136" s="144">
        <f t="shared" si="240"/>
        <v>0</v>
      </c>
      <c r="CF136" s="144">
        <f t="shared" si="241"/>
        <v>0</v>
      </c>
      <c r="CG136" s="144">
        <f t="shared" si="242"/>
        <v>0</v>
      </c>
      <c r="CH136" s="148">
        <f t="shared" si="243"/>
        <v>0</v>
      </c>
    </row>
    <row r="137" spans="1:86" s="149" customFormat="1" ht="31.5" customHeight="1" x14ac:dyDescent="0.25">
      <c r="A137" s="117" t="s">
        <v>327</v>
      </c>
      <c r="B137" s="118" t="s">
        <v>383</v>
      </c>
      <c r="C137" s="274" t="s">
        <v>437</v>
      </c>
      <c r="D137" s="119" t="s">
        <v>329</v>
      </c>
      <c r="E137" s="121" t="s">
        <v>22</v>
      </c>
      <c r="F137" s="121" t="s">
        <v>355</v>
      </c>
      <c r="G137" s="121"/>
      <c r="H137" s="122">
        <v>4</v>
      </c>
      <c r="I137" s="123" t="s">
        <v>333</v>
      </c>
      <c r="J137" s="123" t="s">
        <v>434</v>
      </c>
      <c r="K137" s="124">
        <f t="shared" si="198"/>
        <v>26</v>
      </c>
      <c r="L137" s="123">
        <v>26</v>
      </c>
      <c r="M137" s="123"/>
      <c r="N137" s="123" t="s">
        <v>119</v>
      </c>
      <c r="O137" s="123"/>
      <c r="P137" s="124">
        <f t="shared" si="199"/>
        <v>1</v>
      </c>
      <c r="Q137" s="123">
        <v>1</v>
      </c>
      <c r="R137" s="123"/>
      <c r="S137" s="123" t="s">
        <v>329</v>
      </c>
      <c r="T137" s="123"/>
      <c r="U137" s="123" t="s">
        <v>390</v>
      </c>
      <c r="V137" s="123" t="s">
        <v>484</v>
      </c>
      <c r="W137" s="123" t="s">
        <v>530</v>
      </c>
      <c r="X137" s="123" t="s">
        <v>532</v>
      </c>
      <c r="Y137" s="123" t="s">
        <v>480</v>
      </c>
      <c r="Z137" s="297" t="s">
        <v>528</v>
      </c>
      <c r="AA137" s="126">
        <v>252</v>
      </c>
      <c r="AB137" s="127">
        <v>32</v>
      </c>
      <c r="AC137" s="128">
        <v>0</v>
      </c>
      <c r="AD137" s="129"/>
      <c r="AE137" s="130"/>
      <c r="AF137" s="131"/>
      <c r="AG137" s="132"/>
      <c r="AH137" s="133"/>
      <c r="AI137" s="132"/>
      <c r="AJ137" s="134"/>
      <c r="AK137" s="125"/>
      <c r="AL137" s="135"/>
      <c r="AM137" s="122"/>
      <c r="AN137" s="136">
        <f t="shared" si="200"/>
        <v>0</v>
      </c>
      <c r="AO137" s="137">
        <f t="shared" si="201"/>
        <v>9.1</v>
      </c>
      <c r="AP137" s="137">
        <f t="shared" si="202"/>
        <v>2</v>
      </c>
      <c r="AQ137" s="138">
        <f t="shared" si="203"/>
        <v>1.6</v>
      </c>
      <c r="AR137" s="137">
        <f t="shared" si="204"/>
        <v>0</v>
      </c>
      <c r="AS137" s="137">
        <f t="shared" si="205"/>
        <v>0</v>
      </c>
      <c r="AT137" s="137">
        <f t="shared" si="206"/>
        <v>0</v>
      </c>
      <c r="AU137" s="137">
        <f t="shared" si="207"/>
        <v>0</v>
      </c>
      <c r="AV137" s="137">
        <f t="shared" si="208"/>
        <v>0</v>
      </c>
      <c r="AW137" s="137">
        <f t="shared" si="209"/>
        <v>0</v>
      </c>
      <c r="AX137" s="137">
        <f t="shared" si="210"/>
        <v>0</v>
      </c>
      <c r="AY137" s="137">
        <f t="shared" si="211"/>
        <v>0</v>
      </c>
      <c r="AZ137" s="137">
        <f t="shared" si="212"/>
        <v>0</v>
      </c>
      <c r="BA137" s="137">
        <f t="shared" si="213"/>
        <v>0</v>
      </c>
      <c r="BB137" s="137">
        <f t="shared" si="214"/>
        <v>0</v>
      </c>
      <c r="BC137" s="137">
        <f t="shared" si="215"/>
        <v>0</v>
      </c>
      <c r="BD137" s="137">
        <f t="shared" si="216"/>
        <v>0</v>
      </c>
      <c r="BE137" s="137">
        <f t="shared" si="217"/>
        <v>0</v>
      </c>
      <c r="BF137" s="137">
        <f t="shared" si="218"/>
        <v>0</v>
      </c>
      <c r="BG137" s="139">
        <f t="shared" si="219"/>
        <v>3.9311999999999996</v>
      </c>
      <c r="BH137" s="140">
        <f t="shared" si="220"/>
        <v>0</v>
      </c>
      <c r="BI137" s="152">
        <f t="shared" si="221"/>
        <v>48.6312</v>
      </c>
      <c r="BJ137" s="152">
        <f t="shared" si="222"/>
        <v>0</v>
      </c>
      <c r="BK137" s="152">
        <f t="shared" si="223"/>
        <v>48.6312</v>
      </c>
      <c r="BL137" s="153">
        <f t="shared" si="224"/>
        <v>0</v>
      </c>
      <c r="BM137" s="141"/>
      <c r="BN137" s="152">
        <f t="shared" si="225"/>
        <v>0</v>
      </c>
      <c r="BO137" s="152">
        <f t="shared" si="226"/>
        <v>0</v>
      </c>
      <c r="BP137" s="152">
        <f t="shared" si="227"/>
        <v>0</v>
      </c>
      <c r="BQ137" s="142"/>
      <c r="BR137" s="143">
        <f t="shared" si="228"/>
        <v>44.7</v>
      </c>
      <c r="BS137" s="144">
        <f t="shared" si="229"/>
        <v>3.9311999999999996</v>
      </c>
      <c r="BT137" s="144">
        <f t="shared" si="230"/>
        <v>3.9311999999999996</v>
      </c>
      <c r="BU137" s="144">
        <f t="shared" si="231"/>
        <v>0</v>
      </c>
      <c r="BV137" s="145">
        <f t="shared" si="232"/>
        <v>0</v>
      </c>
      <c r="BW137" s="146">
        <f t="shared" si="233"/>
        <v>0</v>
      </c>
      <c r="BX137" s="147"/>
      <c r="BY137" s="144">
        <f t="shared" si="234"/>
        <v>48.6312</v>
      </c>
      <c r="BZ137" s="144">
        <f t="shared" si="235"/>
        <v>0</v>
      </c>
      <c r="CA137" s="144">
        <f t="shared" si="236"/>
        <v>48.6312</v>
      </c>
      <c r="CB137" s="144">
        <f t="shared" si="237"/>
        <v>0</v>
      </c>
      <c r="CC137" s="144">
        <f t="shared" si="238"/>
        <v>0</v>
      </c>
      <c r="CD137" s="144">
        <f t="shared" si="239"/>
        <v>0</v>
      </c>
      <c r="CE137" s="144">
        <f t="shared" si="240"/>
        <v>0</v>
      </c>
      <c r="CF137" s="144">
        <f t="shared" si="241"/>
        <v>0</v>
      </c>
      <c r="CG137" s="144">
        <f t="shared" si="242"/>
        <v>0</v>
      </c>
      <c r="CH137" s="148">
        <f t="shared" si="243"/>
        <v>0</v>
      </c>
    </row>
    <row r="138" spans="1:86" s="149" customFormat="1" ht="31.5" customHeight="1" x14ac:dyDescent="0.25">
      <c r="A138" s="117" t="s">
        <v>327</v>
      </c>
      <c r="B138" s="118" t="s">
        <v>383</v>
      </c>
      <c r="C138" s="274" t="s">
        <v>437</v>
      </c>
      <c r="D138" s="119" t="s">
        <v>329</v>
      </c>
      <c r="E138" s="121" t="s">
        <v>22</v>
      </c>
      <c r="F138" s="121" t="s">
        <v>355</v>
      </c>
      <c r="G138" s="121"/>
      <c r="H138" s="122">
        <v>4</v>
      </c>
      <c r="I138" s="123"/>
      <c r="J138" s="123" t="s">
        <v>434</v>
      </c>
      <c r="K138" s="124">
        <f t="shared" si="198"/>
        <v>13</v>
      </c>
      <c r="L138" s="123">
        <v>13</v>
      </c>
      <c r="M138" s="123"/>
      <c r="N138" s="123" t="s">
        <v>122</v>
      </c>
      <c r="O138" s="123"/>
      <c r="P138" s="124">
        <f t="shared" si="199"/>
        <v>1</v>
      </c>
      <c r="Q138" s="123">
        <v>1</v>
      </c>
      <c r="R138" s="123"/>
      <c r="S138" s="123" t="s">
        <v>329</v>
      </c>
      <c r="T138" s="123"/>
      <c r="U138" s="123" t="s">
        <v>390</v>
      </c>
      <c r="V138" s="123" t="s">
        <v>484</v>
      </c>
      <c r="W138" s="123" t="s">
        <v>530</v>
      </c>
      <c r="X138" s="123" t="s">
        <v>532</v>
      </c>
      <c r="Y138" s="123" t="s">
        <v>481</v>
      </c>
      <c r="Z138" s="297" t="s">
        <v>528</v>
      </c>
      <c r="AA138" s="126"/>
      <c r="AB138" s="127"/>
      <c r="AC138" s="128">
        <v>0</v>
      </c>
      <c r="AD138" s="129">
        <v>80</v>
      </c>
      <c r="AE138" s="130">
        <v>104</v>
      </c>
      <c r="AF138" s="131"/>
      <c r="AG138" s="132"/>
      <c r="AH138" s="133"/>
      <c r="AI138" s="132"/>
      <c r="AJ138" s="134"/>
      <c r="AK138" s="125" t="s">
        <v>331</v>
      </c>
      <c r="AL138" s="135"/>
      <c r="AM138" s="122"/>
      <c r="AN138" s="136">
        <f t="shared" si="200"/>
        <v>0</v>
      </c>
      <c r="AO138" s="137">
        <f t="shared" si="201"/>
        <v>0</v>
      </c>
      <c r="AP138" s="137">
        <f t="shared" si="202"/>
        <v>0</v>
      </c>
      <c r="AQ138" s="138">
        <f t="shared" si="203"/>
        <v>0</v>
      </c>
      <c r="AR138" s="137">
        <f t="shared" si="204"/>
        <v>0</v>
      </c>
      <c r="AS138" s="137">
        <f t="shared" si="205"/>
        <v>0</v>
      </c>
      <c r="AT138" s="137">
        <f t="shared" si="206"/>
        <v>0</v>
      </c>
      <c r="AU138" s="137">
        <f t="shared" si="207"/>
        <v>0</v>
      </c>
      <c r="AV138" s="137">
        <f t="shared" si="208"/>
        <v>0</v>
      </c>
      <c r="AW138" s="137">
        <f t="shared" si="209"/>
        <v>0</v>
      </c>
      <c r="AX138" s="137">
        <f t="shared" si="210"/>
        <v>10.361684210526315</v>
      </c>
      <c r="AY138" s="137">
        <f t="shared" si="211"/>
        <v>0</v>
      </c>
      <c r="AZ138" s="137">
        <f t="shared" si="212"/>
        <v>0</v>
      </c>
      <c r="BA138" s="137">
        <f t="shared" si="213"/>
        <v>0</v>
      </c>
      <c r="BB138" s="137">
        <f t="shared" si="214"/>
        <v>0</v>
      </c>
      <c r="BC138" s="137">
        <f t="shared" si="215"/>
        <v>0</v>
      </c>
      <c r="BD138" s="137">
        <f t="shared" si="216"/>
        <v>0</v>
      </c>
      <c r="BE138" s="137">
        <f t="shared" si="217"/>
        <v>0</v>
      </c>
      <c r="BF138" s="137">
        <f t="shared" si="218"/>
        <v>0</v>
      </c>
      <c r="BG138" s="139">
        <f t="shared" si="219"/>
        <v>0</v>
      </c>
      <c r="BH138" s="140">
        <f t="shared" si="220"/>
        <v>0</v>
      </c>
      <c r="BI138" s="152">
        <f t="shared" si="221"/>
        <v>90.36168421052632</v>
      </c>
      <c r="BJ138" s="152">
        <f t="shared" si="222"/>
        <v>0</v>
      </c>
      <c r="BK138" s="152">
        <f t="shared" si="223"/>
        <v>90.36168421052632</v>
      </c>
      <c r="BL138" s="153">
        <f t="shared" si="224"/>
        <v>0</v>
      </c>
      <c r="BM138" s="141"/>
      <c r="BN138" s="152">
        <f t="shared" si="225"/>
        <v>90.36168421052632</v>
      </c>
      <c r="BO138" s="152">
        <f t="shared" si="226"/>
        <v>0</v>
      </c>
      <c r="BP138" s="152">
        <f t="shared" si="227"/>
        <v>90.36168421052632</v>
      </c>
      <c r="BQ138" s="142"/>
      <c r="BR138" s="143">
        <f t="shared" si="228"/>
        <v>80</v>
      </c>
      <c r="BS138" s="144">
        <f t="shared" si="229"/>
        <v>10.361684210526315</v>
      </c>
      <c r="BT138" s="144">
        <f t="shared" si="230"/>
        <v>10.361684210526315</v>
      </c>
      <c r="BU138" s="144">
        <f t="shared" si="231"/>
        <v>0</v>
      </c>
      <c r="BV138" s="145">
        <f t="shared" si="232"/>
        <v>0</v>
      </c>
      <c r="BW138" s="146">
        <f t="shared" si="233"/>
        <v>0</v>
      </c>
      <c r="BX138" s="147"/>
      <c r="BY138" s="144">
        <f t="shared" si="234"/>
        <v>90.36168421052632</v>
      </c>
      <c r="BZ138" s="144">
        <f t="shared" si="235"/>
        <v>0</v>
      </c>
      <c r="CA138" s="144">
        <f t="shared" si="236"/>
        <v>90.36168421052632</v>
      </c>
      <c r="CB138" s="144">
        <f t="shared" si="237"/>
        <v>0</v>
      </c>
      <c r="CC138" s="144">
        <f t="shared" si="238"/>
        <v>0</v>
      </c>
      <c r="CD138" s="144">
        <f t="shared" si="239"/>
        <v>0</v>
      </c>
      <c r="CE138" s="144">
        <f t="shared" si="240"/>
        <v>0</v>
      </c>
      <c r="CF138" s="144">
        <f t="shared" si="241"/>
        <v>0</v>
      </c>
      <c r="CG138" s="144">
        <f t="shared" si="242"/>
        <v>0</v>
      </c>
      <c r="CH138" s="148">
        <f t="shared" si="243"/>
        <v>0</v>
      </c>
    </row>
    <row r="139" spans="1:86" s="149" customFormat="1" ht="31.5" customHeight="1" x14ac:dyDescent="0.25">
      <c r="A139" s="117" t="s">
        <v>327</v>
      </c>
      <c r="B139" s="118" t="s">
        <v>383</v>
      </c>
      <c r="C139" s="274" t="s">
        <v>437</v>
      </c>
      <c r="D139" s="119" t="s">
        <v>329</v>
      </c>
      <c r="E139" s="121" t="s">
        <v>22</v>
      </c>
      <c r="F139" s="121" t="s">
        <v>355</v>
      </c>
      <c r="G139" s="121"/>
      <c r="H139" s="122">
        <v>4</v>
      </c>
      <c r="I139" s="123"/>
      <c r="J139" s="123" t="s">
        <v>434</v>
      </c>
      <c r="K139" s="124">
        <f t="shared" si="198"/>
        <v>13</v>
      </c>
      <c r="L139" s="123">
        <v>13</v>
      </c>
      <c r="M139" s="123"/>
      <c r="N139" s="123" t="s">
        <v>122</v>
      </c>
      <c r="O139" s="123"/>
      <c r="P139" s="124">
        <f t="shared" si="199"/>
        <v>1</v>
      </c>
      <c r="Q139" s="123">
        <v>1</v>
      </c>
      <c r="R139" s="123"/>
      <c r="S139" s="123" t="s">
        <v>329</v>
      </c>
      <c r="T139" s="123"/>
      <c r="U139" s="123" t="s">
        <v>390</v>
      </c>
      <c r="V139" s="123"/>
      <c r="W139" s="123"/>
      <c r="X139" s="123" t="s">
        <v>483</v>
      </c>
      <c r="Y139" s="123" t="s">
        <v>479</v>
      </c>
      <c r="Z139" s="297" t="s">
        <v>472</v>
      </c>
      <c r="AA139" s="126"/>
      <c r="AB139" s="127"/>
      <c r="AC139" s="128">
        <v>0</v>
      </c>
      <c r="AD139" s="129">
        <v>80</v>
      </c>
      <c r="AE139" s="130">
        <v>104</v>
      </c>
      <c r="AF139" s="131"/>
      <c r="AG139" s="132"/>
      <c r="AH139" s="133"/>
      <c r="AI139" s="132"/>
      <c r="AJ139" s="134"/>
      <c r="AK139" s="125" t="s">
        <v>331</v>
      </c>
      <c r="AL139" s="135"/>
      <c r="AM139" s="122"/>
      <c r="AN139" s="136">
        <f t="shared" si="200"/>
        <v>0</v>
      </c>
      <c r="AO139" s="137">
        <f t="shared" si="201"/>
        <v>0</v>
      </c>
      <c r="AP139" s="137">
        <f t="shared" si="202"/>
        <v>0</v>
      </c>
      <c r="AQ139" s="138">
        <f t="shared" si="203"/>
        <v>0</v>
      </c>
      <c r="AR139" s="137">
        <f t="shared" si="204"/>
        <v>0</v>
      </c>
      <c r="AS139" s="137">
        <f t="shared" si="205"/>
        <v>0</v>
      </c>
      <c r="AT139" s="137">
        <f t="shared" si="206"/>
        <v>0</v>
      </c>
      <c r="AU139" s="137">
        <f t="shared" si="207"/>
        <v>0</v>
      </c>
      <c r="AV139" s="137">
        <f t="shared" si="208"/>
        <v>0</v>
      </c>
      <c r="AW139" s="137">
        <f t="shared" si="209"/>
        <v>0</v>
      </c>
      <c r="AX139" s="137">
        <f t="shared" si="210"/>
        <v>10.361684210526315</v>
      </c>
      <c r="AY139" s="137">
        <f t="shared" si="211"/>
        <v>0</v>
      </c>
      <c r="AZ139" s="137">
        <f t="shared" si="212"/>
        <v>0</v>
      </c>
      <c r="BA139" s="137">
        <f t="shared" si="213"/>
        <v>0</v>
      </c>
      <c r="BB139" s="137">
        <f t="shared" si="214"/>
        <v>0</v>
      </c>
      <c r="BC139" s="137">
        <f t="shared" si="215"/>
        <v>0</v>
      </c>
      <c r="BD139" s="137">
        <f t="shared" si="216"/>
        <v>0</v>
      </c>
      <c r="BE139" s="137">
        <f t="shared" si="217"/>
        <v>0</v>
      </c>
      <c r="BF139" s="137">
        <f t="shared" si="218"/>
        <v>0</v>
      </c>
      <c r="BG139" s="139">
        <f t="shared" si="219"/>
        <v>0</v>
      </c>
      <c r="BH139" s="140">
        <f t="shared" si="220"/>
        <v>0</v>
      </c>
      <c r="BI139" s="152">
        <f t="shared" si="221"/>
        <v>90.36168421052632</v>
      </c>
      <c r="BJ139" s="152">
        <f t="shared" si="222"/>
        <v>0</v>
      </c>
      <c r="BK139" s="152">
        <f t="shared" si="223"/>
        <v>90.36168421052632</v>
      </c>
      <c r="BL139" s="153">
        <f t="shared" si="224"/>
        <v>0</v>
      </c>
      <c r="BM139" s="141"/>
      <c r="BN139" s="152">
        <f t="shared" si="225"/>
        <v>0</v>
      </c>
      <c r="BO139" s="152">
        <f t="shared" si="226"/>
        <v>0</v>
      </c>
      <c r="BP139" s="152">
        <f t="shared" si="227"/>
        <v>0</v>
      </c>
      <c r="BQ139" s="142"/>
      <c r="BR139" s="143">
        <f t="shared" si="228"/>
        <v>80</v>
      </c>
      <c r="BS139" s="144">
        <f t="shared" si="229"/>
        <v>10.361684210526315</v>
      </c>
      <c r="BT139" s="144">
        <f t="shared" si="230"/>
        <v>10.361684210526315</v>
      </c>
      <c r="BU139" s="144">
        <f t="shared" si="231"/>
        <v>0</v>
      </c>
      <c r="BV139" s="145">
        <f t="shared" si="232"/>
        <v>0</v>
      </c>
      <c r="BW139" s="146">
        <f t="shared" si="233"/>
        <v>0</v>
      </c>
      <c r="BX139" s="147"/>
      <c r="BY139" s="144">
        <f t="shared" si="234"/>
        <v>90.36168421052632</v>
      </c>
      <c r="BZ139" s="144">
        <f t="shared" si="235"/>
        <v>0</v>
      </c>
      <c r="CA139" s="144">
        <f t="shared" si="236"/>
        <v>90.36168421052632</v>
      </c>
      <c r="CB139" s="144">
        <f t="shared" si="237"/>
        <v>0</v>
      </c>
      <c r="CC139" s="144">
        <f t="shared" si="238"/>
        <v>0</v>
      </c>
      <c r="CD139" s="144">
        <f t="shared" si="239"/>
        <v>0</v>
      </c>
      <c r="CE139" s="144">
        <f t="shared" si="240"/>
        <v>0</v>
      </c>
      <c r="CF139" s="144">
        <f t="shared" si="241"/>
        <v>0</v>
      </c>
      <c r="CG139" s="144">
        <f t="shared" si="242"/>
        <v>0</v>
      </c>
      <c r="CH139" s="148">
        <f t="shared" si="243"/>
        <v>0</v>
      </c>
    </row>
    <row r="140" spans="1:86" s="149" customFormat="1" ht="15.75" customHeight="1" x14ac:dyDescent="0.25">
      <c r="A140" s="117" t="s">
        <v>327</v>
      </c>
      <c r="B140" s="118" t="s">
        <v>383</v>
      </c>
      <c r="C140" s="274" t="s">
        <v>436</v>
      </c>
      <c r="D140" s="119" t="s">
        <v>329</v>
      </c>
      <c r="E140" s="121" t="s">
        <v>22</v>
      </c>
      <c r="F140" s="121" t="s">
        <v>355</v>
      </c>
      <c r="G140" s="121"/>
      <c r="H140" s="122">
        <v>4</v>
      </c>
      <c r="I140" s="123" t="s">
        <v>333</v>
      </c>
      <c r="J140" s="123" t="s">
        <v>434</v>
      </c>
      <c r="K140" s="124">
        <f t="shared" si="198"/>
        <v>26</v>
      </c>
      <c r="L140" s="123">
        <v>26</v>
      </c>
      <c r="M140" s="123"/>
      <c r="N140" s="123" t="s">
        <v>119</v>
      </c>
      <c r="O140" s="123"/>
      <c r="P140" s="124">
        <f t="shared" si="199"/>
        <v>1</v>
      </c>
      <c r="Q140" s="123">
        <v>1</v>
      </c>
      <c r="R140" s="123"/>
      <c r="S140" s="123" t="s">
        <v>329</v>
      </c>
      <c r="T140" s="123"/>
      <c r="U140" s="123" t="s">
        <v>390</v>
      </c>
      <c r="V140" s="123"/>
      <c r="W140" s="123" t="s">
        <v>530</v>
      </c>
      <c r="X140" s="123" t="s">
        <v>484</v>
      </c>
      <c r="Y140" s="123" t="s">
        <v>479</v>
      </c>
      <c r="Z140" s="297" t="s">
        <v>476</v>
      </c>
      <c r="AA140" s="126">
        <v>144</v>
      </c>
      <c r="AB140" s="127">
        <v>16</v>
      </c>
      <c r="AC140" s="128">
        <v>0</v>
      </c>
      <c r="AD140" s="129"/>
      <c r="AE140" s="130"/>
      <c r="AF140" s="131"/>
      <c r="AG140" s="132"/>
      <c r="AH140" s="133"/>
      <c r="AI140" s="132"/>
      <c r="AJ140" s="134"/>
      <c r="AK140" s="125"/>
      <c r="AL140" s="135"/>
      <c r="AM140" s="122"/>
      <c r="AN140" s="136">
        <f t="shared" si="200"/>
        <v>0</v>
      </c>
      <c r="AO140" s="137">
        <f t="shared" si="201"/>
        <v>9.1</v>
      </c>
      <c r="AP140" s="137">
        <f t="shared" si="202"/>
        <v>2</v>
      </c>
      <c r="AQ140" s="138">
        <f t="shared" si="203"/>
        <v>0.8</v>
      </c>
      <c r="AR140" s="137">
        <f t="shared" si="204"/>
        <v>0</v>
      </c>
      <c r="AS140" s="137">
        <f t="shared" si="205"/>
        <v>0</v>
      </c>
      <c r="AT140" s="137">
        <f t="shared" si="206"/>
        <v>0</v>
      </c>
      <c r="AU140" s="137">
        <f t="shared" si="207"/>
        <v>0</v>
      </c>
      <c r="AV140" s="137">
        <f t="shared" si="208"/>
        <v>0</v>
      </c>
      <c r="AW140" s="137">
        <f t="shared" si="209"/>
        <v>0</v>
      </c>
      <c r="AX140" s="137">
        <f t="shared" si="210"/>
        <v>0</v>
      </c>
      <c r="AY140" s="137">
        <f t="shared" si="211"/>
        <v>0</v>
      </c>
      <c r="AZ140" s="137">
        <f t="shared" si="212"/>
        <v>0</v>
      </c>
      <c r="BA140" s="137">
        <f t="shared" si="213"/>
        <v>0</v>
      </c>
      <c r="BB140" s="137">
        <f t="shared" si="214"/>
        <v>0</v>
      </c>
      <c r="BC140" s="137">
        <f t="shared" si="215"/>
        <v>0</v>
      </c>
      <c r="BD140" s="137">
        <f t="shared" si="216"/>
        <v>0</v>
      </c>
      <c r="BE140" s="137">
        <f t="shared" si="217"/>
        <v>0</v>
      </c>
      <c r="BF140" s="137">
        <f t="shared" si="218"/>
        <v>0</v>
      </c>
      <c r="BG140" s="139">
        <f t="shared" si="219"/>
        <v>2.2464</v>
      </c>
      <c r="BH140" s="140">
        <f t="shared" si="220"/>
        <v>0</v>
      </c>
      <c r="BI140" s="152">
        <f t="shared" si="221"/>
        <v>30.1464</v>
      </c>
      <c r="BJ140" s="152">
        <f t="shared" si="222"/>
        <v>0</v>
      </c>
      <c r="BK140" s="152">
        <f t="shared" si="223"/>
        <v>30.1464</v>
      </c>
      <c r="BL140" s="153">
        <f t="shared" si="224"/>
        <v>0</v>
      </c>
      <c r="BM140" s="141"/>
      <c r="BN140" s="152">
        <f t="shared" si="225"/>
        <v>0</v>
      </c>
      <c r="BO140" s="152">
        <f t="shared" si="226"/>
        <v>0</v>
      </c>
      <c r="BP140" s="152">
        <f t="shared" si="227"/>
        <v>0</v>
      </c>
      <c r="BQ140" s="142"/>
      <c r="BR140" s="143">
        <f t="shared" si="228"/>
        <v>27.900000000000002</v>
      </c>
      <c r="BS140" s="144">
        <f t="shared" si="229"/>
        <v>2.2464</v>
      </c>
      <c r="BT140" s="144">
        <f t="shared" si="230"/>
        <v>2.2464</v>
      </c>
      <c r="BU140" s="144">
        <f t="shared" si="231"/>
        <v>0</v>
      </c>
      <c r="BV140" s="145">
        <f t="shared" si="232"/>
        <v>0</v>
      </c>
      <c r="BW140" s="146">
        <f t="shared" si="233"/>
        <v>0</v>
      </c>
      <c r="BX140" s="147"/>
      <c r="BY140" s="144">
        <f t="shared" si="234"/>
        <v>30.1464</v>
      </c>
      <c r="BZ140" s="144">
        <f t="shared" si="235"/>
        <v>0</v>
      </c>
      <c r="CA140" s="144">
        <f t="shared" si="236"/>
        <v>30.1464</v>
      </c>
      <c r="CB140" s="144">
        <f t="shared" si="237"/>
        <v>0</v>
      </c>
      <c r="CC140" s="144">
        <f t="shared" si="238"/>
        <v>0</v>
      </c>
      <c r="CD140" s="144">
        <f t="shared" si="239"/>
        <v>0</v>
      </c>
      <c r="CE140" s="144">
        <f t="shared" si="240"/>
        <v>0</v>
      </c>
      <c r="CF140" s="144">
        <f t="shared" si="241"/>
        <v>0</v>
      </c>
      <c r="CG140" s="144">
        <f t="shared" si="242"/>
        <v>0</v>
      </c>
      <c r="CH140" s="148">
        <f t="shared" si="243"/>
        <v>0</v>
      </c>
    </row>
    <row r="141" spans="1:86" s="149" customFormat="1" ht="15.75" customHeight="1" x14ac:dyDescent="0.25">
      <c r="A141" s="117" t="s">
        <v>327</v>
      </c>
      <c r="B141" s="118" t="s">
        <v>383</v>
      </c>
      <c r="C141" s="274" t="s">
        <v>436</v>
      </c>
      <c r="D141" s="119" t="s">
        <v>329</v>
      </c>
      <c r="E141" s="121" t="s">
        <v>22</v>
      </c>
      <c r="F141" s="121" t="s">
        <v>355</v>
      </c>
      <c r="G141" s="121"/>
      <c r="H141" s="122">
        <v>4</v>
      </c>
      <c r="I141" s="123"/>
      <c r="J141" s="123" t="s">
        <v>434</v>
      </c>
      <c r="K141" s="124">
        <f t="shared" si="198"/>
        <v>13</v>
      </c>
      <c r="L141" s="123">
        <v>13</v>
      </c>
      <c r="M141" s="123"/>
      <c r="N141" s="123" t="s">
        <v>122</v>
      </c>
      <c r="O141" s="123"/>
      <c r="P141" s="124">
        <f t="shared" si="199"/>
        <v>1</v>
      </c>
      <c r="Q141" s="123">
        <v>1</v>
      </c>
      <c r="R141" s="123"/>
      <c r="S141" s="123" t="s">
        <v>329</v>
      </c>
      <c r="T141" s="123"/>
      <c r="U141" s="123" t="s">
        <v>390</v>
      </c>
      <c r="V141" s="123"/>
      <c r="W141" s="123" t="s">
        <v>530</v>
      </c>
      <c r="X141" s="123" t="s">
        <v>484</v>
      </c>
      <c r="Y141" s="123" t="s">
        <v>481</v>
      </c>
      <c r="Z141" s="297" t="s">
        <v>476</v>
      </c>
      <c r="AA141" s="126"/>
      <c r="AB141" s="127"/>
      <c r="AC141" s="128">
        <v>0</v>
      </c>
      <c r="AD141" s="129">
        <v>48</v>
      </c>
      <c r="AE141" s="130">
        <v>44</v>
      </c>
      <c r="AF141" s="131"/>
      <c r="AG141" s="132"/>
      <c r="AH141" s="133"/>
      <c r="AI141" s="132"/>
      <c r="AJ141" s="134"/>
      <c r="AK141" s="125" t="s">
        <v>332</v>
      </c>
      <c r="AL141" s="135"/>
      <c r="AM141" s="122"/>
      <c r="AN141" s="136">
        <f t="shared" si="200"/>
        <v>0</v>
      </c>
      <c r="AO141" s="137">
        <f t="shared" si="201"/>
        <v>0</v>
      </c>
      <c r="AP141" s="137">
        <f t="shared" si="202"/>
        <v>0</v>
      </c>
      <c r="AQ141" s="138">
        <f t="shared" si="203"/>
        <v>0</v>
      </c>
      <c r="AR141" s="137">
        <f t="shared" si="204"/>
        <v>0</v>
      </c>
      <c r="AS141" s="137">
        <f t="shared" si="205"/>
        <v>0</v>
      </c>
      <c r="AT141" s="137">
        <f t="shared" si="206"/>
        <v>0</v>
      </c>
      <c r="AU141" s="137">
        <f t="shared" si="207"/>
        <v>0</v>
      </c>
      <c r="AV141" s="137">
        <f t="shared" si="208"/>
        <v>0</v>
      </c>
      <c r="AW141" s="137">
        <f t="shared" si="209"/>
        <v>0</v>
      </c>
      <c r="AX141" s="137">
        <f t="shared" si="210"/>
        <v>3.0488823529411766</v>
      </c>
      <c r="AY141" s="137">
        <f t="shared" si="211"/>
        <v>0</v>
      </c>
      <c r="AZ141" s="137">
        <f t="shared" si="212"/>
        <v>0</v>
      </c>
      <c r="BA141" s="137">
        <f t="shared" si="213"/>
        <v>0</v>
      </c>
      <c r="BB141" s="137">
        <f t="shared" si="214"/>
        <v>0</v>
      </c>
      <c r="BC141" s="137">
        <f t="shared" si="215"/>
        <v>0</v>
      </c>
      <c r="BD141" s="137">
        <f t="shared" si="216"/>
        <v>0</v>
      </c>
      <c r="BE141" s="137">
        <f t="shared" si="217"/>
        <v>0</v>
      </c>
      <c r="BF141" s="137">
        <f t="shared" si="218"/>
        <v>0</v>
      </c>
      <c r="BG141" s="139">
        <f t="shared" si="219"/>
        <v>0</v>
      </c>
      <c r="BH141" s="140">
        <f t="shared" si="220"/>
        <v>0</v>
      </c>
      <c r="BI141" s="152">
        <f t="shared" si="221"/>
        <v>51.048882352941177</v>
      </c>
      <c r="BJ141" s="152">
        <f t="shared" si="222"/>
        <v>0</v>
      </c>
      <c r="BK141" s="152">
        <f t="shared" si="223"/>
        <v>51.048882352941177</v>
      </c>
      <c r="BL141" s="153">
        <f t="shared" si="224"/>
        <v>0</v>
      </c>
      <c r="BM141" s="141"/>
      <c r="BN141" s="152">
        <f t="shared" si="225"/>
        <v>51.048882352941177</v>
      </c>
      <c r="BO141" s="152">
        <f t="shared" si="226"/>
        <v>0</v>
      </c>
      <c r="BP141" s="152">
        <f t="shared" si="227"/>
        <v>51.048882352941177</v>
      </c>
      <c r="BQ141" s="142"/>
      <c r="BR141" s="143">
        <f t="shared" si="228"/>
        <v>48</v>
      </c>
      <c r="BS141" s="144">
        <f t="shared" si="229"/>
        <v>3.0488823529411766</v>
      </c>
      <c r="BT141" s="144">
        <f t="shared" si="230"/>
        <v>3.0488823529411766</v>
      </c>
      <c r="BU141" s="144">
        <f t="shared" si="231"/>
        <v>0</v>
      </c>
      <c r="BV141" s="145">
        <f t="shared" si="232"/>
        <v>0</v>
      </c>
      <c r="BW141" s="146">
        <f t="shared" si="233"/>
        <v>0</v>
      </c>
      <c r="BX141" s="147"/>
      <c r="BY141" s="144">
        <f t="shared" si="234"/>
        <v>51.048882352941177</v>
      </c>
      <c r="BZ141" s="144">
        <f t="shared" si="235"/>
        <v>0</v>
      </c>
      <c r="CA141" s="144">
        <f t="shared" si="236"/>
        <v>51.048882352941177</v>
      </c>
      <c r="CB141" s="144">
        <f t="shared" si="237"/>
        <v>0</v>
      </c>
      <c r="CC141" s="144">
        <f t="shared" si="238"/>
        <v>0</v>
      </c>
      <c r="CD141" s="144">
        <f t="shared" si="239"/>
        <v>0</v>
      </c>
      <c r="CE141" s="144">
        <f t="shared" si="240"/>
        <v>0</v>
      </c>
      <c r="CF141" s="144">
        <f t="shared" si="241"/>
        <v>0</v>
      </c>
      <c r="CG141" s="144">
        <f t="shared" si="242"/>
        <v>0</v>
      </c>
      <c r="CH141" s="148">
        <f t="shared" si="243"/>
        <v>0</v>
      </c>
    </row>
    <row r="142" spans="1:86" s="149" customFormat="1" ht="15.75" customHeight="1" x14ac:dyDescent="0.25">
      <c r="A142" s="117" t="s">
        <v>327</v>
      </c>
      <c r="B142" s="118" t="s">
        <v>383</v>
      </c>
      <c r="C142" s="274" t="s">
        <v>436</v>
      </c>
      <c r="D142" s="119" t="s">
        <v>329</v>
      </c>
      <c r="E142" s="121" t="s">
        <v>22</v>
      </c>
      <c r="F142" s="121" t="s">
        <v>355</v>
      </c>
      <c r="G142" s="121"/>
      <c r="H142" s="122">
        <v>4</v>
      </c>
      <c r="I142" s="123"/>
      <c r="J142" s="123" t="s">
        <v>434</v>
      </c>
      <c r="K142" s="124">
        <f t="shared" si="198"/>
        <v>13</v>
      </c>
      <c r="L142" s="123">
        <v>13</v>
      </c>
      <c r="M142" s="123"/>
      <c r="N142" s="123" t="s">
        <v>122</v>
      </c>
      <c r="O142" s="123"/>
      <c r="P142" s="124">
        <f t="shared" si="199"/>
        <v>1</v>
      </c>
      <c r="Q142" s="123">
        <v>1</v>
      </c>
      <c r="R142" s="123"/>
      <c r="S142" s="123" t="s">
        <v>329</v>
      </c>
      <c r="T142" s="123"/>
      <c r="U142" s="123" t="s">
        <v>390</v>
      </c>
      <c r="V142" s="123"/>
      <c r="W142" s="123" t="s">
        <v>530</v>
      </c>
      <c r="X142" s="123" t="s">
        <v>484</v>
      </c>
      <c r="Y142" s="123" t="s">
        <v>481</v>
      </c>
      <c r="Z142" s="297" t="s">
        <v>476</v>
      </c>
      <c r="AA142" s="126"/>
      <c r="AB142" s="127"/>
      <c r="AC142" s="128">
        <v>0</v>
      </c>
      <c r="AD142" s="129">
        <v>48</v>
      </c>
      <c r="AE142" s="130">
        <v>44</v>
      </c>
      <c r="AF142" s="131"/>
      <c r="AG142" s="132"/>
      <c r="AH142" s="133"/>
      <c r="AI142" s="132"/>
      <c r="AJ142" s="134"/>
      <c r="AK142" s="125" t="s">
        <v>332</v>
      </c>
      <c r="AL142" s="135"/>
      <c r="AM142" s="122"/>
      <c r="AN142" s="136">
        <f t="shared" si="200"/>
        <v>0</v>
      </c>
      <c r="AO142" s="137">
        <f t="shared" si="201"/>
        <v>0</v>
      </c>
      <c r="AP142" s="137">
        <f t="shared" si="202"/>
        <v>0</v>
      </c>
      <c r="AQ142" s="138">
        <f t="shared" si="203"/>
        <v>0</v>
      </c>
      <c r="AR142" s="137">
        <f t="shared" si="204"/>
        <v>0</v>
      </c>
      <c r="AS142" s="137">
        <f t="shared" si="205"/>
        <v>0</v>
      </c>
      <c r="AT142" s="137">
        <f t="shared" si="206"/>
        <v>0</v>
      </c>
      <c r="AU142" s="137">
        <f t="shared" si="207"/>
        <v>0</v>
      </c>
      <c r="AV142" s="137">
        <f t="shared" si="208"/>
        <v>0</v>
      </c>
      <c r="AW142" s="137">
        <f t="shared" si="209"/>
        <v>0</v>
      </c>
      <c r="AX142" s="137">
        <f t="shared" si="210"/>
        <v>3.0488823529411766</v>
      </c>
      <c r="AY142" s="137">
        <f t="shared" si="211"/>
        <v>0</v>
      </c>
      <c r="AZ142" s="137">
        <f t="shared" si="212"/>
        <v>0</v>
      </c>
      <c r="BA142" s="137">
        <f t="shared" si="213"/>
        <v>0</v>
      </c>
      <c r="BB142" s="137">
        <f t="shared" si="214"/>
        <v>0</v>
      </c>
      <c r="BC142" s="137">
        <f t="shared" si="215"/>
        <v>0</v>
      </c>
      <c r="BD142" s="137">
        <f t="shared" si="216"/>
        <v>0</v>
      </c>
      <c r="BE142" s="137">
        <f t="shared" si="217"/>
        <v>0</v>
      </c>
      <c r="BF142" s="137">
        <f t="shared" si="218"/>
        <v>0</v>
      </c>
      <c r="BG142" s="139">
        <f t="shared" si="219"/>
        <v>0</v>
      </c>
      <c r="BH142" s="140">
        <f t="shared" si="220"/>
        <v>0</v>
      </c>
      <c r="BI142" s="152">
        <f t="shared" si="221"/>
        <v>51.048882352941177</v>
      </c>
      <c r="BJ142" s="152">
        <f t="shared" si="222"/>
        <v>0</v>
      </c>
      <c r="BK142" s="152">
        <f t="shared" si="223"/>
        <v>51.048882352941177</v>
      </c>
      <c r="BL142" s="153">
        <f t="shared" si="224"/>
        <v>0</v>
      </c>
      <c r="BM142" s="141"/>
      <c r="BN142" s="152">
        <f t="shared" si="225"/>
        <v>51.048882352941177</v>
      </c>
      <c r="BO142" s="152">
        <f t="shared" si="226"/>
        <v>0</v>
      </c>
      <c r="BP142" s="152">
        <f t="shared" si="227"/>
        <v>51.048882352941177</v>
      </c>
      <c r="BQ142" s="142"/>
      <c r="BR142" s="143">
        <f t="shared" si="228"/>
        <v>48</v>
      </c>
      <c r="BS142" s="144">
        <f t="shared" si="229"/>
        <v>3.0488823529411766</v>
      </c>
      <c r="BT142" s="144">
        <f t="shared" si="230"/>
        <v>3.0488823529411766</v>
      </c>
      <c r="BU142" s="144">
        <f t="shared" si="231"/>
        <v>0</v>
      </c>
      <c r="BV142" s="145">
        <f t="shared" si="232"/>
        <v>0</v>
      </c>
      <c r="BW142" s="146">
        <f t="shared" si="233"/>
        <v>0</v>
      </c>
      <c r="BX142" s="147"/>
      <c r="BY142" s="144">
        <f t="shared" si="234"/>
        <v>51.048882352941177</v>
      </c>
      <c r="BZ142" s="144">
        <f t="shared" si="235"/>
        <v>0</v>
      </c>
      <c r="CA142" s="144">
        <f t="shared" si="236"/>
        <v>51.048882352941177</v>
      </c>
      <c r="CB142" s="144">
        <f t="shared" si="237"/>
        <v>0</v>
      </c>
      <c r="CC142" s="144">
        <f t="shared" si="238"/>
        <v>0</v>
      </c>
      <c r="CD142" s="144">
        <f t="shared" si="239"/>
        <v>0</v>
      </c>
      <c r="CE142" s="144">
        <f t="shared" si="240"/>
        <v>0</v>
      </c>
      <c r="CF142" s="144">
        <f t="shared" si="241"/>
        <v>0</v>
      </c>
      <c r="CG142" s="144">
        <f t="shared" si="242"/>
        <v>0</v>
      </c>
      <c r="CH142" s="148">
        <f t="shared" si="243"/>
        <v>0</v>
      </c>
    </row>
    <row r="143" spans="1:86" s="149" customFormat="1" ht="15.75" customHeight="1" x14ac:dyDescent="0.25">
      <c r="A143" s="117" t="s">
        <v>327</v>
      </c>
      <c r="B143" s="118" t="s">
        <v>383</v>
      </c>
      <c r="C143" s="274" t="s">
        <v>411</v>
      </c>
      <c r="D143" s="119" t="s">
        <v>329</v>
      </c>
      <c r="E143" s="121" t="s">
        <v>22</v>
      </c>
      <c r="F143" s="121" t="s">
        <v>355</v>
      </c>
      <c r="G143" s="121"/>
      <c r="H143" s="122">
        <v>4</v>
      </c>
      <c r="I143" s="123" t="s">
        <v>330</v>
      </c>
      <c r="J143" s="123" t="s">
        <v>434</v>
      </c>
      <c r="K143" s="124">
        <f t="shared" si="198"/>
        <v>26</v>
      </c>
      <c r="L143" s="123">
        <v>26</v>
      </c>
      <c r="M143" s="123"/>
      <c r="N143" s="123" t="s">
        <v>119</v>
      </c>
      <c r="O143" s="123"/>
      <c r="P143" s="124">
        <f t="shared" si="199"/>
        <v>1</v>
      </c>
      <c r="Q143" s="123">
        <v>1</v>
      </c>
      <c r="R143" s="123"/>
      <c r="S143" s="123" t="s">
        <v>329</v>
      </c>
      <c r="T143" s="123"/>
      <c r="U143" s="123" t="s">
        <v>390</v>
      </c>
      <c r="V143" s="123"/>
      <c r="W143" s="123" t="s">
        <v>530</v>
      </c>
      <c r="X143" s="123" t="s">
        <v>484</v>
      </c>
      <c r="Y143" s="123" t="s">
        <v>480</v>
      </c>
      <c r="Z143" s="297" t="s">
        <v>470</v>
      </c>
      <c r="AA143" s="126">
        <v>144</v>
      </c>
      <c r="AB143" s="127">
        <v>16</v>
      </c>
      <c r="AC143" s="128">
        <v>0</v>
      </c>
      <c r="AD143" s="129"/>
      <c r="AE143" s="130"/>
      <c r="AF143" s="131"/>
      <c r="AG143" s="132"/>
      <c r="AH143" s="133"/>
      <c r="AI143" s="132"/>
      <c r="AJ143" s="134"/>
      <c r="AK143" s="125"/>
      <c r="AL143" s="135"/>
      <c r="AM143" s="122"/>
      <c r="AN143" s="136">
        <f t="shared" si="200"/>
        <v>6.5</v>
      </c>
      <c r="AO143" s="137">
        <f t="shared" si="201"/>
        <v>0</v>
      </c>
      <c r="AP143" s="137">
        <f t="shared" si="202"/>
        <v>0</v>
      </c>
      <c r="AQ143" s="138">
        <f t="shared" si="203"/>
        <v>0.8</v>
      </c>
      <c r="AR143" s="137">
        <f t="shared" si="204"/>
        <v>0</v>
      </c>
      <c r="AS143" s="137">
        <f t="shared" si="205"/>
        <v>0</v>
      </c>
      <c r="AT143" s="137">
        <f t="shared" si="206"/>
        <v>0</v>
      </c>
      <c r="AU143" s="137">
        <f t="shared" si="207"/>
        <v>0</v>
      </c>
      <c r="AV143" s="137">
        <f t="shared" si="208"/>
        <v>0</v>
      </c>
      <c r="AW143" s="137">
        <f t="shared" si="209"/>
        <v>0</v>
      </c>
      <c r="AX143" s="137">
        <f t="shared" si="210"/>
        <v>0</v>
      </c>
      <c r="AY143" s="137">
        <f t="shared" si="211"/>
        <v>0</v>
      </c>
      <c r="AZ143" s="137">
        <f t="shared" si="212"/>
        <v>0</v>
      </c>
      <c r="BA143" s="137">
        <f t="shared" si="213"/>
        <v>0</v>
      </c>
      <c r="BB143" s="137">
        <f t="shared" si="214"/>
        <v>0</v>
      </c>
      <c r="BC143" s="137">
        <f t="shared" si="215"/>
        <v>0</v>
      </c>
      <c r="BD143" s="137">
        <f t="shared" si="216"/>
        <v>0</v>
      </c>
      <c r="BE143" s="137">
        <f t="shared" si="217"/>
        <v>0</v>
      </c>
      <c r="BF143" s="137">
        <f t="shared" si="218"/>
        <v>0</v>
      </c>
      <c r="BG143" s="139">
        <f t="shared" si="219"/>
        <v>2.2464</v>
      </c>
      <c r="BH143" s="140">
        <f t="shared" si="220"/>
        <v>0</v>
      </c>
      <c r="BI143" s="152">
        <f t="shared" si="221"/>
        <v>25.546399999999998</v>
      </c>
      <c r="BJ143" s="152">
        <f t="shared" si="222"/>
        <v>0</v>
      </c>
      <c r="BK143" s="152">
        <f t="shared" si="223"/>
        <v>25.546399999999998</v>
      </c>
      <c r="BL143" s="153">
        <f t="shared" si="224"/>
        <v>0</v>
      </c>
      <c r="BM143" s="141"/>
      <c r="BN143" s="152">
        <f t="shared" si="225"/>
        <v>0</v>
      </c>
      <c r="BO143" s="152">
        <f t="shared" si="226"/>
        <v>0</v>
      </c>
      <c r="BP143" s="152">
        <f t="shared" si="227"/>
        <v>0</v>
      </c>
      <c r="BQ143" s="142"/>
      <c r="BR143" s="143">
        <f t="shared" si="228"/>
        <v>23.3</v>
      </c>
      <c r="BS143" s="144">
        <f t="shared" si="229"/>
        <v>2.2464</v>
      </c>
      <c r="BT143" s="144">
        <f t="shared" si="230"/>
        <v>2.2464</v>
      </c>
      <c r="BU143" s="144">
        <f t="shared" si="231"/>
        <v>0</v>
      </c>
      <c r="BV143" s="145">
        <f t="shared" si="232"/>
        <v>0</v>
      </c>
      <c r="BW143" s="146">
        <f t="shared" si="233"/>
        <v>0</v>
      </c>
      <c r="BX143" s="147"/>
      <c r="BY143" s="144">
        <f t="shared" si="234"/>
        <v>25.546399999999998</v>
      </c>
      <c r="BZ143" s="144">
        <f t="shared" si="235"/>
        <v>0</v>
      </c>
      <c r="CA143" s="144">
        <f t="shared" si="236"/>
        <v>25.546399999999998</v>
      </c>
      <c r="CB143" s="144">
        <f t="shared" si="237"/>
        <v>0</v>
      </c>
      <c r="CC143" s="144">
        <f t="shared" si="238"/>
        <v>0</v>
      </c>
      <c r="CD143" s="144">
        <f t="shared" si="239"/>
        <v>0</v>
      </c>
      <c r="CE143" s="144">
        <f t="shared" si="240"/>
        <v>0</v>
      </c>
      <c r="CF143" s="144">
        <f t="shared" si="241"/>
        <v>0</v>
      </c>
      <c r="CG143" s="144">
        <f t="shared" si="242"/>
        <v>0</v>
      </c>
      <c r="CH143" s="148">
        <f t="shared" si="243"/>
        <v>0</v>
      </c>
    </row>
    <row r="144" spans="1:86" s="149" customFormat="1" ht="15.75" customHeight="1" x14ac:dyDescent="0.25">
      <c r="A144" s="117" t="s">
        <v>327</v>
      </c>
      <c r="B144" s="118" t="s">
        <v>383</v>
      </c>
      <c r="C144" s="274" t="s">
        <v>411</v>
      </c>
      <c r="D144" s="119" t="s">
        <v>329</v>
      </c>
      <c r="E144" s="121" t="s">
        <v>22</v>
      </c>
      <c r="F144" s="121" t="s">
        <v>355</v>
      </c>
      <c r="G144" s="121"/>
      <c r="H144" s="122">
        <v>4</v>
      </c>
      <c r="I144" s="123"/>
      <c r="J144" s="123" t="s">
        <v>434</v>
      </c>
      <c r="K144" s="124">
        <f t="shared" si="198"/>
        <v>13</v>
      </c>
      <c r="L144" s="123">
        <v>13</v>
      </c>
      <c r="M144" s="123"/>
      <c r="N144" s="123" t="s">
        <v>122</v>
      </c>
      <c r="O144" s="123"/>
      <c r="P144" s="124">
        <f t="shared" si="199"/>
        <v>1</v>
      </c>
      <c r="Q144" s="123">
        <v>1</v>
      </c>
      <c r="R144" s="123"/>
      <c r="S144" s="123" t="s">
        <v>329</v>
      </c>
      <c r="T144" s="123"/>
      <c r="U144" s="123" t="s">
        <v>390</v>
      </c>
      <c r="V144" s="123"/>
      <c r="W144" s="123" t="s">
        <v>530</v>
      </c>
      <c r="X144" s="123" t="s">
        <v>484</v>
      </c>
      <c r="Y144" s="123" t="s">
        <v>481</v>
      </c>
      <c r="Z144" s="297" t="s">
        <v>470</v>
      </c>
      <c r="AA144" s="126"/>
      <c r="AB144" s="127"/>
      <c r="AC144" s="128">
        <v>0</v>
      </c>
      <c r="AD144" s="129">
        <v>48</v>
      </c>
      <c r="AE144" s="130">
        <v>71</v>
      </c>
      <c r="AF144" s="131"/>
      <c r="AG144" s="132"/>
      <c r="AH144" s="133"/>
      <c r="AI144" s="132"/>
      <c r="AJ144" s="134"/>
      <c r="AK144" s="125" t="s">
        <v>332</v>
      </c>
      <c r="AL144" s="135"/>
      <c r="AM144" s="122"/>
      <c r="AN144" s="136">
        <f t="shared" si="200"/>
        <v>0</v>
      </c>
      <c r="AO144" s="137">
        <f t="shared" si="201"/>
        <v>0</v>
      </c>
      <c r="AP144" s="137">
        <f t="shared" si="202"/>
        <v>0</v>
      </c>
      <c r="AQ144" s="138">
        <f t="shared" si="203"/>
        <v>0</v>
      </c>
      <c r="AR144" s="137">
        <f t="shared" si="204"/>
        <v>0</v>
      </c>
      <c r="AS144" s="137">
        <f t="shared" si="205"/>
        <v>0</v>
      </c>
      <c r="AT144" s="137">
        <f t="shared" si="206"/>
        <v>0</v>
      </c>
      <c r="AU144" s="137">
        <f t="shared" si="207"/>
        <v>0</v>
      </c>
      <c r="AV144" s="137">
        <f t="shared" si="208"/>
        <v>0</v>
      </c>
      <c r="AW144" s="137">
        <f t="shared" si="209"/>
        <v>0</v>
      </c>
      <c r="AX144" s="137">
        <f t="shared" si="210"/>
        <v>4.837788990825687</v>
      </c>
      <c r="AY144" s="137">
        <f t="shared" si="211"/>
        <v>0</v>
      </c>
      <c r="AZ144" s="137">
        <f t="shared" si="212"/>
        <v>0</v>
      </c>
      <c r="BA144" s="137">
        <f t="shared" si="213"/>
        <v>0</v>
      </c>
      <c r="BB144" s="137">
        <f t="shared" si="214"/>
        <v>0</v>
      </c>
      <c r="BC144" s="137">
        <f t="shared" si="215"/>
        <v>0</v>
      </c>
      <c r="BD144" s="137">
        <f t="shared" si="216"/>
        <v>0</v>
      </c>
      <c r="BE144" s="137">
        <f t="shared" si="217"/>
        <v>0</v>
      </c>
      <c r="BF144" s="137">
        <f t="shared" si="218"/>
        <v>0</v>
      </c>
      <c r="BG144" s="139">
        <f t="shared" si="219"/>
        <v>0</v>
      </c>
      <c r="BH144" s="140">
        <f t="shared" si="220"/>
        <v>0</v>
      </c>
      <c r="BI144" s="152">
        <f t="shared" si="221"/>
        <v>52.837788990825686</v>
      </c>
      <c r="BJ144" s="152">
        <f t="shared" si="222"/>
        <v>0</v>
      </c>
      <c r="BK144" s="152">
        <f t="shared" si="223"/>
        <v>52.837788990825686</v>
      </c>
      <c r="BL144" s="153">
        <f t="shared" si="224"/>
        <v>0</v>
      </c>
      <c r="BM144" s="141"/>
      <c r="BN144" s="152">
        <f t="shared" si="225"/>
        <v>52.837788990825686</v>
      </c>
      <c r="BO144" s="152">
        <f t="shared" si="226"/>
        <v>0</v>
      </c>
      <c r="BP144" s="152">
        <f t="shared" si="227"/>
        <v>52.837788990825686</v>
      </c>
      <c r="BQ144" s="142"/>
      <c r="BR144" s="143">
        <f t="shared" si="228"/>
        <v>48</v>
      </c>
      <c r="BS144" s="144">
        <f t="shared" si="229"/>
        <v>4.837788990825687</v>
      </c>
      <c r="BT144" s="144">
        <f t="shared" si="230"/>
        <v>4.837788990825687</v>
      </c>
      <c r="BU144" s="144">
        <f t="shared" si="231"/>
        <v>0</v>
      </c>
      <c r="BV144" s="145">
        <f t="shared" si="232"/>
        <v>0</v>
      </c>
      <c r="BW144" s="146">
        <f t="shared" si="233"/>
        <v>0</v>
      </c>
      <c r="BX144" s="147"/>
      <c r="BY144" s="144">
        <f t="shared" si="234"/>
        <v>52.837788990825686</v>
      </c>
      <c r="BZ144" s="144">
        <f t="shared" si="235"/>
        <v>0</v>
      </c>
      <c r="CA144" s="144">
        <f t="shared" si="236"/>
        <v>52.837788990825686</v>
      </c>
      <c r="CB144" s="144">
        <f t="shared" si="237"/>
        <v>0</v>
      </c>
      <c r="CC144" s="144">
        <f t="shared" si="238"/>
        <v>0</v>
      </c>
      <c r="CD144" s="144">
        <f t="shared" si="239"/>
        <v>0</v>
      </c>
      <c r="CE144" s="144">
        <f t="shared" si="240"/>
        <v>0</v>
      </c>
      <c r="CF144" s="144">
        <f t="shared" si="241"/>
        <v>0</v>
      </c>
      <c r="CG144" s="144">
        <f t="shared" si="242"/>
        <v>0</v>
      </c>
      <c r="CH144" s="148">
        <f t="shared" si="243"/>
        <v>0</v>
      </c>
    </row>
    <row r="145" spans="1:86" s="149" customFormat="1" ht="15.75" customHeight="1" x14ac:dyDescent="0.25">
      <c r="A145" s="117" t="s">
        <v>327</v>
      </c>
      <c r="B145" s="118" t="s">
        <v>383</v>
      </c>
      <c r="C145" s="274" t="s">
        <v>411</v>
      </c>
      <c r="D145" s="119" t="s">
        <v>329</v>
      </c>
      <c r="E145" s="121" t="s">
        <v>22</v>
      </c>
      <c r="F145" s="121" t="s">
        <v>355</v>
      </c>
      <c r="G145" s="121"/>
      <c r="H145" s="122">
        <v>4</v>
      </c>
      <c r="I145" s="123"/>
      <c r="J145" s="123" t="s">
        <v>434</v>
      </c>
      <c r="K145" s="124">
        <f t="shared" si="198"/>
        <v>13</v>
      </c>
      <c r="L145" s="123">
        <v>13</v>
      </c>
      <c r="M145" s="123"/>
      <c r="N145" s="123" t="s">
        <v>122</v>
      </c>
      <c r="O145" s="123"/>
      <c r="P145" s="124">
        <f t="shared" si="199"/>
        <v>1</v>
      </c>
      <c r="Q145" s="123">
        <v>1</v>
      </c>
      <c r="R145" s="123"/>
      <c r="S145" s="123" t="s">
        <v>329</v>
      </c>
      <c r="T145" s="123"/>
      <c r="U145" s="123" t="s">
        <v>390</v>
      </c>
      <c r="V145" s="123"/>
      <c r="W145" s="123"/>
      <c r="X145" s="123" t="s">
        <v>478</v>
      </c>
      <c r="Y145" s="123" t="s">
        <v>481</v>
      </c>
      <c r="Z145" s="297" t="s">
        <v>469</v>
      </c>
      <c r="AA145" s="126"/>
      <c r="AB145" s="127"/>
      <c r="AC145" s="128">
        <v>0</v>
      </c>
      <c r="AD145" s="129">
        <v>48</v>
      </c>
      <c r="AE145" s="130">
        <v>71</v>
      </c>
      <c r="AF145" s="131"/>
      <c r="AG145" s="132"/>
      <c r="AH145" s="133"/>
      <c r="AI145" s="132"/>
      <c r="AJ145" s="134"/>
      <c r="AK145" s="125" t="s">
        <v>332</v>
      </c>
      <c r="AL145" s="135"/>
      <c r="AM145" s="122"/>
      <c r="AN145" s="136">
        <f t="shared" si="200"/>
        <v>0</v>
      </c>
      <c r="AO145" s="137">
        <f t="shared" si="201"/>
        <v>0</v>
      </c>
      <c r="AP145" s="137">
        <f t="shared" si="202"/>
        <v>0</v>
      </c>
      <c r="AQ145" s="138">
        <f t="shared" si="203"/>
        <v>0</v>
      </c>
      <c r="AR145" s="137">
        <f t="shared" si="204"/>
        <v>0</v>
      </c>
      <c r="AS145" s="137">
        <f t="shared" si="205"/>
        <v>0</v>
      </c>
      <c r="AT145" s="137">
        <f t="shared" si="206"/>
        <v>0</v>
      </c>
      <c r="AU145" s="137">
        <f t="shared" si="207"/>
        <v>0</v>
      </c>
      <c r="AV145" s="137">
        <f t="shared" si="208"/>
        <v>0</v>
      </c>
      <c r="AW145" s="137">
        <f t="shared" si="209"/>
        <v>0</v>
      </c>
      <c r="AX145" s="137">
        <f t="shared" si="210"/>
        <v>4.837788990825687</v>
      </c>
      <c r="AY145" s="137">
        <f t="shared" si="211"/>
        <v>0</v>
      </c>
      <c r="AZ145" s="137">
        <f t="shared" si="212"/>
        <v>0</v>
      </c>
      <c r="BA145" s="137">
        <f t="shared" si="213"/>
        <v>0</v>
      </c>
      <c r="BB145" s="137">
        <f t="shared" si="214"/>
        <v>0</v>
      </c>
      <c r="BC145" s="137">
        <f t="shared" si="215"/>
        <v>0</v>
      </c>
      <c r="BD145" s="137">
        <f t="shared" si="216"/>
        <v>0</v>
      </c>
      <c r="BE145" s="137">
        <f t="shared" si="217"/>
        <v>0</v>
      </c>
      <c r="BF145" s="137">
        <f t="shared" si="218"/>
        <v>0</v>
      </c>
      <c r="BG145" s="139">
        <f t="shared" si="219"/>
        <v>0</v>
      </c>
      <c r="BH145" s="140">
        <f t="shared" si="220"/>
        <v>0</v>
      </c>
      <c r="BI145" s="152">
        <f t="shared" si="221"/>
        <v>52.837788990825686</v>
      </c>
      <c r="BJ145" s="152">
        <f t="shared" si="222"/>
        <v>0</v>
      </c>
      <c r="BK145" s="152">
        <f t="shared" si="223"/>
        <v>52.837788990825686</v>
      </c>
      <c r="BL145" s="153">
        <f t="shared" si="224"/>
        <v>0</v>
      </c>
      <c r="BM145" s="141"/>
      <c r="BN145" s="152">
        <f t="shared" si="225"/>
        <v>52.837788990825686</v>
      </c>
      <c r="BO145" s="152">
        <f t="shared" si="226"/>
        <v>0</v>
      </c>
      <c r="BP145" s="152">
        <f t="shared" si="227"/>
        <v>52.837788990825686</v>
      </c>
      <c r="BQ145" s="142"/>
      <c r="BR145" s="143">
        <f t="shared" si="228"/>
        <v>48</v>
      </c>
      <c r="BS145" s="144">
        <f t="shared" si="229"/>
        <v>4.837788990825687</v>
      </c>
      <c r="BT145" s="144">
        <f t="shared" si="230"/>
        <v>4.837788990825687</v>
      </c>
      <c r="BU145" s="144">
        <f t="shared" si="231"/>
        <v>0</v>
      </c>
      <c r="BV145" s="145">
        <f t="shared" si="232"/>
        <v>0</v>
      </c>
      <c r="BW145" s="146">
        <f t="shared" si="233"/>
        <v>0</v>
      </c>
      <c r="BX145" s="147"/>
      <c r="BY145" s="144">
        <f t="shared" si="234"/>
        <v>52.837788990825686</v>
      </c>
      <c r="BZ145" s="144">
        <f t="shared" si="235"/>
        <v>0</v>
      </c>
      <c r="CA145" s="144">
        <f t="shared" si="236"/>
        <v>52.837788990825686</v>
      </c>
      <c r="CB145" s="144">
        <f t="shared" si="237"/>
        <v>0</v>
      </c>
      <c r="CC145" s="144">
        <f t="shared" si="238"/>
        <v>0</v>
      </c>
      <c r="CD145" s="144">
        <f t="shared" si="239"/>
        <v>0</v>
      </c>
      <c r="CE145" s="144">
        <f t="shared" si="240"/>
        <v>0</v>
      </c>
      <c r="CF145" s="144">
        <f t="shared" si="241"/>
        <v>0</v>
      </c>
      <c r="CG145" s="144">
        <f t="shared" si="242"/>
        <v>0</v>
      </c>
      <c r="CH145" s="148">
        <f t="shared" si="243"/>
        <v>0</v>
      </c>
    </row>
    <row r="146" spans="1:86" s="149" customFormat="1" ht="15.75" customHeight="1" x14ac:dyDescent="0.25">
      <c r="A146" s="117" t="s">
        <v>327</v>
      </c>
      <c r="B146" s="118" t="s">
        <v>383</v>
      </c>
      <c r="C146" s="274" t="s">
        <v>412</v>
      </c>
      <c r="D146" s="119" t="s">
        <v>329</v>
      </c>
      <c r="E146" s="121" t="s">
        <v>22</v>
      </c>
      <c r="F146" s="121" t="s">
        <v>355</v>
      </c>
      <c r="G146" s="121"/>
      <c r="H146" s="122">
        <v>4</v>
      </c>
      <c r="I146" s="123" t="s">
        <v>330</v>
      </c>
      <c r="J146" s="123" t="s">
        <v>434</v>
      </c>
      <c r="K146" s="124">
        <f t="shared" si="198"/>
        <v>26</v>
      </c>
      <c r="L146" s="123">
        <v>26</v>
      </c>
      <c r="M146" s="123"/>
      <c r="N146" s="123" t="s">
        <v>119</v>
      </c>
      <c r="O146" s="123"/>
      <c r="P146" s="124">
        <f t="shared" si="199"/>
        <v>1</v>
      </c>
      <c r="Q146" s="123">
        <v>1</v>
      </c>
      <c r="R146" s="123"/>
      <c r="S146" s="123" t="s">
        <v>329</v>
      </c>
      <c r="T146" s="123"/>
      <c r="U146" s="123" t="s">
        <v>390</v>
      </c>
      <c r="V146" s="123" t="s">
        <v>484</v>
      </c>
      <c r="W146" s="123" t="s">
        <v>530</v>
      </c>
      <c r="X146" s="123" t="s">
        <v>484</v>
      </c>
      <c r="Y146" s="123" t="s">
        <v>480</v>
      </c>
      <c r="Z146" s="297" t="s">
        <v>466</v>
      </c>
      <c r="AA146" s="126">
        <v>108</v>
      </c>
      <c r="AB146" s="127">
        <v>16</v>
      </c>
      <c r="AC146" s="128">
        <v>0</v>
      </c>
      <c r="AD146" s="129"/>
      <c r="AE146" s="130"/>
      <c r="AF146" s="131"/>
      <c r="AG146" s="132"/>
      <c r="AH146" s="133"/>
      <c r="AI146" s="132"/>
      <c r="AJ146" s="134"/>
      <c r="AK146" s="125"/>
      <c r="AL146" s="135"/>
      <c r="AM146" s="122"/>
      <c r="AN146" s="136">
        <f t="shared" si="200"/>
        <v>6.5</v>
      </c>
      <c r="AO146" s="137">
        <f t="shared" si="201"/>
        <v>0</v>
      </c>
      <c r="AP146" s="137">
        <f t="shared" si="202"/>
        <v>0</v>
      </c>
      <c r="AQ146" s="138">
        <f t="shared" si="203"/>
        <v>0.8</v>
      </c>
      <c r="AR146" s="137">
        <f t="shared" si="204"/>
        <v>0</v>
      </c>
      <c r="AS146" s="137">
        <f t="shared" si="205"/>
        <v>0</v>
      </c>
      <c r="AT146" s="137">
        <f t="shared" si="206"/>
        <v>0</v>
      </c>
      <c r="AU146" s="137">
        <f t="shared" si="207"/>
        <v>0</v>
      </c>
      <c r="AV146" s="137">
        <f t="shared" si="208"/>
        <v>0</v>
      </c>
      <c r="AW146" s="137">
        <f t="shared" si="209"/>
        <v>0</v>
      </c>
      <c r="AX146" s="137">
        <f t="shared" si="210"/>
        <v>0</v>
      </c>
      <c r="AY146" s="137">
        <f t="shared" si="211"/>
        <v>0</v>
      </c>
      <c r="AZ146" s="137">
        <f t="shared" si="212"/>
        <v>0</v>
      </c>
      <c r="BA146" s="137">
        <f t="shared" si="213"/>
        <v>0</v>
      </c>
      <c r="BB146" s="137">
        <f t="shared" si="214"/>
        <v>0</v>
      </c>
      <c r="BC146" s="137">
        <f t="shared" si="215"/>
        <v>0</v>
      </c>
      <c r="BD146" s="137">
        <f t="shared" si="216"/>
        <v>0</v>
      </c>
      <c r="BE146" s="137">
        <f t="shared" si="217"/>
        <v>0</v>
      </c>
      <c r="BF146" s="137">
        <f t="shared" si="218"/>
        <v>0</v>
      </c>
      <c r="BG146" s="139">
        <f t="shared" si="219"/>
        <v>1.6847999999999999</v>
      </c>
      <c r="BH146" s="140">
        <f t="shared" si="220"/>
        <v>0</v>
      </c>
      <c r="BI146" s="152">
        <f t="shared" si="221"/>
        <v>24.9848</v>
      </c>
      <c r="BJ146" s="152">
        <f t="shared" si="222"/>
        <v>0</v>
      </c>
      <c r="BK146" s="152">
        <f t="shared" si="223"/>
        <v>24.9848</v>
      </c>
      <c r="BL146" s="153">
        <f t="shared" si="224"/>
        <v>0</v>
      </c>
      <c r="BM146" s="141"/>
      <c r="BN146" s="152">
        <f t="shared" si="225"/>
        <v>0</v>
      </c>
      <c r="BO146" s="152">
        <f t="shared" si="226"/>
        <v>0</v>
      </c>
      <c r="BP146" s="152">
        <f t="shared" si="227"/>
        <v>0</v>
      </c>
      <c r="BQ146" s="142"/>
      <c r="BR146" s="143">
        <f t="shared" si="228"/>
        <v>23.3</v>
      </c>
      <c r="BS146" s="144">
        <f t="shared" si="229"/>
        <v>1.6847999999999999</v>
      </c>
      <c r="BT146" s="144">
        <f t="shared" si="230"/>
        <v>1.6847999999999999</v>
      </c>
      <c r="BU146" s="144">
        <f t="shared" si="231"/>
        <v>0</v>
      </c>
      <c r="BV146" s="145">
        <f t="shared" si="232"/>
        <v>0</v>
      </c>
      <c r="BW146" s="146">
        <f t="shared" si="233"/>
        <v>0</v>
      </c>
      <c r="BX146" s="147"/>
      <c r="BY146" s="144">
        <f t="shared" si="234"/>
        <v>24.9848</v>
      </c>
      <c r="BZ146" s="144">
        <f t="shared" si="235"/>
        <v>0</v>
      </c>
      <c r="CA146" s="144">
        <f t="shared" si="236"/>
        <v>24.9848</v>
      </c>
      <c r="CB146" s="144">
        <f t="shared" si="237"/>
        <v>0</v>
      </c>
      <c r="CC146" s="144">
        <f t="shared" si="238"/>
        <v>0</v>
      </c>
      <c r="CD146" s="144">
        <f t="shared" si="239"/>
        <v>0</v>
      </c>
      <c r="CE146" s="144">
        <f t="shared" si="240"/>
        <v>0</v>
      </c>
      <c r="CF146" s="144">
        <f t="shared" si="241"/>
        <v>0</v>
      </c>
      <c r="CG146" s="144">
        <f t="shared" si="242"/>
        <v>0</v>
      </c>
      <c r="CH146" s="148">
        <f t="shared" si="243"/>
        <v>0</v>
      </c>
    </row>
    <row r="147" spans="1:86" s="149" customFormat="1" ht="15.75" customHeight="1" x14ac:dyDescent="0.25">
      <c r="A147" s="117" t="s">
        <v>327</v>
      </c>
      <c r="B147" s="118" t="s">
        <v>383</v>
      </c>
      <c r="C147" s="274" t="s">
        <v>412</v>
      </c>
      <c r="D147" s="119" t="s">
        <v>329</v>
      </c>
      <c r="E147" s="121" t="s">
        <v>22</v>
      </c>
      <c r="F147" s="121" t="s">
        <v>355</v>
      </c>
      <c r="G147" s="121"/>
      <c r="H147" s="122">
        <v>4</v>
      </c>
      <c r="I147" s="123"/>
      <c r="J147" s="123" t="s">
        <v>434</v>
      </c>
      <c r="K147" s="124">
        <f t="shared" ref="K147:K213" si="244">L147+M147</f>
        <v>13</v>
      </c>
      <c r="L147" s="123">
        <v>13</v>
      </c>
      <c r="M147" s="123"/>
      <c r="N147" s="123" t="s">
        <v>122</v>
      </c>
      <c r="O147" s="123"/>
      <c r="P147" s="124">
        <f t="shared" ref="P147:P213" si="245">SUM(Q147:R147)</f>
        <v>1</v>
      </c>
      <c r="Q147" s="123">
        <v>1</v>
      </c>
      <c r="R147" s="123"/>
      <c r="S147" s="123" t="s">
        <v>329</v>
      </c>
      <c r="T147" s="123"/>
      <c r="U147" s="123" t="s">
        <v>390</v>
      </c>
      <c r="V147" s="123" t="s">
        <v>484</v>
      </c>
      <c r="W147" s="123" t="s">
        <v>530</v>
      </c>
      <c r="X147" s="123" t="s">
        <v>484</v>
      </c>
      <c r="Y147" s="123" t="s">
        <v>481</v>
      </c>
      <c r="Z147" s="297" t="s">
        <v>466</v>
      </c>
      <c r="AA147" s="126"/>
      <c r="AB147" s="127"/>
      <c r="AC147" s="128">
        <v>0</v>
      </c>
      <c r="AD147" s="129">
        <v>32</v>
      </c>
      <c r="AE147" s="130">
        <v>51</v>
      </c>
      <c r="AF147" s="131"/>
      <c r="AG147" s="132"/>
      <c r="AH147" s="133"/>
      <c r="AI147" s="132"/>
      <c r="AJ147" s="134"/>
      <c r="AK147" s="125" t="s">
        <v>332</v>
      </c>
      <c r="AL147" s="135"/>
      <c r="AM147" s="122"/>
      <c r="AN147" s="136">
        <f t="shared" si="200"/>
        <v>0</v>
      </c>
      <c r="AO147" s="137">
        <f t="shared" si="201"/>
        <v>0</v>
      </c>
      <c r="AP147" s="137">
        <f t="shared" si="202"/>
        <v>0</v>
      </c>
      <c r="AQ147" s="138">
        <f t="shared" si="203"/>
        <v>0</v>
      </c>
      <c r="AR147" s="137">
        <f t="shared" si="204"/>
        <v>0</v>
      </c>
      <c r="AS147" s="137">
        <f t="shared" si="205"/>
        <v>0</v>
      </c>
      <c r="AT147" s="137">
        <f t="shared" si="206"/>
        <v>0</v>
      </c>
      <c r="AU147" s="137">
        <f t="shared" si="207"/>
        <v>0</v>
      </c>
      <c r="AV147" s="137">
        <f t="shared" si="208"/>
        <v>0</v>
      </c>
      <c r="AW147" s="137">
        <f t="shared" si="209"/>
        <v>0</v>
      </c>
      <c r="AX147" s="137">
        <f t="shared" si="210"/>
        <v>3.4830930232558139</v>
      </c>
      <c r="AY147" s="137">
        <f t="shared" si="211"/>
        <v>0</v>
      </c>
      <c r="AZ147" s="137">
        <f t="shared" si="212"/>
        <v>0</v>
      </c>
      <c r="BA147" s="137">
        <f t="shared" si="213"/>
        <v>0</v>
      </c>
      <c r="BB147" s="137">
        <f t="shared" si="214"/>
        <v>0</v>
      </c>
      <c r="BC147" s="137">
        <f t="shared" si="215"/>
        <v>0</v>
      </c>
      <c r="BD147" s="137">
        <f t="shared" si="216"/>
        <v>0</v>
      </c>
      <c r="BE147" s="137">
        <f t="shared" si="217"/>
        <v>0</v>
      </c>
      <c r="BF147" s="137">
        <f t="shared" si="218"/>
        <v>0</v>
      </c>
      <c r="BG147" s="139">
        <f t="shared" si="219"/>
        <v>0</v>
      </c>
      <c r="BH147" s="140">
        <f t="shared" si="220"/>
        <v>0</v>
      </c>
      <c r="BI147" s="152">
        <f t="shared" si="221"/>
        <v>35.483093023255812</v>
      </c>
      <c r="BJ147" s="152">
        <f t="shared" si="222"/>
        <v>0</v>
      </c>
      <c r="BK147" s="152">
        <f t="shared" si="223"/>
        <v>35.483093023255812</v>
      </c>
      <c r="BL147" s="153">
        <f t="shared" si="224"/>
        <v>0</v>
      </c>
      <c r="BM147" s="141"/>
      <c r="BN147" s="152">
        <f t="shared" si="225"/>
        <v>35.483093023255812</v>
      </c>
      <c r="BO147" s="152">
        <f t="shared" si="226"/>
        <v>0</v>
      </c>
      <c r="BP147" s="152">
        <f t="shared" si="227"/>
        <v>35.483093023255812</v>
      </c>
      <c r="BQ147" s="142"/>
      <c r="BR147" s="143">
        <f t="shared" si="228"/>
        <v>32</v>
      </c>
      <c r="BS147" s="144">
        <f t="shared" si="229"/>
        <v>3.4830930232558139</v>
      </c>
      <c r="BT147" s="144">
        <f t="shared" si="230"/>
        <v>3.4830930232558139</v>
      </c>
      <c r="BU147" s="144">
        <f t="shared" si="231"/>
        <v>0</v>
      </c>
      <c r="BV147" s="145">
        <f t="shared" si="232"/>
        <v>0</v>
      </c>
      <c r="BW147" s="146">
        <f t="shared" si="233"/>
        <v>0</v>
      </c>
      <c r="BX147" s="147"/>
      <c r="BY147" s="144">
        <f t="shared" si="234"/>
        <v>35.483093023255812</v>
      </c>
      <c r="BZ147" s="144">
        <f t="shared" si="235"/>
        <v>0</v>
      </c>
      <c r="CA147" s="144">
        <f t="shared" si="236"/>
        <v>35.483093023255812</v>
      </c>
      <c r="CB147" s="144">
        <f t="shared" si="237"/>
        <v>0</v>
      </c>
      <c r="CC147" s="144">
        <f t="shared" si="238"/>
        <v>0</v>
      </c>
      <c r="CD147" s="144">
        <f t="shared" si="239"/>
        <v>0</v>
      </c>
      <c r="CE147" s="144">
        <f t="shared" si="240"/>
        <v>0</v>
      </c>
      <c r="CF147" s="144">
        <f t="shared" si="241"/>
        <v>0</v>
      </c>
      <c r="CG147" s="144">
        <f t="shared" si="242"/>
        <v>0</v>
      </c>
      <c r="CH147" s="148">
        <f t="shared" si="243"/>
        <v>0</v>
      </c>
    </row>
    <row r="148" spans="1:86" s="149" customFormat="1" ht="15.75" customHeight="1" x14ac:dyDescent="0.25">
      <c r="A148" s="117" t="s">
        <v>327</v>
      </c>
      <c r="B148" s="118" t="s">
        <v>383</v>
      </c>
      <c r="C148" s="274" t="s">
        <v>412</v>
      </c>
      <c r="D148" s="119" t="s">
        <v>329</v>
      </c>
      <c r="E148" s="121" t="s">
        <v>22</v>
      </c>
      <c r="F148" s="121" t="s">
        <v>355</v>
      </c>
      <c r="G148" s="121"/>
      <c r="H148" s="122">
        <v>4</v>
      </c>
      <c r="I148" s="123"/>
      <c r="J148" s="123" t="s">
        <v>434</v>
      </c>
      <c r="K148" s="124">
        <f t="shared" si="244"/>
        <v>13</v>
      </c>
      <c r="L148" s="123">
        <v>13</v>
      </c>
      <c r="M148" s="123"/>
      <c r="N148" s="123" t="s">
        <v>122</v>
      </c>
      <c r="O148" s="123"/>
      <c r="P148" s="124">
        <f t="shared" si="245"/>
        <v>1</v>
      </c>
      <c r="Q148" s="123">
        <v>1</v>
      </c>
      <c r="R148" s="123"/>
      <c r="S148" s="123" t="s">
        <v>329</v>
      </c>
      <c r="T148" s="123"/>
      <c r="U148" s="123" t="s">
        <v>390</v>
      </c>
      <c r="V148" s="123"/>
      <c r="W148" s="123"/>
      <c r="X148" s="123" t="s">
        <v>478</v>
      </c>
      <c r="Y148" s="123" t="s">
        <v>480</v>
      </c>
      <c r="Z148" s="297" t="s">
        <v>469</v>
      </c>
      <c r="AA148" s="126"/>
      <c r="AB148" s="127"/>
      <c r="AC148" s="128">
        <v>0</v>
      </c>
      <c r="AD148" s="129">
        <v>32</v>
      </c>
      <c r="AE148" s="130">
        <v>51</v>
      </c>
      <c r="AF148" s="131"/>
      <c r="AG148" s="132"/>
      <c r="AH148" s="133"/>
      <c r="AI148" s="132"/>
      <c r="AJ148" s="134"/>
      <c r="AK148" s="125" t="s">
        <v>332</v>
      </c>
      <c r="AL148" s="135"/>
      <c r="AM148" s="122"/>
      <c r="AN148" s="136">
        <f t="shared" si="200"/>
        <v>0</v>
      </c>
      <c r="AO148" s="137">
        <f t="shared" si="201"/>
        <v>0</v>
      </c>
      <c r="AP148" s="137">
        <f t="shared" si="202"/>
        <v>0</v>
      </c>
      <c r="AQ148" s="138">
        <f t="shared" si="203"/>
        <v>0</v>
      </c>
      <c r="AR148" s="137">
        <f t="shared" si="204"/>
        <v>0</v>
      </c>
      <c r="AS148" s="137">
        <f t="shared" si="205"/>
        <v>0</v>
      </c>
      <c r="AT148" s="137">
        <f t="shared" si="206"/>
        <v>0</v>
      </c>
      <c r="AU148" s="137">
        <f t="shared" si="207"/>
        <v>0</v>
      </c>
      <c r="AV148" s="137">
        <f t="shared" si="208"/>
        <v>0</v>
      </c>
      <c r="AW148" s="137">
        <f t="shared" si="209"/>
        <v>0</v>
      </c>
      <c r="AX148" s="137">
        <f t="shared" si="210"/>
        <v>3.4830930232558139</v>
      </c>
      <c r="AY148" s="137">
        <f t="shared" si="211"/>
        <v>0</v>
      </c>
      <c r="AZ148" s="137">
        <f t="shared" si="212"/>
        <v>0</v>
      </c>
      <c r="BA148" s="137">
        <f t="shared" si="213"/>
        <v>0</v>
      </c>
      <c r="BB148" s="137">
        <f t="shared" si="214"/>
        <v>0</v>
      </c>
      <c r="BC148" s="137">
        <f t="shared" si="215"/>
        <v>0</v>
      </c>
      <c r="BD148" s="137">
        <f t="shared" si="216"/>
        <v>0</v>
      </c>
      <c r="BE148" s="137">
        <f t="shared" si="217"/>
        <v>0</v>
      </c>
      <c r="BF148" s="137">
        <f t="shared" si="218"/>
        <v>0</v>
      </c>
      <c r="BG148" s="139">
        <f t="shared" si="219"/>
        <v>0</v>
      </c>
      <c r="BH148" s="140">
        <f t="shared" si="220"/>
        <v>0</v>
      </c>
      <c r="BI148" s="152">
        <f t="shared" si="221"/>
        <v>35.483093023255812</v>
      </c>
      <c r="BJ148" s="152">
        <f t="shared" si="222"/>
        <v>0</v>
      </c>
      <c r="BK148" s="152">
        <f t="shared" si="223"/>
        <v>35.483093023255812</v>
      </c>
      <c r="BL148" s="153">
        <f t="shared" si="224"/>
        <v>0</v>
      </c>
      <c r="BM148" s="141"/>
      <c r="BN148" s="152">
        <f t="shared" si="225"/>
        <v>0</v>
      </c>
      <c r="BO148" s="152">
        <f t="shared" si="226"/>
        <v>0</v>
      </c>
      <c r="BP148" s="152">
        <f t="shared" si="227"/>
        <v>0</v>
      </c>
      <c r="BQ148" s="142"/>
      <c r="BR148" s="143">
        <f t="shared" si="228"/>
        <v>32</v>
      </c>
      <c r="BS148" s="144">
        <f t="shared" si="229"/>
        <v>3.4830930232558139</v>
      </c>
      <c r="BT148" s="144">
        <f t="shared" si="230"/>
        <v>3.4830930232558139</v>
      </c>
      <c r="BU148" s="144">
        <f t="shared" si="231"/>
        <v>0</v>
      </c>
      <c r="BV148" s="145">
        <f t="shared" si="232"/>
        <v>0</v>
      </c>
      <c r="BW148" s="146">
        <f t="shared" si="233"/>
        <v>0</v>
      </c>
      <c r="BX148" s="147"/>
      <c r="BY148" s="144">
        <f t="shared" si="234"/>
        <v>35.483093023255812</v>
      </c>
      <c r="BZ148" s="144">
        <f t="shared" si="235"/>
        <v>0</v>
      </c>
      <c r="CA148" s="144">
        <f t="shared" si="236"/>
        <v>35.483093023255812</v>
      </c>
      <c r="CB148" s="144">
        <f t="shared" si="237"/>
        <v>0</v>
      </c>
      <c r="CC148" s="144">
        <f t="shared" si="238"/>
        <v>0</v>
      </c>
      <c r="CD148" s="144">
        <f t="shared" si="239"/>
        <v>0</v>
      </c>
      <c r="CE148" s="144">
        <f t="shared" si="240"/>
        <v>0</v>
      </c>
      <c r="CF148" s="144">
        <f t="shared" si="241"/>
        <v>0</v>
      </c>
      <c r="CG148" s="144">
        <f t="shared" si="242"/>
        <v>0</v>
      </c>
      <c r="CH148" s="148">
        <f t="shared" si="243"/>
        <v>0</v>
      </c>
    </row>
    <row r="149" spans="1:86" s="149" customFormat="1" ht="15.75" customHeight="1" x14ac:dyDescent="0.25">
      <c r="A149" s="117" t="s">
        <v>327</v>
      </c>
      <c r="B149" s="118" t="s">
        <v>383</v>
      </c>
      <c r="C149" s="274" t="s">
        <v>425</v>
      </c>
      <c r="D149" s="119" t="s">
        <v>329</v>
      </c>
      <c r="E149" s="121" t="s">
        <v>22</v>
      </c>
      <c r="F149" s="121" t="s">
        <v>355</v>
      </c>
      <c r="G149" s="121"/>
      <c r="H149" s="122">
        <v>4</v>
      </c>
      <c r="I149" s="123" t="s">
        <v>333</v>
      </c>
      <c r="J149" s="123" t="s">
        <v>434</v>
      </c>
      <c r="K149" s="124">
        <f t="shared" si="244"/>
        <v>26</v>
      </c>
      <c r="L149" s="123">
        <v>26</v>
      </c>
      <c r="M149" s="123"/>
      <c r="N149" s="123" t="s">
        <v>119</v>
      </c>
      <c r="O149" s="123"/>
      <c r="P149" s="124">
        <f t="shared" si="245"/>
        <v>1</v>
      </c>
      <c r="Q149" s="123">
        <v>1</v>
      </c>
      <c r="R149" s="123"/>
      <c r="S149" s="123" t="s">
        <v>329</v>
      </c>
      <c r="T149" s="123"/>
      <c r="U149" s="123" t="s">
        <v>390</v>
      </c>
      <c r="V149" s="123"/>
      <c r="W149" s="123" t="s">
        <v>530</v>
      </c>
      <c r="X149" s="123" t="s">
        <v>484</v>
      </c>
      <c r="Y149" s="123" t="s">
        <v>479</v>
      </c>
      <c r="Z149" s="297" t="s">
        <v>473</v>
      </c>
      <c r="AA149" s="126">
        <v>144</v>
      </c>
      <c r="AB149" s="127">
        <v>16</v>
      </c>
      <c r="AC149" s="128">
        <v>0</v>
      </c>
      <c r="AD149" s="129"/>
      <c r="AE149" s="130"/>
      <c r="AF149" s="131"/>
      <c r="AG149" s="132"/>
      <c r="AH149" s="133"/>
      <c r="AI149" s="132"/>
      <c r="AJ149" s="134"/>
      <c r="AK149" s="125"/>
      <c r="AL149" s="135"/>
      <c r="AM149" s="122"/>
      <c r="AN149" s="136">
        <f t="shared" si="200"/>
        <v>0</v>
      </c>
      <c r="AO149" s="137">
        <f t="shared" si="201"/>
        <v>9.1</v>
      </c>
      <c r="AP149" s="137">
        <f t="shared" si="202"/>
        <v>2</v>
      </c>
      <c r="AQ149" s="138">
        <f t="shared" si="203"/>
        <v>0.8</v>
      </c>
      <c r="AR149" s="137">
        <f t="shared" si="204"/>
        <v>0</v>
      </c>
      <c r="AS149" s="137">
        <f t="shared" si="205"/>
        <v>0</v>
      </c>
      <c r="AT149" s="137">
        <f t="shared" si="206"/>
        <v>0</v>
      </c>
      <c r="AU149" s="137">
        <f t="shared" si="207"/>
        <v>0</v>
      </c>
      <c r="AV149" s="137">
        <f t="shared" si="208"/>
        <v>0</v>
      </c>
      <c r="AW149" s="137">
        <f t="shared" si="209"/>
        <v>0</v>
      </c>
      <c r="AX149" s="137">
        <f t="shared" si="210"/>
        <v>0</v>
      </c>
      <c r="AY149" s="137">
        <f t="shared" si="211"/>
        <v>0</v>
      </c>
      <c r="AZ149" s="137">
        <f t="shared" si="212"/>
        <v>0</v>
      </c>
      <c r="BA149" s="137">
        <f t="shared" si="213"/>
        <v>0</v>
      </c>
      <c r="BB149" s="137">
        <f t="shared" si="214"/>
        <v>0</v>
      </c>
      <c r="BC149" s="137">
        <f t="shared" si="215"/>
        <v>0</v>
      </c>
      <c r="BD149" s="137">
        <f t="shared" si="216"/>
        <v>0</v>
      </c>
      <c r="BE149" s="137">
        <f t="shared" si="217"/>
        <v>0</v>
      </c>
      <c r="BF149" s="137">
        <f t="shared" si="218"/>
        <v>0</v>
      </c>
      <c r="BG149" s="139">
        <f t="shared" si="219"/>
        <v>2.2464</v>
      </c>
      <c r="BH149" s="140">
        <f t="shared" si="220"/>
        <v>0</v>
      </c>
      <c r="BI149" s="152">
        <f t="shared" si="221"/>
        <v>30.1464</v>
      </c>
      <c r="BJ149" s="152">
        <f t="shared" si="222"/>
        <v>0</v>
      </c>
      <c r="BK149" s="152">
        <f t="shared" si="223"/>
        <v>30.1464</v>
      </c>
      <c r="BL149" s="153">
        <f t="shared" si="224"/>
        <v>0</v>
      </c>
      <c r="BM149" s="141"/>
      <c r="BN149" s="152">
        <f t="shared" si="225"/>
        <v>0</v>
      </c>
      <c r="BO149" s="152">
        <f t="shared" si="226"/>
        <v>0</v>
      </c>
      <c r="BP149" s="152">
        <f t="shared" si="227"/>
        <v>0</v>
      </c>
      <c r="BQ149" s="142"/>
      <c r="BR149" s="143">
        <f t="shared" si="228"/>
        <v>27.900000000000002</v>
      </c>
      <c r="BS149" s="144">
        <f t="shared" si="229"/>
        <v>2.2464</v>
      </c>
      <c r="BT149" s="144">
        <f t="shared" si="230"/>
        <v>2.2464</v>
      </c>
      <c r="BU149" s="144">
        <f t="shared" si="231"/>
        <v>0</v>
      </c>
      <c r="BV149" s="145">
        <f t="shared" si="232"/>
        <v>0</v>
      </c>
      <c r="BW149" s="146">
        <f t="shared" si="233"/>
        <v>0</v>
      </c>
      <c r="BX149" s="147"/>
      <c r="BY149" s="144">
        <f t="shared" si="234"/>
        <v>30.1464</v>
      </c>
      <c r="BZ149" s="144">
        <f t="shared" si="235"/>
        <v>0</v>
      </c>
      <c r="CA149" s="144">
        <f t="shared" si="236"/>
        <v>30.1464</v>
      </c>
      <c r="CB149" s="144">
        <f t="shared" si="237"/>
        <v>0</v>
      </c>
      <c r="CC149" s="144">
        <f t="shared" si="238"/>
        <v>0</v>
      </c>
      <c r="CD149" s="144">
        <f t="shared" si="239"/>
        <v>0</v>
      </c>
      <c r="CE149" s="144">
        <f t="shared" si="240"/>
        <v>0</v>
      </c>
      <c r="CF149" s="144">
        <f t="shared" si="241"/>
        <v>0</v>
      </c>
      <c r="CG149" s="144">
        <f t="shared" si="242"/>
        <v>0</v>
      </c>
      <c r="CH149" s="148">
        <f t="shared" si="243"/>
        <v>0</v>
      </c>
    </row>
    <row r="150" spans="1:86" s="149" customFormat="1" ht="15.75" customHeight="1" x14ac:dyDescent="0.25">
      <c r="A150" s="117" t="s">
        <v>327</v>
      </c>
      <c r="B150" s="118" t="s">
        <v>383</v>
      </c>
      <c r="C150" s="274" t="s">
        <v>425</v>
      </c>
      <c r="D150" s="119" t="s">
        <v>329</v>
      </c>
      <c r="E150" s="121" t="s">
        <v>22</v>
      </c>
      <c r="F150" s="121" t="s">
        <v>355</v>
      </c>
      <c r="G150" s="121"/>
      <c r="H150" s="122">
        <v>4</v>
      </c>
      <c r="I150" s="123"/>
      <c r="J150" s="123" t="s">
        <v>434</v>
      </c>
      <c r="K150" s="124">
        <f t="shared" si="244"/>
        <v>13</v>
      </c>
      <c r="L150" s="123">
        <v>13</v>
      </c>
      <c r="M150" s="123"/>
      <c r="N150" s="123" t="s">
        <v>122</v>
      </c>
      <c r="O150" s="123"/>
      <c r="P150" s="124">
        <f t="shared" si="245"/>
        <v>1</v>
      </c>
      <c r="Q150" s="123">
        <v>1</v>
      </c>
      <c r="R150" s="123"/>
      <c r="S150" s="123" t="s">
        <v>329</v>
      </c>
      <c r="T150" s="123"/>
      <c r="U150" s="123" t="s">
        <v>390</v>
      </c>
      <c r="V150" s="123"/>
      <c r="W150" s="123" t="s">
        <v>530</v>
      </c>
      <c r="X150" s="123" t="s">
        <v>484</v>
      </c>
      <c r="Y150" s="123" t="s">
        <v>479</v>
      </c>
      <c r="Z150" s="297" t="s">
        <v>473</v>
      </c>
      <c r="AA150" s="126"/>
      <c r="AB150" s="127"/>
      <c r="AC150" s="128">
        <v>0</v>
      </c>
      <c r="AD150" s="129">
        <v>48</v>
      </c>
      <c r="AE150" s="130">
        <v>44</v>
      </c>
      <c r="AF150" s="131"/>
      <c r="AG150" s="132"/>
      <c r="AH150" s="133"/>
      <c r="AI150" s="132"/>
      <c r="AJ150" s="134"/>
      <c r="AK150" s="125" t="s">
        <v>332</v>
      </c>
      <c r="AL150" s="135"/>
      <c r="AM150" s="122"/>
      <c r="AN150" s="136">
        <f t="shared" si="200"/>
        <v>0</v>
      </c>
      <c r="AO150" s="137">
        <f t="shared" si="201"/>
        <v>0</v>
      </c>
      <c r="AP150" s="137">
        <f t="shared" si="202"/>
        <v>0</v>
      </c>
      <c r="AQ150" s="138">
        <f t="shared" si="203"/>
        <v>0</v>
      </c>
      <c r="AR150" s="137">
        <f t="shared" si="204"/>
        <v>0</v>
      </c>
      <c r="AS150" s="137">
        <f t="shared" si="205"/>
        <v>0</v>
      </c>
      <c r="AT150" s="137">
        <f t="shared" si="206"/>
        <v>0</v>
      </c>
      <c r="AU150" s="137">
        <f t="shared" si="207"/>
        <v>0</v>
      </c>
      <c r="AV150" s="137">
        <f t="shared" si="208"/>
        <v>0</v>
      </c>
      <c r="AW150" s="137">
        <f t="shared" si="209"/>
        <v>0</v>
      </c>
      <c r="AX150" s="137">
        <f t="shared" si="210"/>
        <v>3.0488823529411766</v>
      </c>
      <c r="AY150" s="137">
        <f t="shared" si="211"/>
        <v>0</v>
      </c>
      <c r="AZ150" s="137">
        <f t="shared" si="212"/>
        <v>0</v>
      </c>
      <c r="BA150" s="137">
        <f t="shared" si="213"/>
        <v>0</v>
      </c>
      <c r="BB150" s="137">
        <f t="shared" si="214"/>
        <v>0</v>
      </c>
      <c r="BC150" s="137">
        <f t="shared" si="215"/>
        <v>0</v>
      </c>
      <c r="BD150" s="137">
        <f t="shared" si="216"/>
        <v>0</v>
      </c>
      <c r="BE150" s="137">
        <f t="shared" si="217"/>
        <v>0</v>
      </c>
      <c r="BF150" s="137">
        <f t="shared" si="218"/>
        <v>0</v>
      </c>
      <c r="BG150" s="139">
        <f t="shared" si="219"/>
        <v>0</v>
      </c>
      <c r="BH150" s="140">
        <f t="shared" si="220"/>
        <v>0</v>
      </c>
      <c r="BI150" s="152">
        <f t="shared" si="221"/>
        <v>51.048882352941177</v>
      </c>
      <c r="BJ150" s="152">
        <f t="shared" si="222"/>
        <v>0</v>
      </c>
      <c r="BK150" s="152">
        <f t="shared" si="223"/>
        <v>51.048882352941177</v>
      </c>
      <c r="BL150" s="153">
        <f t="shared" si="224"/>
        <v>0</v>
      </c>
      <c r="BM150" s="141"/>
      <c r="BN150" s="152">
        <f t="shared" si="225"/>
        <v>0</v>
      </c>
      <c r="BO150" s="152">
        <f t="shared" si="226"/>
        <v>0</v>
      </c>
      <c r="BP150" s="152">
        <f t="shared" si="227"/>
        <v>0</v>
      </c>
      <c r="BQ150" s="142"/>
      <c r="BR150" s="143">
        <f t="shared" si="228"/>
        <v>48</v>
      </c>
      <c r="BS150" s="144">
        <f t="shared" si="229"/>
        <v>3.0488823529411766</v>
      </c>
      <c r="BT150" s="144">
        <f t="shared" si="230"/>
        <v>3.0488823529411766</v>
      </c>
      <c r="BU150" s="144">
        <f t="shared" si="231"/>
        <v>0</v>
      </c>
      <c r="BV150" s="145">
        <f t="shared" si="232"/>
        <v>0</v>
      </c>
      <c r="BW150" s="146">
        <f t="shared" si="233"/>
        <v>0</v>
      </c>
      <c r="BX150" s="147"/>
      <c r="BY150" s="144">
        <f t="shared" si="234"/>
        <v>51.048882352941177</v>
      </c>
      <c r="BZ150" s="144">
        <f t="shared" si="235"/>
        <v>0</v>
      </c>
      <c r="CA150" s="144">
        <f t="shared" si="236"/>
        <v>51.048882352941177</v>
      </c>
      <c r="CB150" s="144">
        <f t="shared" si="237"/>
        <v>0</v>
      </c>
      <c r="CC150" s="144">
        <f t="shared" si="238"/>
        <v>0</v>
      </c>
      <c r="CD150" s="144">
        <f t="shared" si="239"/>
        <v>0</v>
      </c>
      <c r="CE150" s="144">
        <f t="shared" si="240"/>
        <v>0</v>
      </c>
      <c r="CF150" s="144">
        <f t="shared" si="241"/>
        <v>0</v>
      </c>
      <c r="CG150" s="144">
        <f t="shared" si="242"/>
        <v>0</v>
      </c>
      <c r="CH150" s="148">
        <f t="shared" si="243"/>
        <v>0</v>
      </c>
    </row>
    <row r="151" spans="1:86" s="149" customFormat="1" ht="15.75" customHeight="1" x14ac:dyDescent="0.25">
      <c r="A151" s="117" t="s">
        <v>327</v>
      </c>
      <c r="B151" s="118" t="s">
        <v>383</v>
      </c>
      <c r="C151" s="274" t="s">
        <v>425</v>
      </c>
      <c r="D151" s="119" t="s">
        <v>329</v>
      </c>
      <c r="E151" s="121" t="s">
        <v>22</v>
      </c>
      <c r="F151" s="121" t="s">
        <v>355</v>
      </c>
      <c r="G151" s="121"/>
      <c r="H151" s="122">
        <v>4</v>
      </c>
      <c r="I151" s="123"/>
      <c r="J151" s="123" t="s">
        <v>434</v>
      </c>
      <c r="K151" s="124">
        <f t="shared" si="244"/>
        <v>13</v>
      </c>
      <c r="L151" s="123">
        <v>13</v>
      </c>
      <c r="M151" s="123"/>
      <c r="N151" s="123" t="s">
        <v>122</v>
      </c>
      <c r="O151" s="123"/>
      <c r="P151" s="124">
        <f t="shared" si="245"/>
        <v>1</v>
      </c>
      <c r="Q151" s="123">
        <v>1</v>
      </c>
      <c r="R151" s="123"/>
      <c r="S151" s="123" t="s">
        <v>329</v>
      </c>
      <c r="T151" s="123"/>
      <c r="U151" s="123" t="s">
        <v>390</v>
      </c>
      <c r="V151" s="123"/>
      <c r="W151" s="123"/>
      <c r="X151" s="123" t="s">
        <v>478</v>
      </c>
      <c r="Y151" s="123" t="s">
        <v>480</v>
      </c>
      <c r="Z151" s="297" t="s">
        <v>475</v>
      </c>
      <c r="AA151" s="126"/>
      <c r="AB151" s="127"/>
      <c r="AC151" s="128">
        <v>0</v>
      </c>
      <c r="AD151" s="129">
        <v>48</v>
      </c>
      <c r="AE151" s="130">
        <v>44</v>
      </c>
      <c r="AF151" s="131"/>
      <c r="AG151" s="132"/>
      <c r="AH151" s="133"/>
      <c r="AI151" s="132"/>
      <c r="AJ151" s="134"/>
      <c r="AK151" s="125" t="s">
        <v>332</v>
      </c>
      <c r="AL151" s="135"/>
      <c r="AM151" s="122"/>
      <c r="AN151" s="136">
        <f t="shared" si="200"/>
        <v>0</v>
      </c>
      <c r="AO151" s="137">
        <f t="shared" si="201"/>
        <v>0</v>
      </c>
      <c r="AP151" s="137">
        <f t="shared" si="202"/>
        <v>0</v>
      </c>
      <c r="AQ151" s="138">
        <f t="shared" si="203"/>
        <v>0</v>
      </c>
      <c r="AR151" s="137">
        <f t="shared" si="204"/>
        <v>0</v>
      </c>
      <c r="AS151" s="137">
        <f t="shared" si="205"/>
        <v>0</v>
      </c>
      <c r="AT151" s="137">
        <f t="shared" si="206"/>
        <v>0</v>
      </c>
      <c r="AU151" s="137">
        <f t="shared" si="207"/>
        <v>0</v>
      </c>
      <c r="AV151" s="137">
        <f t="shared" si="208"/>
        <v>0</v>
      </c>
      <c r="AW151" s="137">
        <f t="shared" si="209"/>
        <v>0</v>
      </c>
      <c r="AX151" s="137">
        <f t="shared" si="210"/>
        <v>3.0488823529411766</v>
      </c>
      <c r="AY151" s="137">
        <f t="shared" si="211"/>
        <v>0</v>
      </c>
      <c r="AZ151" s="137">
        <f t="shared" si="212"/>
        <v>0</v>
      </c>
      <c r="BA151" s="137">
        <f t="shared" si="213"/>
        <v>0</v>
      </c>
      <c r="BB151" s="137">
        <f t="shared" si="214"/>
        <v>0</v>
      </c>
      <c r="BC151" s="137">
        <f t="shared" si="215"/>
        <v>0</v>
      </c>
      <c r="BD151" s="137">
        <f t="shared" si="216"/>
        <v>0</v>
      </c>
      <c r="BE151" s="137">
        <f t="shared" si="217"/>
        <v>0</v>
      </c>
      <c r="BF151" s="137">
        <f t="shared" si="218"/>
        <v>0</v>
      </c>
      <c r="BG151" s="139">
        <f t="shared" si="219"/>
        <v>0</v>
      </c>
      <c r="BH151" s="140">
        <f t="shared" si="220"/>
        <v>0</v>
      </c>
      <c r="BI151" s="152">
        <f t="shared" si="221"/>
        <v>51.048882352941177</v>
      </c>
      <c r="BJ151" s="152">
        <f t="shared" si="222"/>
        <v>0</v>
      </c>
      <c r="BK151" s="152">
        <f t="shared" si="223"/>
        <v>51.048882352941177</v>
      </c>
      <c r="BL151" s="153">
        <f t="shared" si="224"/>
        <v>0</v>
      </c>
      <c r="BM151" s="141"/>
      <c r="BN151" s="152">
        <f t="shared" si="225"/>
        <v>0</v>
      </c>
      <c r="BO151" s="152">
        <f t="shared" si="226"/>
        <v>0</v>
      </c>
      <c r="BP151" s="152">
        <f t="shared" si="227"/>
        <v>0</v>
      </c>
      <c r="BQ151" s="142"/>
      <c r="BR151" s="143">
        <f t="shared" si="228"/>
        <v>48</v>
      </c>
      <c r="BS151" s="144">
        <f t="shared" si="229"/>
        <v>3.0488823529411766</v>
      </c>
      <c r="BT151" s="144">
        <f t="shared" si="230"/>
        <v>3.0488823529411766</v>
      </c>
      <c r="BU151" s="144">
        <f t="shared" si="231"/>
        <v>0</v>
      </c>
      <c r="BV151" s="145">
        <f t="shared" si="232"/>
        <v>0</v>
      </c>
      <c r="BW151" s="146">
        <f t="shared" si="233"/>
        <v>0</v>
      </c>
      <c r="BX151" s="147"/>
      <c r="BY151" s="144">
        <f t="shared" si="234"/>
        <v>51.048882352941177</v>
      </c>
      <c r="BZ151" s="144">
        <f t="shared" si="235"/>
        <v>0</v>
      </c>
      <c r="CA151" s="144">
        <f t="shared" si="236"/>
        <v>51.048882352941177</v>
      </c>
      <c r="CB151" s="144">
        <f t="shared" si="237"/>
        <v>0</v>
      </c>
      <c r="CC151" s="144">
        <f t="shared" si="238"/>
        <v>0</v>
      </c>
      <c r="CD151" s="144">
        <f t="shared" si="239"/>
        <v>0</v>
      </c>
      <c r="CE151" s="144">
        <f t="shared" si="240"/>
        <v>0</v>
      </c>
      <c r="CF151" s="144">
        <f t="shared" si="241"/>
        <v>0</v>
      </c>
      <c r="CG151" s="144">
        <f t="shared" si="242"/>
        <v>0</v>
      </c>
      <c r="CH151" s="148">
        <f t="shared" si="243"/>
        <v>0</v>
      </c>
    </row>
    <row r="152" spans="1:86" s="149" customFormat="1" ht="31.5" customHeight="1" x14ac:dyDescent="0.25">
      <c r="A152" s="117" t="s">
        <v>327</v>
      </c>
      <c r="B152" s="118" t="s">
        <v>391</v>
      </c>
      <c r="C152" s="274" t="s">
        <v>407</v>
      </c>
      <c r="D152" s="119" t="s">
        <v>329</v>
      </c>
      <c r="E152" s="121" t="s">
        <v>22</v>
      </c>
      <c r="F152" s="121" t="s">
        <v>355</v>
      </c>
      <c r="G152" s="121"/>
      <c r="H152" s="122">
        <v>4</v>
      </c>
      <c r="I152" s="123"/>
      <c r="J152" s="123" t="s">
        <v>434</v>
      </c>
      <c r="K152" s="124">
        <f t="shared" si="244"/>
        <v>26</v>
      </c>
      <c r="L152" s="123">
        <v>26</v>
      </c>
      <c r="M152" s="123"/>
      <c r="N152" s="123" t="s">
        <v>123</v>
      </c>
      <c r="O152" s="123"/>
      <c r="P152" s="124">
        <f t="shared" si="245"/>
        <v>1</v>
      </c>
      <c r="Q152" s="123">
        <v>1</v>
      </c>
      <c r="R152" s="123"/>
      <c r="S152" s="123" t="s">
        <v>329</v>
      </c>
      <c r="T152" s="123"/>
      <c r="U152" s="123" t="s">
        <v>390</v>
      </c>
      <c r="V152" s="123"/>
      <c r="W152" s="123"/>
      <c r="X152" s="123" t="s">
        <v>478</v>
      </c>
      <c r="Y152" s="123" t="s">
        <v>480</v>
      </c>
      <c r="Z152" s="297" t="s">
        <v>469</v>
      </c>
      <c r="AA152" s="126"/>
      <c r="AB152" s="127"/>
      <c r="AC152" s="128"/>
      <c r="AD152" s="129"/>
      <c r="AE152" s="130"/>
      <c r="AF152" s="131"/>
      <c r="AG152" s="132"/>
      <c r="AH152" s="133"/>
      <c r="AI152" s="132"/>
      <c r="AJ152" s="134"/>
      <c r="AK152" s="125"/>
      <c r="AL152" s="135">
        <v>4</v>
      </c>
      <c r="AM152" s="122"/>
      <c r="AN152" s="136">
        <f t="shared" si="200"/>
        <v>0</v>
      </c>
      <c r="AO152" s="137">
        <f t="shared" si="201"/>
        <v>0</v>
      </c>
      <c r="AP152" s="137">
        <f t="shared" si="202"/>
        <v>0</v>
      </c>
      <c r="AQ152" s="138">
        <f t="shared" si="203"/>
        <v>0</v>
      </c>
      <c r="AR152" s="137">
        <f t="shared" si="204"/>
        <v>0</v>
      </c>
      <c r="AS152" s="137">
        <f t="shared" si="205"/>
        <v>0</v>
      </c>
      <c r="AT152" s="137">
        <f t="shared" si="206"/>
        <v>0</v>
      </c>
      <c r="AU152" s="137">
        <f t="shared" si="207"/>
        <v>0</v>
      </c>
      <c r="AV152" s="137">
        <f t="shared" si="208"/>
        <v>0</v>
      </c>
      <c r="AW152" s="137">
        <f t="shared" si="209"/>
        <v>62.4</v>
      </c>
      <c r="AX152" s="137">
        <f t="shared" si="210"/>
        <v>0</v>
      </c>
      <c r="AY152" s="137">
        <f t="shared" si="211"/>
        <v>0</v>
      </c>
      <c r="AZ152" s="137">
        <f t="shared" si="212"/>
        <v>0</v>
      </c>
      <c r="BA152" s="137">
        <f t="shared" si="213"/>
        <v>0</v>
      </c>
      <c r="BB152" s="137">
        <f t="shared" si="214"/>
        <v>0</v>
      </c>
      <c r="BC152" s="137">
        <f t="shared" si="215"/>
        <v>0</v>
      </c>
      <c r="BD152" s="137">
        <f t="shared" si="216"/>
        <v>0</v>
      </c>
      <c r="BE152" s="137">
        <f t="shared" si="217"/>
        <v>0</v>
      </c>
      <c r="BF152" s="137">
        <f t="shared" si="218"/>
        <v>0</v>
      </c>
      <c r="BG152" s="139">
        <f t="shared" si="219"/>
        <v>0</v>
      </c>
      <c r="BH152" s="140">
        <f t="shared" si="220"/>
        <v>0</v>
      </c>
      <c r="BI152" s="152">
        <f t="shared" si="221"/>
        <v>62.4</v>
      </c>
      <c r="BJ152" s="152">
        <f t="shared" si="222"/>
        <v>0</v>
      </c>
      <c r="BK152" s="152">
        <f t="shared" si="223"/>
        <v>62.4</v>
      </c>
      <c r="BL152" s="153">
        <f t="shared" si="224"/>
        <v>0</v>
      </c>
      <c r="BM152" s="141"/>
      <c r="BN152" s="152">
        <f t="shared" si="225"/>
        <v>0</v>
      </c>
      <c r="BO152" s="152">
        <f t="shared" si="226"/>
        <v>0</v>
      </c>
      <c r="BP152" s="152">
        <f t="shared" si="227"/>
        <v>0</v>
      </c>
      <c r="BQ152" s="142"/>
      <c r="BR152" s="143">
        <f t="shared" si="228"/>
        <v>62.4</v>
      </c>
      <c r="BS152" s="144">
        <f t="shared" si="229"/>
        <v>0</v>
      </c>
      <c r="BT152" s="144">
        <f t="shared" si="230"/>
        <v>0</v>
      </c>
      <c r="BU152" s="144">
        <f t="shared" si="231"/>
        <v>0</v>
      </c>
      <c r="BV152" s="145">
        <f t="shared" si="232"/>
        <v>0</v>
      </c>
      <c r="BW152" s="146">
        <f t="shared" si="233"/>
        <v>0</v>
      </c>
      <c r="BX152" s="147"/>
      <c r="BY152" s="144">
        <f t="shared" si="234"/>
        <v>62.4</v>
      </c>
      <c r="BZ152" s="144">
        <f t="shared" si="235"/>
        <v>0</v>
      </c>
      <c r="CA152" s="144">
        <f t="shared" si="236"/>
        <v>62.4</v>
      </c>
      <c r="CB152" s="144">
        <f t="shared" si="237"/>
        <v>0</v>
      </c>
      <c r="CC152" s="144">
        <f t="shared" si="238"/>
        <v>0</v>
      </c>
      <c r="CD152" s="144">
        <f t="shared" si="239"/>
        <v>0</v>
      </c>
      <c r="CE152" s="144">
        <f t="shared" si="240"/>
        <v>0</v>
      </c>
      <c r="CF152" s="144">
        <f t="shared" si="241"/>
        <v>0</v>
      </c>
      <c r="CG152" s="144">
        <f t="shared" si="242"/>
        <v>0</v>
      </c>
      <c r="CH152" s="148">
        <f t="shared" si="243"/>
        <v>0</v>
      </c>
    </row>
    <row r="153" spans="1:86" s="149" customFormat="1" ht="31.5" customHeight="1" x14ac:dyDescent="0.25">
      <c r="A153" s="117" t="s">
        <v>344</v>
      </c>
      <c r="B153" s="118" t="s">
        <v>383</v>
      </c>
      <c r="C153" s="274" t="s">
        <v>439</v>
      </c>
      <c r="D153" s="119" t="s">
        <v>349</v>
      </c>
      <c r="E153" s="120" t="s">
        <v>23</v>
      </c>
      <c r="F153" s="121" t="s">
        <v>355</v>
      </c>
      <c r="G153" s="121"/>
      <c r="H153" s="122">
        <v>3</v>
      </c>
      <c r="I153" s="123" t="s">
        <v>342</v>
      </c>
      <c r="J153" s="123" t="s">
        <v>169</v>
      </c>
      <c r="K153" s="124">
        <f t="shared" si="244"/>
        <v>60</v>
      </c>
      <c r="L153" s="123"/>
      <c r="M153" s="123">
        <v>60</v>
      </c>
      <c r="N153" s="123" t="s">
        <v>119</v>
      </c>
      <c r="O153" s="123"/>
      <c r="P153" s="124">
        <f t="shared" si="245"/>
        <v>2</v>
      </c>
      <c r="Q153" s="123"/>
      <c r="R153" s="123">
        <v>2</v>
      </c>
      <c r="S153" s="123" t="s">
        <v>329</v>
      </c>
      <c r="T153" s="123"/>
      <c r="U153" s="123" t="s">
        <v>390</v>
      </c>
      <c r="V153" s="123" t="s">
        <v>484</v>
      </c>
      <c r="W153" s="123" t="s">
        <v>530</v>
      </c>
      <c r="X153" s="123" t="s">
        <v>484</v>
      </c>
      <c r="Y153" s="123" t="s">
        <v>480</v>
      </c>
      <c r="Z153" s="297" t="s">
        <v>467</v>
      </c>
      <c r="AA153" s="126"/>
      <c r="AB153" s="127">
        <v>8</v>
      </c>
      <c r="AC153" s="128"/>
      <c r="AD153" s="129"/>
      <c r="AE153" s="130"/>
      <c r="AF153" s="131"/>
      <c r="AG153" s="132"/>
      <c r="AH153" s="133"/>
      <c r="AI153" s="132"/>
      <c r="AJ153" s="134"/>
      <c r="AK153" s="125"/>
      <c r="AL153" s="135"/>
      <c r="AM153" s="122"/>
      <c r="AN153" s="136">
        <f t="shared" si="200"/>
        <v>15</v>
      </c>
      <c r="AO153" s="137">
        <f t="shared" si="201"/>
        <v>0</v>
      </c>
      <c r="AP153" s="137">
        <f t="shared" si="202"/>
        <v>0</v>
      </c>
      <c r="AQ153" s="138">
        <f t="shared" si="203"/>
        <v>1.6</v>
      </c>
      <c r="AR153" s="137">
        <f t="shared" si="204"/>
        <v>0</v>
      </c>
      <c r="AS153" s="137">
        <f t="shared" si="205"/>
        <v>0</v>
      </c>
      <c r="AT153" s="137">
        <f t="shared" si="206"/>
        <v>0</v>
      </c>
      <c r="AU153" s="137">
        <f t="shared" si="207"/>
        <v>0</v>
      </c>
      <c r="AV153" s="137">
        <f t="shared" si="208"/>
        <v>0</v>
      </c>
      <c r="AW153" s="137">
        <f t="shared" si="209"/>
        <v>0</v>
      </c>
      <c r="AX153" s="137">
        <f t="shared" si="210"/>
        <v>0</v>
      </c>
      <c r="AY153" s="137">
        <f t="shared" si="211"/>
        <v>0</v>
      </c>
      <c r="AZ153" s="137">
        <f t="shared" si="212"/>
        <v>0</v>
      </c>
      <c r="BA153" s="137">
        <f t="shared" si="213"/>
        <v>0</v>
      </c>
      <c r="BB153" s="137">
        <f t="shared" si="214"/>
        <v>0</v>
      </c>
      <c r="BC153" s="137">
        <f t="shared" si="215"/>
        <v>0</v>
      </c>
      <c r="BD153" s="137">
        <f t="shared" si="216"/>
        <v>0</v>
      </c>
      <c r="BE153" s="137">
        <f t="shared" si="217"/>
        <v>0</v>
      </c>
      <c r="BF153" s="137">
        <f t="shared" si="218"/>
        <v>0</v>
      </c>
      <c r="BG153" s="139">
        <f t="shared" si="219"/>
        <v>0</v>
      </c>
      <c r="BH153" s="140">
        <f t="shared" si="220"/>
        <v>0</v>
      </c>
      <c r="BI153" s="152">
        <f t="shared" si="221"/>
        <v>0</v>
      </c>
      <c r="BJ153" s="152">
        <f t="shared" si="222"/>
        <v>24.6</v>
      </c>
      <c r="BK153" s="152">
        <f t="shared" si="223"/>
        <v>24.6</v>
      </c>
      <c r="BL153" s="153">
        <f t="shared" si="224"/>
        <v>1</v>
      </c>
      <c r="BM153" s="141"/>
      <c r="BN153" s="152">
        <f t="shared" si="225"/>
        <v>0</v>
      </c>
      <c r="BO153" s="152">
        <f t="shared" si="226"/>
        <v>0</v>
      </c>
      <c r="BP153" s="152">
        <f t="shared" si="227"/>
        <v>0</v>
      </c>
      <c r="BQ153" s="142"/>
      <c r="BR153" s="143">
        <f t="shared" si="228"/>
        <v>24.6</v>
      </c>
      <c r="BS153" s="144">
        <f t="shared" si="229"/>
        <v>0</v>
      </c>
      <c r="BT153" s="144">
        <f t="shared" si="230"/>
        <v>0</v>
      </c>
      <c r="BU153" s="144">
        <f t="shared" si="231"/>
        <v>0</v>
      </c>
      <c r="BV153" s="145">
        <f t="shared" si="232"/>
        <v>0</v>
      </c>
      <c r="BW153" s="146">
        <f t="shared" si="233"/>
        <v>0</v>
      </c>
      <c r="BX153" s="147"/>
      <c r="BY153" s="144">
        <f t="shared" si="234"/>
        <v>0</v>
      </c>
      <c r="BZ153" s="144">
        <f t="shared" si="235"/>
        <v>0</v>
      </c>
      <c r="CA153" s="144">
        <f t="shared" si="236"/>
        <v>0</v>
      </c>
      <c r="CB153" s="144">
        <f t="shared" si="237"/>
        <v>0</v>
      </c>
      <c r="CC153" s="144">
        <f t="shared" si="238"/>
        <v>0</v>
      </c>
      <c r="CD153" s="144">
        <f t="shared" si="239"/>
        <v>0</v>
      </c>
      <c r="CE153" s="144">
        <f t="shared" si="240"/>
        <v>0</v>
      </c>
      <c r="CF153" s="144">
        <f t="shared" si="241"/>
        <v>24.6</v>
      </c>
      <c r="CG153" s="144">
        <f t="shared" si="242"/>
        <v>24.6</v>
      </c>
      <c r="CH153" s="148">
        <f t="shared" si="243"/>
        <v>0</v>
      </c>
    </row>
    <row r="154" spans="1:86" s="149" customFormat="1" ht="31.5" customHeight="1" x14ac:dyDescent="0.25">
      <c r="A154" s="117" t="s">
        <v>344</v>
      </c>
      <c r="B154" s="118" t="s">
        <v>383</v>
      </c>
      <c r="C154" s="274" t="s">
        <v>439</v>
      </c>
      <c r="D154" s="119" t="s">
        <v>349</v>
      </c>
      <c r="E154" s="120" t="s">
        <v>23</v>
      </c>
      <c r="F154" s="121" t="s">
        <v>355</v>
      </c>
      <c r="G154" s="121"/>
      <c r="H154" s="122">
        <v>3</v>
      </c>
      <c r="I154" s="123"/>
      <c r="J154" s="123" t="s">
        <v>169</v>
      </c>
      <c r="K154" s="124">
        <f t="shared" si="244"/>
        <v>20</v>
      </c>
      <c r="L154" s="123"/>
      <c r="M154" s="150">
        <v>20</v>
      </c>
      <c r="N154" s="123" t="s">
        <v>121</v>
      </c>
      <c r="O154" s="123"/>
      <c r="P154" s="124">
        <f t="shared" si="245"/>
        <v>1</v>
      </c>
      <c r="Q154" s="123"/>
      <c r="R154" s="123">
        <v>1</v>
      </c>
      <c r="S154" s="123" t="s">
        <v>329</v>
      </c>
      <c r="T154" s="123"/>
      <c r="U154" s="123" t="s">
        <v>390</v>
      </c>
      <c r="V154" s="123" t="s">
        <v>484</v>
      </c>
      <c r="W154" s="123" t="s">
        <v>530</v>
      </c>
      <c r="X154" s="123" t="s">
        <v>484</v>
      </c>
      <c r="Y154" s="123" t="s">
        <v>480</v>
      </c>
      <c r="Z154" s="297" t="s">
        <v>467</v>
      </c>
      <c r="AA154" s="126"/>
      <c r="AB154" s="127"/>
      <c r="AC154" s="128"/>
      <c r="AD154" s="129">
        <v>12</v>
      </c>
      <c r="AE154" s="130"/>
      <c r="AF154" s="131">
        <v>1</v>
      </c>
      <c r="AG154" s="132"/>
      <c r="AH154" s="133"/>
      <c r="AI154" s="132"/>
      <c r="AJ154" s="134"/>
      <c r="AK154" s="125"/>
      <c r="AL154" s="135"/>
      <c r="AM154" s="122"/>
      <c r="AN154" s="136">
        <f t="shared" si="200"/>
        <v>0</v>
      </c>
      <c r="AO154" s="137">
        <f t="shared" si="201"/>
        <v>0</v>
      </c>
      <c r="AP154" s="137">
        <f t="shared" si="202"/>
        <v>0</v>
      </c>
      <c r="AQ154" s="138">
        <f t="shared" si="203"/>
        <v>0</v>
      </c>
      <c r="AR154" s="137">
        <f t="shared" si="204"/>
        <v>0</v>
      </c>
      <c r="AS154" s="137">
        <f t="shared" si="205"/>
        <v>10</v>
      </c>
      <c r="AT154" s="137">
        <f t="shared" si="206"/>
        <v>0</v>
      </c>
      <c r="AU154" s="137">
        <f t="shared" si="207"/>
        <v>0</v>
      </c>
      <c r="AV154" s="137">
        <f t="shared" si="208"/>
        <v>0</v>
      </c>
      <c r="AW154" s="137">
        <f t="shared" si="209"/>
        <v>0</v>
      </c>
      <c r="AX154" s="137">
        <f t="shared" si="210"/>
        <v>0</v>
      </c>
      <c r="AY154" s="137">
        <f t="shared" si="211"/>
        <v>0</v>
      </c>
      <c r="AZ154" s="137">
        <f t="shared" si="212"/>
        <v>0</v>
      </c>
      <c r="BA154" s="137">
        <f t="shared" si="213"/>
        <v>0</v>
      </c>
      <c r="BB154" s="137">
        <f t="shared" si="214"/>
        <v>0</v>
      </c>
      <c r="BC154" s="137">
        <f t="shared" si="215"/>
        <v>0</v>
      </c>
      <c r="BD154" s="137">
        <f t="shared" si="216"/>
        <v>0</v>
      </c>
      <c r="BE154" s="137">
        <f t="shared" si="217"/>
        <v>0</v>
      </c>
      <c r="BF154" s="137">
        <f t="shared" si="218"/>
        <v>0</v>
      </c>
      <c r="BG154" s="139">
        <f t="shared" si="219"/>
        <v>0</v>
      </c>
      <c r="BH154" s="140">
        <f t="shared" si="220"/>
        <v>0</v>
      </c>
      <c r="BI154" s="152">
        <f t="shared" si="221"/>
        <v>0</v>
      </c>
      <c r="BJ154" s="152">
        <f t="shared" si="222"/>
        <v>22</v>
      </c>
      <c r="BK154" s="152">
        <f t="shared" si="223"/>
        <v>22</v>
      </c>
      <c r="BL154" s="153">
        <f t="shared" si="224"/>
        <v>1</v>
      </c>
      <c r="BM154" s="141"/>
      <c r="BN154" s="152">
        <f t="shared" si="225"/>
        <v>0</v>
      </c>
      <c r="BO154" s="152">
        <f t="shared" si="226"/>
        <v>0</v>
      </c>
      <c r="BP154" s="152">
        <f t="shared" si="227"/>
        <v>0</v>
      </c>
      <c r="BQ154" s="142"/>
      <c r="BR154" s="143">
        <f t="shared" si="228"/>
        <v>12</v>
      </c>
      <c r="BS154" s="144">
        <f t="shared" si="229"/>
        <v>10</v>
      </c>
      <c r="BT154" s="144">
        <f t="shared" si="230"/>
        <v>0</v>
      </c>
      <c r="BU154" s="144">
        <f t="shared" si="231"/>
        <v>0</v>
      </c>
      <c r="BV154" s="145">
        <f t="shared" si="232"/>
        <v>10</v>
      </c>
      <c r="BW154" s="146">
        <f t="shared" si="233"/>
        <v>0</v>
      </c>
      <c r="BX154" s="147"/>
      <c r="BY154" s="144">
        <f t="shared" si="234"/>
        <v>0</v>
      </c>
      <c r="BZ154" s="144">
        <f t="shared" si="235"/>
        <v>0</v>
      </c>
      <c r="CA154" s="144">
        <f t="shared" si="236"/>
        <v>0</v>
      </c>
      <c r="CB154" s="144">
        <f t="shared" si="237"/>
        <v>0</v>
      </c>
      <c r="CC154" s="144">
        <f t="shared" si="238"/>
        <v>0</v>
      </c>
      <c r="CD154" s="144">
        <f t="shared" si="239"/>
        <v>0</v>
      </c>
      <c r="CE154" s="144">
        <f t="shared" si="240"/>
        <v>0</v>
      </c>
      <c r="CF154" s="144">
        <f t="shared" si="241"/>
        <v>22</v>
      </c>
      <c r="CG154" s="144">
        <f t="shared" si="242"/>
        <v>22</v>
      </c>
      <c r="CH154" s="148">
        <f t="shared" si="243"/>
        <v>0</v>
      </c>
    </row>
    <row r="155" spans="1:86" s="149" customFormat="1" ht="31.5" customHeight="1" x14ac:dyDescent="0.25">
      <c r="A155" s="117" t="s">
        <v>344</v>
      </c>
      <c r="B155" s="118" t="s">
        <v>383</v>
      </c>
      <c r="C155" s="274" t="s">
        <v>439</v>
      </c>
      <c r="D155" s="119" t="s">
        <v>349</v>
      </c>
      <c r="E155" s="120" t="s">
        <v>23</v>
      </c>
      <c r="F155" s="121" t="s">
        <v>355</v>
      </c>
      <c r="G155" s="121"/>
      <c r="H155" s="122">
        <v>3</v>
      </c>
      <c r="I155" s="123"/>
      <c r="J155" s="123" t="s">
        <v>169</v>
      </c>
      <c r="K155" s="124">
        <f t="shared" si="244"/>
        <v>20</v>
      </c>
      <c r="L155" s="123"/>
      <c r="M155" s="150">
        <v>20</v>
      </c>
      <c r="N155" s="123" t="s">
        <v>121</v>
      </c>
      <c r="O155" s="123"/>
      <c r="P155" s="124">
        <f t="shared" si="245"/>
        <v>1</v>
      </c>
      <c r="Q155" s="123"/>
      <c r="R155" s="123">
        <v>1</v>
      </c>
      <c r="S155" s="123" t="s">
        <v>329</v>
      </c>
      <c r="T155" s="123"/>
      <c r="U155" s="123" t="s">
        <v>390</v>
      </c>
      <c r="V155" s="123" t="s">
        <v>484</v>
      </c>
      <c r="W155" s="123" t="s">
        <v>530</v>
      </c>
      <c r="X155" s="123" t="s">
        <v>484</v>
      </c>
      <c r="Y155" s="123" t="s">
        <v>480</v>
      </c>
      <c r="Z155" s="297" t="s">
        <v>467</v>
      </c>
      <c r="AA155" s="126"/>
      <c r="AB155" s="127"/>
      <c r="AC155" s="128"/>
      <c r="AD155" s="129">
        <v>12</v>
      </c>
      <c r="AE155" s="130"/>
      <c r="AF155" s="131">
        <v>1</v>
      </c>
      <c r="AG155" s="132"/>
      <c r="AH155" s="133"/>
      <c r="AI155" s="132"/>
      <c r="AJ155" s="134"/>
      <c r="AK155" s="125"/>
      <c r="AL155" s="135"/>
      <c r="AM155" s="122"/>
      <c r="AN155" s="136">
        <f t="shared" si="200"/>
        <v>0</v>
      </c>
      <c r="AO155" s="137">
        <f t="shared" si="201"/>
        <v>0</v>
      </c>
      <c r="AP155" s="137">
        <f t="shared" si="202"/>
        <v>0</v>
      </c>
      <c r="AQ155" s="138">
        <f t="shared" si="203"/>
        <v>0</v>
      </c>
      <c r="AR155" s="137">
        <f t="shared" si="204"/>
        <v>0</v>
      </c>
      <c r="AS155" s="137">
        <f t="shared" si="205"/>
        <v>10</v>
      </c>
      <c r="AT155" s="137">
        <f t="shared" si="206"/>
        <v>0</v>
      </c>
      <c r="AU155" s="137">
        <f t="shared" si="207"/>
        <v>0</v>
      </c>
      <c r="AV155" s="137">
        <f t="shared" si="208"/>
        <v>0</v>
      </c>
      <c r="AW155" s="137">
        <f t="shared" si="209"/>
        <v>0</v>
      </c>
      <c r="AX155" s="137">
        <f t="shared" si="210"/>
        <v>0</v>
      </c>
      <c r="AY155" s="137">
        <f t="shared" si="211"/>
        <v>0</v>
      </c>
      <c r="AZ155" s="137">
        <f t="shared" si="212"/>
        <v>0</v>
      </c>
      <c r="BA155" s="137">
        <f t="shared" si="213"/>
        <v>0</v>
      </c>
      <c r="BB155" s="137">
        <f t="shared" si="214"/>
        <v>0</v>
      </c>
      <c r="BC155" s="137">
        <f t="shared" si="215"/>
        <v>0</v>
      </c>
      <c r="BD155" s="137">
        <f t="shared" si="216"/>
        <v>0</v>
      </c>
      <c r="BE155" s="137">
        <f t="shared" si="217"/>
        <v>0</v>
      </c>
      <c r="BF155" s="137">
        <f t="shared" si="218"/>
        <v>0</v>
      </c>
      <c r="BG155" s="139">
        <f t="shared" si="219"/>
        <v>0</v>
      </c>
      <c r="BH155" s="140">
        <f t="shared" si="220"/>
        <v>0</v>
      </c>
      <c r="BI155" s="152">
        <f t="shared" si="221"/>
        <v>0</v>
      </c>
      <c r="BJ155" s="152">
        <f t="shared" si="222"/>
        <v>22</v>
      </c>
      <c r="BK155" s="152">
        <f t="shared" si="223"/>
        <v>22</v>
      </c>
      <c r="BL155" s="153">
        <f t="shared" si="224"/>
        <v>1</v>
      </c>
      <c r="BM155" s="141"/>
      <c r="BN155" s="152">
        <f t="shared" si="225"/>
        <v>0</v>
      </c>
      <c r="BO155" s="152">
        <f t="shared" si="226"/>
        <v>0</v>
      </c>
      <c r="BP155" s="152">
        <f t="shared" si="227"/>
        <v>0</v>
      </c>
      <c r="BQ155" s="142"/>
      <c r="BR155" s="143">
        <f t="shared" si="228"/>
        <v>12</v>
      </c>
      <c r="BS155" s="144">
        <f t="shared" si="229"/>
        <v>10</v>
      </c>
      <c r="BT155" s="144">
        <f t="shared" si="230"/>
        <v>0</v>
      </c>
      <c r="BU155" s="144">
        <f t="shared" si="231"/>
        <v>0</v>
      </c>
      <c r="BV155" s="145">
        <f t="shared" si="232"/>
        <v>10</v>
      </c>
      <c r="BW155" s="146">
        <f t="shared" si="233"/>
        <v>0</v>
      </c>
      <c r="BX155" s="147"/>
      <c r="BY155" s="144">
        <f t="shared" si="234"/>
        <v>0</v>
      </c>
      <c r="BZ155" s="144">
        <f t="shared" si="235"/>
        <v>0</v>
      </c>
      <c r="CA155" s="144">
        <f t="shared" si="236"/>
        <v>0</v>
      </c>
      <c r="CB155" s="144">
        <f t="shared" si="237"/>
        <v>0</v>
      </c>
      <c r="CC155" s="144">
        <f t="shared" si="238"/>
        <v>0</v>
      </c>
      <c r="CD155" s="144">
        <f t="shared" si="239"/>
        <v>0</v>
      </c>
      <c r="CE155" s="144">
        <f t="shared" si="240"/>
        <v>0</v>
      </c>
      <c r="CF155" s="144">
        <f t="shared" si="241"/>
        <v>22</v>
      </c>
      <c r="CG155" s="144">
        <f t="shared" si="242"/>
        <v>22</v>
      </c>
      <c r="CH155" s="148">
        <f t="shared" si="243"/>
        <v>0</v>
      </c>
    </row>
    <row r="156" spans="1:86" s="149" customFormat="1" ht="31.5" customHeight="1" x14ac:dyDescent="0.25">
      <c r="A156" s="117" t="s">
        <v>344</v>
      </c>
      <c r="B156" s="118" t="s">
        <v>383</v>
      </c>
      <c r="C156" s="274" t="s">
        <v>439</v>
      </c>
      <c r="D156" s="119" t="s">
        <v>349</v>
      </c>
      <c r="E156" s="120" t="s">
        <v>23</v>
      </c>
      <c r="F156" s="121" t="s">
        <v>355</v>
      </c>
      <c r="G156" s="121"/>
      <c r="H156" s="122">
        <v>3</v>
      </c>
      <c r="I156" s="123"/>
      <c r="J156" s="123" t="s">
        <v>169</v>
      </c>
      <c r="K156" s="124">
        <f t="shared" si="244"/>
        <v>20</v>
      </c>
      <c r="L156" s="123"/>
      <c r="M156" s="150">
        <v>20</v>
      </c>
      <c r="N156" s="123" t="s">
        <v>121</v>
      </c>
      <c r="O156" s="123"/>
      <c r="P156" s="124">
        <f t="shared" si="245"/>
        <v>1</v>
      </c>
      <c r="Q156" s="123"/>
      <c r="R156" s="123">
        <v>1</v>
      </c>
      <c r="S156" s="123" t="s">
        <v>329</v>
      </c>
      <c r="T156" s="123"/>
      <c r="U156" s="123" t="s">
        <v>390</v>
      </c>
      <c r="V156" s="123" t="s">
        <v>484</v>
      </c>
      <c r="W156" s="123" t="s">
        <v>530</v>
      </c>
      <c r="X156" s="123" t="s">
        <v>484</v>
      </c>
      <c r="Y156" s="123" t="s">
        <v>480</v>
      </c>
      <c r="Z156" s="297" t="s">
        <v>467</v>
      </c>
      <c r="AA156" s="126"/>
      <c r="AB156" s="127"/>
      <c r="AC156" s="128"/>
      <c r="AD156" s="129">
        <v>12</v>
      </c>
      <c r="AE156" s="130"/>
      <c r="AF156" s="131">
        <v>1</v>
      </c>
      <c r="AG156" s="132"/>
      <c r="AH156" s="133"/>
      <c r="AI156" s="132"/>
      <c r="AJ156" s="134"/>
      <c r="AK156" s="125"/>
      <c r="AL156" s="135"/>
      <c r="AM156" s="122"/>
      <c r="AN156" s="136">
        <f t="shared" si="200"/>
        <v>0</v>
      </c>
      <c r="AO156" s="137">
        <f t="shared" si="201"/>
        <v>0</v>
      </c>
      <c r="AP156" s="137">
        <f t="shared" si="202"/>
        <v>0</v>
      </c>
      <c r="AQ156" s="138">
        <f t="shared" si="203"/>
        <v>0</v>
      </c>
      <c r="AR156" s="137">
        <f t="shared" si="204"/>
        <v>0</v>
      </c>
      <c r="AS156" s="137">
        <f t="shared" si="205"/>
        <v>10</v>
      </c>
      <c r="AT156" s="137">
        <f t="shared" si="206"/>
        <v>0</v>
      </c>
      <c r="AU156" s="137">
        <f t="shared" si="207"/>
        <v>0</v>
      </c>
      <c r="AV156" s="137">
        <f t="shared" si="208"/>
        <v>0</v>
      </c>
      <c r="AW156" s="137">
        <f t="shared" si="209"/>
        <v>0</v>
      </c>
      <c r="AX156" s="137">
        <f t="shared" si="210"/>
        <v>0</v>
      </c>
      <c r="AY156" s="137">
        <f t="shared" si="211"/>
        <v>0</v>
      </c>
      <c r="AZ156" s="137">
        <f t="shared" si="212"/>
        <v>0</v>
      </c>
      <c r="BA156" s="137">
        <f t="shared" si="213"/>
        <v>0</v>
      </c>
      <c r="BB156" s="137">
        <f t="shared" si="214"/>
        <v>0</v>
      </c>
      <c r="BC156" s="137">
        <f t="shared" si="215"/>
        <v>0</v>
      </c>
      <c r="BD156" s="137">
        <f t="shared" si="216"/>
        <v>0</v>
      </c>
      <c r="BE156" s="137">
        <f t="shared" si="217"/>
        <v>0</v>
      </c>
      <c r="BF156" s="137">
        <f t="shared" si="218"/>
        <v>0</v>
      </c>
      <c r="BG156" s="139">
        <f t="shared" si="219"/>
        <v>0</v>
      </c>
      <c r="BH156" s="140">
        <f t="shared" si="220"/>
        <v>0</v>
      </c>
      <c r="BI156" s="152">
        <f t="shared" si="221"/>
        <v>0</v>
      </c>
      <c r="BJ156" s="152">
        <f t="shared" si="222"/>
        <v>22</v>
      </c>
      <c r="BK156" s="152">
        <f t="shared" si="223"/>
        <v>22</v>
      </c>
      <c r="BL156" s="153">
        <f t="shared" si="224"/>
        <v>1</v>
      </c>
      <c r="BM156" s="141"/>
      <c r="BN156" s="152">
        <f t="shared" si="225"/>
        <v>0</v>
      </c>
      <c r="BO156" s="152">
        <f t="shared" si="226"/>
        <v>0</v>
      </c>
      <c r="BP156" s="152">
        <f t="shared" si="227"/>
        <v>0</v>
      </c>
      <c r="BQ156" s="142"/>
      <c r="BR156" s="143">
        <f t="shared" si="228"/>
        <v>12</v>
      </c>
      <c r="BS156" s="144">
        <f t="shared" si="229"/>
        <v>10</v>
      </c>
      <c r="BT156" s="144">
        <f t="shared" si="230"/>
        <v>0</v>
      </c>
      <c r="BU156" s="144">
        <f t="shared" si="231"/>
        <v>0</v>
      </c>
      <c r="BV156" s="145">
        <f t="shared" si="232"/>
        <v>10</v>
      </c>
      <c r="BW156" s="146">
        <f t="shared" si="233"/>
        <v>0</v>
      </c>
      <c r="BX156" s="147"/>
      <c r="BY156" s="144">
        <f t="shared" si="234"/>
        <v>0</v>
      </c>
      <c r="BZ156" s="144">
        <f t="shared" si="235"/>
        <v>0</v>
      </c>
      <c r="CA156" s="144">
        <f t="shared" si="236"/>
        <v>0</v>
      </c>
      <c r="CB156" s="144">
        <f t="shared" si="237"/>
        <v>0</v>
      </c>
      <c r="CC156" s="144">
        <f t="shared" si="238"/>
        <v>0</v>
      </c>
      <c r="CD156" s="144">
        <f t="shared" si="239"/>
        <v>0</v>
      </c>
      <c r="CE156" s="144">
        <f t="shared" si="240"/>
        <v>0</v>
      </c>
      <c r="CF156" s="144">
        <f t="shared" si="241"/>
        <v>22</v>
      </c>
      <c r="CG156" s="144">
        <f t="shared" si="242"/>
        <v>22</v>
      </c>
      <c r="CH156" s="148">
        <f t="shared" si="243"/>
        <v>0</v>
      </c>
    </row>
    <row r="157" spans="1:86" s="149" customFormat="1" ht="31.5" customHeight="1" x14ac:dyDescent="0.25">
      <c r="A157" s="117" t="s">
        <v>344</v>
      </c>
      <c r="B157" s="118" t="s">
        <v>383</v>
      </c>
      <c r="C157" s="274" t="s">
        <v>439</v>
      </c>
      <c r="D157" s="119" t="s">
        <v>349</v>
      </c>
      <c r="E157" s="120" t="s">
        <v>23</v>
      </c>
      <c r="F157" s="121" t="s">
        <v>355</v>
      </c>
      <c r="G157" s="121"/>
      <c r="H157" s="122">
        <v>3</v>
      </c>
      <c r="I157" s="123" t="s">
        <v>342</v>
      </c>
      <c r="J157" s="150" t="s">
        <v>516</v>
      </c>
      <c r="K157" s="124">
        <f t="shared" si="244"/>
        <v>60</v>
      </c>
      <c r="L157" s="123"/>
      <c r="M157" s="123">
        <v>60</v>
      </c>
      <c r="N157" s="123" t="s">
        <v>119</v>
      </c>
      <c r="O157" s="123"/>
      <c r="P157" s="124">
        <f t="shared" si="245"/>
        <v>2</v>
      </c>
      <c r="Q157" s="123"/>
      <c r="R157" s="123">
        <v>2</v>
      </c>
      <c r="S157" s="123" t="s">
        <v>329</v>
      </c>
      <c r="T157" s="123"/>
      <c r="U157" s="123" t="s">
        <v>390</v>
      </c>
      <c r="V157" s="123" t="s">
        <v>484</v>
      </c>
      <c r="W157" s="123" t="s">
        <v>530</v>
      </c>
      <c r="X157" s="123" t="s">
        <v>484</v>
      </c>
      <c r="Y157" s="123" t="s">
        <v>480</v>
      </c>
      <c r="Z157" s="297" t="s">
        <v>467</v>
      </c>
      <c r="AA157" s="126"/>
      <c r="AB157" s="127">
        <v>8</v>
      </c>
      <c r="AC157" s="128"/>
      <c r="AD157" s="129"/>
      <c r="AE157" s="130"/>
      <c r="AF157" s="131"/>
      <c r="AG157" s="132"/>
      <c r="AH157" s="133"/>
      <c r="AI157" s="132"/>
      <c r="AJ157" s="134"/>
      <c r="AK157" s="125"/>
      <c r="AL157" s="135"/>
      <c r="AM157" s="122"/>
      <c r="AN157" s="136">
        <f t="shared" si="200"/>
        <v>15</v>
      </c>
      <c r="AO157" s="137">
        <f t="shared" si="201"/>
        <v>0</v>
      </c>
      <c r="AP157" s="137">
        <f t="shared" si="202"/>
        <v>0</v>
      </c>
      <c r="AQ157" s="138">
        <f t="shared" si="203"/>
        <v>1.6</v>
      </c>
      <c r="AR157" s="137">
        <f t="shared" si="204"/>
        <v>0</v>
      </c>
      <c r="AS157" s="137">
        <f t="shared" si="205"/>
        <v>0</v>
      </c>
      <c r="AT157" s="137">
        <f t="shared" si="206"/>
        <v>0</v>
      </c>
      <c r="AU157" s="137">
        <f t="shared" si="207"/>
        <v>0</v>
      </c>
      <c r="AV157" s="137">
        <f t="shared" si="208"/>
        <v>0</v>
      </c>
      <c r="AW157" s="137">
        <f t="shared" si="209"/>
        <v>0</v>
      </c>
      <c r="AX157" s="137">
        <f t="shared" si="210"/>
        <v>0</v>
      </c>
      <c r="AY157" s="137">
        <f t="shared" si="211"/>
        <v>0</v>
      </c>
      <c r="AZ157" s="137">
        <f t="shared" si="212"/>
        <v>0</v>
      </c>
      <c r="BA157" s="137">
        <f t="shared" si="213"/>
        <v>0</v>
      </c>
      <c r="BB157" s="137">
        <f t="shared" si="214"/>
        <v>0</v>
      </c>
      <c r="BC157" s="137">
        <f t="shared" si="215"/>
        <v>0</v>
      </c>
      <c r="BD157" s="137">
        <f t="shared" si="216"/>
        <v>0</v>
      </c>
      <c r="BE157" s="137">
        <f t="shared" si="217"/>
        <v>0</v>
      </c>
      <c r="BF157" s="137">
        <f t="shared" si="218"/>
        <v>0</v>
      </c>
      <c r="BG157" s="139">
        <f t="shared" si="219"/>
        <v>0</v>
      </c>
      <c r="BH157" s="140">
        <f t="shared" si="220"/>
        <v>0</v>
      </c>
      <c r="BI157" s="152">
        <f t="shared" si="221"/>
        <v>0</v>
      </c>
      <c r="BJ157" s="152">
        <f t="shared" si="222"/>
        <v>24.6</v>
      </c>
      <c r="BK157" s="152">
        <f t="shared" si="223"/>
        <v>24.6</v>
      </c>
      <c r="BL157" s="153">
        <f t="shared" si="224"/>
        <v>1</v>
      </c>
      <c r="BM157" s="141"/>
      <c r="BN157" s="152">
        <f t="shared" si="225"/>
        <v>0</v>
      </c>
      <c r="BO157" s="152">
        <f t="shared" si="226"/>
        <v>0</v>
      </c>
      <c r="BP157" s="152">
        <f t="shared" si="227"/>
        <v>0</v>
      </c>
      <c r="BQ157" s="142"/>
      <c r="BR157" s="143">
        <f t="shared" si="228"/>
        <v>24.6</v>
      </c>
      <c r="BS157" s="144">
        <f t="shared" si="229"/>
        <v>0</v>
      </c>
      <c r="BT157" s="144">
        <f t="shared" si="230"/>
        <v>0</v>
      </c>
      <c r="BU157" s="144">
        <f t="shared" si="231"/>
        <v>0</v>
      </c>
      <c r="BV157" s="145">
        <f t="shared" si="232"/>
        <v>0</v>
      </c>
      <c r="BW157" s="146">
        <f t="shared" si="233"/>
        <v>0</v>
      </c>
      <c r="BX157" s="147"/>
      <c r="BY157" s="144">
        <f t="shared" si="234"/>
        <v>0</v>
      </c>
      <c r="BZ157" s="144">
        <f t="shared" si="235"/>
        <v>0</v>
      </c>
      <c r="CA157" s="144">
        <f t="shared" si="236"/>
        <v>0</v>
      </c>
      <c r="CB157" s="144">
        <f t="shared" si="237"/>
        <v>0</v>
      </c>
      <c r="CC157" s="144">
        <f t="shared" si="238"/>
        <v>0</v>
      </c>
      <c r="CD157" s="144">
        <f t="shared" si="239"/>
        <v>0</v>
      </c>
      <c r="CE157" s="144">
        <f t="shared" si="240"/>
        <v>0</v>
      </c>
      <c r="CF157" s="144">
        <f t="shared" si="241"/>
        <v>24.6</v>
      </c>
      <c r="CG157" s="144">
        <f t="shared" si="242"/>
        <v>24.6</v>
      </c>
      <c r="CH157" s="148">
        <f t="shared" si="243"/>
        <v>0</v>
      </c>
    </row>
    <row r="158" spans="1:86" s="149" customFormat="1" ht="31.5" customHeight="1" x14ac:dyDescent="0.25">
      <c r="A158" s="117" t="s">
        <v>344</v>
      </c>
      <c r="B158" s="118" t="s">
        <v>383</v>
      </c>
      <c r="C158" s="274" t="s">
        <v>439</v>
      </c>
      <c r="D158" s="119" t="s">
        <v>349</v>
      </c>
      <c r="E158" s="120" t="s">
        <v>23</v>
      </c>
      <c r="F158" s="121" t="s">
        <v>355</v>
      </c>
      <c r="G158" s="121"/>
      <c r="H158" s="122">
        <v>3</v>
      </c>
      <c r="I158" s="123"/>
      <c r="J158" s="150" t="s">
        <v>516</v>
      </c>
      <c r="K158" s="124">
        <f t="shared" si="244"/>
        <v>20</v>
      </c>
      <c r="L158" s="123"/>
      <c r="M158" s="123">
        <v>20</v>
      </c>
      <c r="N158" s="123" t="s">
        <v>121</v>
      </c>
      <c r="O158" s="123"/>
      <c r="P158" s="124">
        <f t="shared" si="245"/>
        <v>1</v>
      </c>
      <c r="Q158" s="123"/>
      <c r="R158" s="123">
        <v>1</v>
      </c>
      <c r="S158" s="123" t="s">
        <v>329</v>
      </c>
      <c r="T158" s="123"/>
      <c r="U158" s="123" t="s">
        <v>390</v>
      </c>
      <c r="V158" s="123" t="s">
        <v>484</v>
      </c>
      <c r="W158" s="123" t="s">
        <v>530</v>
      </c>
      <c r="X158" s="123" t="s">
        <v>484</v>
      </c>
      <c r="Y158" s="123" t="s">
        <v>480</v>
      </c>
      <c r="Z158" s="297" t="s">
        <v>467</v>
      </c>
      <c r="AA158" s="126"/>
      <c r="AB158" s="127"/>
      <c r="AC158" s="128"/>
      <c r="AD158" s="129">
        <v>12</v>
      </c>
      <c r="AE158" s="130"/>
      <c r="AF158" s="131">
        <v>1</v>
      </c>
      <c r="AG158" s="132"/>
      <c r="AH158" s="133"/>
      <c r="AI158" s="132"/>
      <c r="AJ158" s="134"/>
      <c r="AK158" s="125"/>
      <c r="AL158" s="135"/>
      <c r="AM158" s="122"/>
      <c r="AN158" s="136">
        <f t="shared" si="200"/>
        <v>0</v>
      </c>
      <c r="AO158" s="137">
        <f t="shared" si="201"/>
        <v>0</v>
      </c>
      <c r="AP158" s="137">
        <f t="shared" si="202"/>
        <v>0</v>
      </c>
      <c r="AQ158" s="138">
        <f t="shared" si="203"/>
        <v>0</v>
      </c>
      <c r="AR158" s="137">
        <f t="shared" si="204"/>
        <v>0</v>
      </c>
      <c r="AS158" s="137">
        <f t="shared" si="205"/>
        <v>10</v>
      </c>
      <c r="AT158" s="137">
        <f t="shared" si="206"/>
        <v>0</v>
      </c>
      <c r="AU158" s="137">
        <f t="shared" si="207"/>
        <v>0</v>
      </c>
      <c r="AV158" s="137">
        <f t="shared" si="208"/>
        <v>0</v>
      </c>
      <c r="AW158" s="137">
        <f t="shared" si="209"/>
        <v>0</v>
      </c>
      <c r="AX158" s="137">
        <f t="shared" si="210"/>
        <v>0</v>
      </c>
      <c r="AY158" s="137">
        <f t="shared" si="211"/>
        <v>0</v>
      </c>
      <c r="AZ158" s="137">
        <f t="shared" si="212"/>
        <v>0</v>
      </c>
      <c r="BA158" s="137">
        <f t="shared" si="213"/>
        <v>0</v>
      </c>
      <c r="BB158" s="137">
        <f t="shared" si="214"/>
        <v>0</v>
      </c>
      <c r="BC158" s="137">
        <f t="shared" si="215"/>
        <v>0</v>
      </c>
      <c r="BD158" s="137">
        <f t="shared" si="216"/>
        <v>0</v>
      </c>
      <c r="BE158" s="137">
        <f t="shared" si="217"/>
        <v>0</v>
      </c>
      <c r="BF158" s="137">
        <f t="shared" si="218"/>
        <v>0</v>
      </c>
      <c r="BG158" s="139">
        <f t="shared" si="219"/>
        <v>0</v>
      </c>
      <c r="BH158" s="140">
        <f t="shared" si="220"/>
        <v>0</v>
      </c>
      <c r="BI158" s="152">
        <f t="shared" si="221"/>
        <v>0</v>
      </c>
      <c r="BJ158" s="152">
        <f t="shared" si="222"/>
        <v>22</v>
      </c>
      <c r="BK158" s="152">
        <f t="shared" si="223"/>
        <v>22</v>
      </c>
      <c r="BL158" s="153">
        <f t="shared" si="224"/>
        <v>1</v>
      </c>
      <c r="BM158" s="141"/>
      <c r="BN158" s="152">
        <f t="shared" si="225"/>
        <v>0</v>
      </c>
      <c r="BO158" s="152">
        <f t="shared" si="226"/>
        <v>0</v>
      </c>
      <c r="BP158" s="152">
        <f t="shared" si="227"/>
        <v>0</v>
      </c>
      <c r="BQ158" s="142"/>
      <c r="BR158" s="143">
        <f t="shared" si="228"/>
        <v>12</v>
      </c>
      <c r="BS158" s="144">
        <f t="shared" si="229"/>
        <v>10</v>
      </c>
      <c r="BT158" s="144">
        <f t="shared" si="230"/>
        <v>0</v>
      </c>
      <c r="BU158" s="144">
        <f t="shared" si="231"/>
        <v>0</v>
      </c>
      <c r="BV158" s="145">
        <f t="shared" si="232"/>
        <v>10</v>
      </c>
      <c r="BW158" s="146">
        <f t="shared" si="233"/>
        <v>0</v>
      </c>
      <c r="BX158" s="147"/>
      <c r="BY158" s="144">
        <f t="shared" si="234"/>
        <v>0</v>
      </c>
      <c r="BZ158" s="144">
        <f t="shared" si="235"/>
        <v>0</v>
      </c>
      <c r="CA158" s="144">
        <f t="shared" si="236"/>
        <v>0</v>
      </c>
      <c r="CB158" s="144">
        <f t="shared" si="237"/>
        <v>0</v>
      </c>
      <c r="CC158" s="144">
        <f t="shared" si="238"/>
        <v>0</v>
      </c>
      <c r="CD158" s="144">
        <f t="shared" si="239"/>
        <v>0</v>
      </c>
      <c r="CE158" s="144">
        <f t="shared" si="240"/>
        <v>0</v>
      </c>
      <c r="CF158" s="144">
        <f t="shared" si="241"/>
        <v>22</v>
      </c>
      <c r="CG158" s="144">
        <f t="shared" si="242"/>
        <v>22</v>
      </c>
      <c r="CH158" s="148">
        <f t="shared" si="243"/>
        <v>0</v>
      </c>
    </row>
    <row r="159" spans="1:86" s="149" customFormat="1" ht="31.5" customHeight="1" x14ac:dyDescent="0.25">
      <c r="A159" s="117" t="s">
        <v>344</v>
      </c>
      <c r="B159" s="118" t="s">
        <v>383</v>
      </c>
      <c r="C159" s="274" t="s">
        <v>439</v>
      </c>
      <c r="D159" s="119" t="s">
        <v>349</v>
      </c>
      <c r="E159" s="120" t="s">
        <v>23</v>
      </c>
      <c r="F159" s="121" t="s">
        <v>355</v>
      </c>
      <c r="G159" s="121"/>
      <c r="H159" s="122">
        <v>3</v>
      </c>
      <c r="I159" s="123"/>
      <c r="J159" s="150" t="s">
        <v>516</v>
      </c>
      <c r="K159" s="124">
        <f t="shared" ref="K159" si="246">L159+M159</f>
        <v>20</v>
      </c>
      <c r="L159" s="123"/>
      <c r="M159" s="123">
        <v>20</v>
      </c>
      <c r="N159" s="123" t="s">
        <v>121</v>
      </c>
      <c r="O159" s="123"/>
      <c r="P159" s="124">
        <f t="shared" ref="P159" si="247">SUM(Q159:R159)</f>
        <v>1</v>
      </c>
      <c r="Q159" s="123"/>
      <c r="R159" s="123">
        <v>1</v>
      </c>
      <c r="S159" s="123" t="s">
        <v>329</v>
      </c>
      <c r="T159" s="123"/>
      <c r="U159" s="123" t="s">
        <v>390</v>
      </c>
      <c r="V159" s="123" t="s">
        <v>484</v>
      </c>
      <c r="W159" s="123" t="s">
        <v>530</v>
      </c>
      <c r="X159" s="123" t="s">
        <v>484</v>
      </c>
      <c r="Y159" s="123" t="s">
        <v>480</v>
      </c>
      <c r="Z159" s="297" t="s">
        <v>467</v>
      </c>
      <c r="AA159" s="126"/>
      <c r="AB159" s="127"/>
      <c r="AC159" s="128"/>
      <c r="AD159" s="129">
        <v>12</v>
      </c>
      <c r="AE159" s="130"/>
      <c r="AF159" s="131">
        <v>1</v>
      </c>
      <c r="AG159" s="132"/>
      <c r="AH159" s="133"/>
      <c r="AI159" s="132"/>
      <c r="AJ159" s="134"/>
      <c r="AK159" s="125"/>
      <c r="AL159" s="135"/>
      <c r="AM159" s="122"/>
      <c r="AN159" s="136">
        <f t="shared" si="200"/>
        <v>0</v>
      </c>
      <c r="AO159" s="137">
        <f t="shared" si="201"/>
        <v>0</v>
      </c>
      <c r="AP159" s="137">
        <f t="shared" si="202"/>
        <v>0</v>
      </c>
      <c r="AQ159" s="138">
        <f t="shared" si="203"/>
        <v>0</v>
      </c>
      <c r="AR159" s="137">
        <f t="shared" si="204"/>
        <v>0</v>
      </c>
      <c r="AS159" s="137">
        <f t="shared" si="205"/>
        <v>10</v>
      </c>
      <c r="AT159" s="137">
        <f t="shared" si="206"/>
        <v>0</v>
      </c>
      <c r="AU159" s="137">
        <f t="shared" si="207"/>
        <v>0</v>
      </c>
      <c r="AV159" s="137">
        <f t="shared" si="208"/>
        <v>0</v>
      </c>
      <c r="AW159" s="137">
        <f t="shared" si="209"/>
        <v>0</v>
      </c>
      <c r="AX159" s="137">
        <f t="shared" si="210"/>
        <v>0</v>
      </c>
      <c r="AY159" s="137">
        <f t="shared" si="211"/>
        <v>0</v>
      </c>
      <c r="AZ159" s="137">
        <f t="shared" si="212"/>
        <v>0</v>
      </c>
      <c r="BA159" s="137">
        <f t="shared" si="213"/>
        <v>0</v>
      </c>
      <c r="BB159" s="137">
        <f t="shared" si="214"/>
        <v>0</v>
      </c>
      <c r="BC159" s="137">
        <f t="shared" si="215"/>
        <v>0</v>
      </c>
      <c r="BD159" s="137">
        <f t="shared" si="216"/>
        <v>0</v>
      </c>
      <c r="BE159" s="137">
        <f t="shared" si="217"/>
        <v>0</v>
      </c>
      <c r="BF159" s="137">
        <f t="shared" si="218"/>
        <v>0</v>
      </c>
      <c r="BG159" s="139">
        <f t="shared" si="219"/>
        <v>0</v>
      </c>
      <c r="BH159" s="140">
        <f t="shared" si="220"/>
        <v>0</v>
      </c>
      <c r="BI159" s="152">
        <f t="shared" si="221"/>
        <v>0</v>
      </c>
      <c r="BJ159" s="152">
        <f t="shared" si="222"/>
        <v>22</v>
      </c>
      <c r="BK159" s="152">
        <f t="shared" si="223"/>
        <v>22</v>
      </c>
      <c r="BL159" s="153">
        <f t="shared" si="224"/>
        <v>1</v>
      </c>
      <c r="BM159" s="141"/>
      <c r="BN159" s="152">
        <f t="shared" si="225"/>
        <v>0</v>
      </c>
      <c r="BO159" s="152">
        <f t="shared" si="226"/>
        <v>0</v>
      </c>
      <c r="BP159" s="152">
        <f t="shared" si="227"/>
        <v>0</v>
      </c>
      <c r="BQ159" s="142"/>
      <c r="BR159" s="143">
        <f t="shared" si="228"/>
        <v>12</v>
      </c>
      <c r="BS159" s="144">
        <f t="shared" si="229"/>
        <v>10</v>
      </c>
      <c r="BT159" s="144">
        <f t="shared" si="230"/>
        <v>0</v>
      </c>
      <c r="BU159" s="144">
        <f t="shared" si="231"/>
        <v>0</v>
      </c>
      <c r="BV159" s="145">
        <f t="shared" si="232"/>
        <v>10</v>
      </c>
      <c r="BW159" s="146">
        <f t="shared" si="233"/>
        <v>0</v>
      </c>
      <c r="BX159" s="147"/>
      <c r="BY159" s="144">
        <f t="shared" si="234"/>
        <v>0</v>
      </c>
      <c r="BZ159" s="144">
        <f t="shared" si="235"/>
        <v>0</v>
      </c>
      <c r="CA159" s="144">
        <f t="shared" si="236"/>
        <v>0</v>
      </c>
      <c r="CB159" s="144">
        <f t="shared" si="237"/>
        <v>0</v>
      </c>
      <c r="CC159" s="144">
        <f t="shared" si="238"/>
        <v>0</v>
      </c>
      <c r="CD159" s="144">
        <f t="shared" si="239"/>
        <v>0</v>
      </c>
      <c r="CE159" s="144">
        <f t="shared" si="240"/>
        <v>0</v>
      </c>
      <c r="CF159" s="144">
        <f t="shared" si="241"/>
        <v>22</v>
      </c>
      <c r="CG159" s="144">
        <f t="shared" si="242"/>
        <v>22</v>
      </c>
      <c r="CH159" s="148">
        <f t="shared" si="243"/>
        <v>0</v>
      </c>
    </row>
    <row r="160" spans="1:86" s="149" customFormat="1" ht="31.5" customHeight="1" x14ac:dyDescent="0.25">
      <c r="A160" s="117" t="s">
        <v>344</v>
      </c>
      <c r="B160" s="118" t="s">
        <v>383</v>
      </c>
      <c r="C160" s="274" t="s">
        <v>439</v>
      </c>
      <c r="D160" s="119" t="s">
        <v>349</v>
      </c>
      <c r="E160" s="120" t="s">
        <v>23</v>
      </c>
      <c r="F160" s="121" t="s">
        <v>355</v>
      </c>
      <c r="G160" s="121"/>
      <c r="H160" s="122">
        <v>3</v>
      </c>
      <c r="I160" s="123"/>
      <c r="J160" s="150" t="s">
        <v>516</v>
      </c>
      <c r="K160" s="124">
        <f t="shared" si="244"/>
        <v>20</v>
      </c>
      <c r="L160" s="123"/>
      <c r="M160" s="123">
        <v>20</v>
      </c>
      <c r="N160" s="123" t="s">
        <v>121</v>
      </c>
      <c r="O160" s="123"/>
      <c r="P160" s="124">
        <f t="shared" si="245"/>
        <v>1</v>
      </c>
      <c r="Q160" s="123"/>
      <c r="R160" s="123">
        <v>1</v>
      </c>
      <c r="S160" s="123" t="s">
        <v>329</v>
      </c>
      <c r="T160" s="123"/>
      <c r="U160" s="123" t="s">
        <v>390</v>
      </c>
      <c r="V160" s="123" t="s">
        <v>484</v>
      </c>
      <c r="W160" s="123" t="s">
        <v>530</v>
      </c>
      <c r="X160" s="123" t="s">
        <v>484</v>
      </c>
      <c r="Y160" s="123" t="s">
        <v>480</v>
      </c>
      <c r="Z160" s="297" t="s">
        <v>467</v>
      </c>
      <c r="AA160" s="126"/>
      <c r="AB160" s="127"/>
      <c r="AC160" s="128"/>
      <c r="AD160" s="129">
        <v>12</v>
      </c>
      <c r="AE160" s="130"/>
      <c r="AF160" s="131">
        <v>1</v>
      </c>
      <c r="AG160" s="132"/>
      <c r="AH160" s="133"/>
      <c r="AI160" s="132"/>
      <c r="AJ160" s="134"/>
      <c r="AK160" s="125"/>
      <c r="AL160" s="135"/>
      <c r="AM160" s="122"/>
      <c r="AN160" s="136">
        <f t="shared" si="200"/>
        <v>0</v>
      </c>
      <c r="AO160" s="137">
        <f t="shared" si="201"/>
        <v>0</v>
      </c>
      <c r="AP160" s="137">
        <f t="shared" si="202"/>
        <v>0</v>
      </c>
      <c r="AQ160" s="138">
        <f t="shared" si="203"/>
        <v>0</v>
      </c>
      <c r="AR160" s="137">
        <f t="shared" si="204"/>
        <v>0</v>
      </c>
      <c r="AS160" s="137">
        <f t="shared" si="205"/>
        <v>10</v>
      </c>
      <c r="AT160" s="137">
        <f t="shared" si="206"/>
        <v>0</v>
      </c>
      <c r="AU160" s="137">
        <f t="shared" si="207"/>
        <v>0</v>
      </c>
      <c r="AV160" s="137">
        <f t="shared" si="208"/>
        <v>0</v>
      </c>
      <c r="AW160" s="137">
        <f t="shared" si="209"/>
        <v>0</v>
      </c>
      <c r="AX160" s="137">
        <f t="shared" si="210"/>
        <v>0</v>
      </c>
      <c r="AY160" s="137">
        <f t="shared" si="211"/>
        <v>0</v>
      </c>
      <c r="AZ160" s="137">
        <f t="shared" si="212"/>
        <v>0</v>
      </c>
      <c r="BA160" s="137">
        <f t="shared" si="213"/>
        <v>0</v>
      </c>
      <c r="BB160" s="137">
        <f t="shared" si="214"/>
        <v>0</v>
      </c>
      <c r="BC160" s="137">
        <f t="shared" si="215"/>
        <v>0</v>
      </c>
      <c r="BD160" s="137">
        <f t="shared" si="216"/>
        <v>0</v>
      </c>
      <c r="BE160" s="137">
        <f t="shared" si="217"/>
        <v>0</v>
      </c>
      <c r="BF160" s="137">
        <f t="shared" si="218"/>
        <v>0</v>
      </c>
      <c r="BG160" s="139">
        <f t="shared" si="219"/>
        <v>0</v>
      </c>
      <c r="BH160" s="140">
        <f t="shared" si="220"/>
        <v>0</v>
      </c>
      <c r="BI160" s="152">
        <f t="shared" si="221"/>
        <v>0</v>
      </c>
      <c r="BJ160" s="152">
        <f t="shared" si="222"/>
        <v>22</v>
      </c>
      <c r="BK160" s="152">
        <f t="shared" si="223"/>
        <v>22</v>
      </c>
      <c r="BL160" s="153">
        <f t="shared" si="224"/>
        <v>1</v>
      </c>
      <c r="BM160" s="141"/>
      <c r="BN160" s="152">
        <f t="shared" si="225"/>
        <v>0</v>
      </c>
      <c r="BO160" s="152">
        <f t="shared" si="226"/>
        <v>0</v>
      </c>
      <c r="BP160" s="152">
        <f t="shared" si="227"/>
        <v>0</v>
      </c>
      <c r="BQ160" s="142"/>
      <c r="BR160" s="143">
        <f t="shared" si="228"/>
        <v>12</v>
      </c>
      <c r="BS160" s="144">
        <f t="shared" si="229"/>
        <v>10</v>
      </c>
      <c r="BT160" s="144">
        <f t="shared" si="230"/>
        <v>0</v>
      </c>
      <c r="BU160" s="144">
        <f t="shared" si="231"/>
        <v>0</v>
      </c>
      <c r="BV160" s="145">
        <f t="shared" si="232"/>
        <v>10</v>
      </c>
      <c r="BW160" s="146">
        <f t="shared" si="233"/>
        <v>0</v>
      </c>
      <c r="BX160" s="147"/>
      <c r="BY160" s="144">
        <f t="shared" si="234"/>
        <v>0</v>
      </c>
      <c r="BZ160" s="144">
        <f t="shared" si="235"/>
        <v>0</v>
      </c>
      <c r="CA160" s="144">
        <f t="shared" si="236"/>
        <v>0</v>
      </c>
      <c r="CB160" s="144">
        <f t="shared" si="237"/>
        <v>0</v>
      </c>
      <c r="CC160" s="144">
        <f t="shared" si="238"/>
        <v>0</v>
      </c>
      <c r="CD160" s="144">
        <f t="shared" si="239"/>
        <v>0</v>
      </c>
      <c r="CE160" s="144">
        <f t="shared" si="240"/>
        <v>0</v>
      </c>
      <c r="CF160" s="144">
        <f t="shared" si="241"/>
        <v>22</v>
      </c>
      <c r="CG160" s="144">
        <f t="shared" si="242"/>
        <v>22</v>
      </c>
      <c r="CH160" s="148">
        <f t="shared" si="243"/>
        <v>0</v>
      </c>
    </row>
    <row r="161" spans="1:86" s="149" customFormat="1" ht="31.5" customHeight="1" x14ac:dyDescent="0.25">
      <c r="A161" s="117" t="s">
        <v>44</v>
      </c>
      <c r="B161" s="118" t="s">
        <v>383</v>
      </c>
      <c r="C161" s="274" t="s">
        <v>439</v>
      </c>
      <c r="D161" s="119" t="s">
        <v>398</v>
      </c>
      <c r="E161" s="121" t="s">
        <v>23</v>
      </c>
      <c r="F161" s="121" t="s">
        <v>355</v>
      </c>
      <c r="G161" s="121"/>
      <c r="H161" s="122">
        <v>3</v>
      </c>
      <c r="I161" s="123" t="s">
        <v>330</v>
      </c>
      <c r="J161" s="123" t="s">
        <v>169</v>
      </c>
      <c r="K161" s="124">
        <f t="shared" si="244"/>
        <v>46</v>
      </c>
      <c r="L161" s="123">
        <v>45</v>
      </c>
      <c r="M161" s="123">
        <v>1</v>
      </c>
      <c r="N161" s="123" t="s">
        <v>119</v>
      </c>
      <c r="O161" s="123"/>
      <c r="P161" s="124">
        <f t="shared" si="245"/>
        <v>3</v>
      </c>
      <c r="Q161" s="123">
        <v>3</v>
      </c>
      <c r="R161" s="123"/>
      <c r="S161" s="123" t="s">
        <v>329</v>
      </c>
      <c r="T161" s="123"/>
      <c r="U161" s="123" t="s">
        <v>390</v>
      </c>
      <c r="V161" s="123" t="s">
        <v>484</v>
      </c>
      <c r="W161" s="123" t="s">
        <v>530</v>
      </c>
      <c r="X161" s="123" t="s">
        <v>484</v>
      </c>
      <c r="Y161" s="123" t="s">
        <v>480</v>
      </c>
      <c r="Z161" s="297" t="s">
        <v>467</v>
      </c>
      <c r="AA161" s="126">
        <v>72</v>
      </c>
      <c r="AB161" s="127">
        <v>16</v>
      </c>
      <c r="AC161" s="128"/>
      <c r="AD161" s="129"/>
      <c r="AE161" s="130"/>
      <c r="AF161" s="131"/>
      <c r="AG161" s="132"/>
      <c r="AH161" s="133"/>
      <c r="AI161" s="132"/>
      <c r="AJ161" s="134"/>
      <c r="AK161" s="125"/>
      <c r="AL161" s="135"/>
      <c r="AM161" s="122"/>
      <c r="AN161" s="136">
        <f t="shared" si="200"/>
        <v>11.5</v>
      </c>
      <c r="AO161" s="137">
        <f t="shared" si="201"/>
        <v>0</v>
      </c>
      <c r="AP161" s="137">
        <f t="shared" si="202"/>
        <v>0</v>
      </c>
      <c r="AQ161" s="138">
        <f t="shared" si="203"/>
        <v>2.4000000000000004</v>
      </c>
      <c r="AR161" s="137">
        <f t="shared" si="204"/>
        <v>0</v>
      </c>
      <c r="AS161" s="137">
        <f t="shared" si="205"/>
        <v>0</v>
      </c>
      <c r="AT161" s="137">
        <f t="shared" si="206"/>
        <v>0</v>
      </c>
      <c r="AU161" s="137">
        <f t="shared" si="207"/>
        <v>0</v>
      </c>
      <c r="AV161" s="137">
        <f t="shared" si="208"/>
        <v>0</v>
      </c>
      <c r="AW161" s="137">
        <f t="shared" si="209"/>
        <v>0</v>
      </c>
      <c r="AX161" s="137">
        <f t="shared" si="210"/>
        <v>0</v>
      </c>
      <c r="AY161" s="137">
        <f t="shared" si="211"/>
        <v>0</v>
      </c>
      <c r="AZ161" s="137">
        <f t="shared" si="212"/>
        <v>0</v>
      </c>
      <c r="BA161" s="137">
        <f t="shared" si="213"/>
        <v>0</v>
      </c>
      <c r="BB161" s="137">
        <f t="shared" si="214"/>
        <v>0</v>
      </c>
      <c r="BC161" s="137">
        <f t="shared" si="215"/>
        <v>0</v>
      </c>
      <c r="BD161" s="137">
        <f t="shared" si="216"/>
        <v>0</v>
      </c>
      <c r="BE161" s="137">
        <f t="shared" si="217"/>
        <v>0</v>
      </c>
      <c r="BF161" s="137">
        <f t="shared" si="218"/>
        <v>0</v>
      </c>
      <c r="BG161" s="139">
        <f t="shared" si="219"/>
        <v>1.9871999999999999</v>
      </c>
      <c r="BH161" s="140">
        <f t="shared" si="220"/>
        <v>0</v>
      </c>
      <c r="BI161" s="152">
        <f t="shared" si="221"/>
        <v>31.193999999999999</v>
      </c>
      <c r="BJ161" s="152">
        <f t="shared" si="222"/>
        <v>0.69319999999999993</v>
      </c>
      <c r="BK161" s="152">
        <f t="shared" si="223"/>
        <v>31.8872</v>
      </c>
      <c r="BL161" s="153">
        <f t="shared" si="224"/>
        <v>2.1739130434782608E-2</v>
      </c>
      <c r="BM161" s="141"/>
      <c r="BN161" s="152">
        <f t="shared" si="225"/>
        <v>0</v>
      </c>
      <c r="BO161" s="152">
        <f t="shared" si="226"/>
        <v>0</v>
      </c>
      <c r="BP161" s="152">
        <f t="shared" si="227"/>
        <v>0</v>
      </c>
      <c r="BQ161" s="142"/>
      <c r="BR161" s="143">
        <f t="shared" si="228"/>
        <v>29.9</v>
      </c>
      <c r="BS161" s="144">
        <f t="shared" si="229"/>
        <v>1.9871999999999999</v>
      </c>
      <c r="BT161" s="144">
        <f t="shared" si="230"/>
        <v>1.9871999999999999</v>
      </c>
      <c r="BU161" s="144">
        <f t="shared" si="231"/>
        <v>0</v>
      </c>
      <c r="BV161" s="145">
        <f t="shared" si="232"/>
        <v>0</v>
      </c>
      <c r="BW161" s="146">
        <f t="shared" si="233"/>
        <v>0</v>
      </c>
      <c r="BX161" s="147"/>
      <c r="BY161" s="144">
        <f t="shared" si="234"/>
        <v>31.193999999999999</v>
      </c>
      <c r="BZ161" s="144">
        <f t="shared" si="235"/>
        <v>0.69319999999999993</v>
      </c>
      <c r="CA161" s="144">
        <f t="shared" si="236"/>
        <v>31.8872</v>
      </c>
      <c r="CB161" s="144">
        <f t="shared" si="237"/>
        <v>0</v>
      </c>
      <c r="CC161" s="144">
        <f t="shared" si="238"/>
        <v>0</v>
      </c>
      <c r="CD161" s="144">
        <f t="shared" si="239"/>
        <v>0</v>
      </c>
      <c r="CE161" s="144">
        <f t="shared" si="240"/>
        <v>0</v>
      </c>
      <c r="CF161" s="144">
        <f t="shared" si="241"/>
        <v>0</v>
      </c>
      <c r="CG161" s="144">
        <f t="shared" si="242"/>
        <v>0</v>
      </c>
      <c r="CH161" s="148">
        <f t="shared" si="243"/>
        <v>0</v>
      </c>
    </row>
    <row r="162" spans="1:86" s="149" customFormat="1" ht="31.5" customHeight="1" x14ac:dyDescent="0.25">
      <c r="A162" s="117" t="s">
        <v>44</v>
      </c>
      <c r="B162" s="118" t="s">
        <v>383</v>
      </c>
      <c r="C162" s="274" t="s">
        <v>439</v>
      </c>
      <c r="D162" s="119" t="s">
        <v>398</v>
      </c>
      <c r="E162" s="121" t="s">
        <v>23</v>
      </c>
      <c r="F162" s="121" t="s">
        <v>355</v>
      </c>
      <c r="G162" s="121"/>
      <c r="H162" s="122">
        <v>3</v>
      </c>
      <c r="I162" s="123"/>
      <c r="J162" s="123" t="s">
        <v>169</v>
      </c>
      <c r="K162" s="124">
        <f t="shared" si="244"/>
        <v>17</v>
      </c>
      <c r="L162" s="123">
        <v>16</v>
      </c>
      <c r="M162" s="123">
        <v>1</v>
      </c>
      <c r="N162" s="123" t="s">
        <v>122</v>
      </c>
      <c r="O162" s="123"/>
      <c r="P162" s="124">
        <f t="shared" si="245"/>
        <v>1</v>
      </c>
      <c r="Q162" s="123">
        <v>1</v>
      </c>
      <c r="R162" s="123"/>
      <c r="S162" s="123" t="s">
        <v>329</v>
      </c>
      <c r="T162" s="123"/>
      <c r="U162" s="123" t="s">
        <v>390</v>
      </c>
      <c r="V162" s="123" t="s">
        <v>484</v>
      </c>
      <c r="W162" s="123" t="s">
        <v>530</v>
      </c>
      <c r="X162" s="123" t="s">
        <v>484</v>
      </c>
      <c r="Y162" s="123" t="s">
        <v>480</v>
      </c>
      <c r="Z162" s="297" t="s">
        <v>467</v>
      </c>
      <c r="AA162" s="126"/>
      <c r="AB162" s="127"/>
      <c r="AC162" s="128"/>
      <c r="AD162" s="129">
        <v>16</v>
      </c>
      <c r="AE162" s="130">
        <v>31</v>
      </c>
      <c r="AF162" s="131"/>
      <c r="AG162" s="132"/>
      <c r="AH162" s="133"/>
      <c r="AI162" s="132"/>
      <c r="AJ162" s="134"/>
      <c r="AK162" s="125" t="s">
        <v>332</v>
      </c>
      <c r="AL162" s="135"/>
      <c r="AM162" s="122"/>
      <c r="AN162" s="136">
        <f t="shared" si="200"/>
        <v>0</v>
      </c>
      <c r="AO162" s="137">
        <f t="shared" si="201"/>
        <v>0</v>
      </c>
      <c r="AP162" s="137">
        <f t="shared" si="202"/>
        <v>0</v>
      </c>
      <c r="AQ162" s="138">
        <f t="shared" si="203"/>
        <v>0</v>
      </c>
      <c r="AR162" s="137">
        <f t="shared" si="204"/>
        <v>0</v>
      </c>
      <c r="AS162" s="137">
        <f t="shared" si="205"/>
        <v>0</v>
      </c>
      <c r="AT162" s="137">
        <f t="shared" si="206"/>
        <v>0</v>
      </c>
      <c r="AU162" s="137">
        <f t="shared" si="207"/>
        <v>0</v>
      </c>
      <c r="AV162" s="137">
        <f t="shared" si="208"/>
        <v>0</v>
      </c>
      <c r="AW162" s="137">
        <f t="shared" si="209"/>
        <v>0</v>
      </c>
      <c r="AX162" s="137">
        <f t="shared" si="210"/>
        <v>2.9850402684563755</v>
      </c>
      <c r="AY162" s="137">
        <f t="shared" si="211"/>
        <v>0</v>
      </c>
      <c r="AZ162" s="137">
        <f t="shared" si="212"/>
        <v>0</v>
      </c>
      <c r="BA162" s="137">
        <f t="shared" si="213"/>
        <v>0</v>
      </c>
      <c r="BB162" s="137">
        <f t="shared" si="214"/>
        <v>0</v>
      </c>
      <c r="BC162" s="137">
        <f t="shared" si="215"/>
        <v>0</v>
      </c>
      <c r="BD162" s="137">
        <f t="shared" si="216"/>
        <v>0</v>
      </c>
      <c r="BE162" s="137">
        <f t="shared" si="217"/>
        <v>0</v>
      </c>
      <c r="BF162" s="137">
        <f t="shared" si="218"/>
        <v>0</v>
      </c>
      <c r="BG162" s="139">
        <f t="shared" si="219"/>
        <v>0</v>
      </c>
      <c r="BH162" s="140">
        <f t="shared" si="220"/>
        <v>0</v>
      </c>
      <c r="BI162" s="152">
        <f t="shared" si="221"/>
        <v>17.868273193841297</v>
      </c>
      <c r="BJ162" s="152">
        <f t="shared" si="222"/>
        <v>1.1167670746150811</v>
      </c>
      <c r="BK162" s="152">
        <f t="shared" si="223"/>
        <v>18.985040268456377</v>
      </c>
      <c r="BL162" s="153">
        <f t="shared" si="224"/>
        <v>5.8823529411764705E-2</v>
      </c>
      <c r="BM162" s="141"/>
      <c r="BN162" s="152">
        <f t="shared" si="225"/>
        <v>0</v>
      </c>
      <c r="BO162" s="152">
        <f t="shared" si="226"/>
        <v>0</v>
      </c>
      <c r="BP162" s="152">
        <f t="shared" si="227"/>
        <v>0</v>
      </c>
      <c r="BQ162" s="142"/>
      <c r="BR162" s="143">
        <f t="shared" si="228"/>
        <v>16</v>
      </c>
      <c r="BS162" s="144">
        <f t="shared" si="229"/>
        <v>2.9850402684563755</v>
      </c>
      <c r="BT162" s="144">
        <f t="shared" si="230"/>
        <v>2.9850402684563755</v>
      </c>
      <c r="BU162" s="144">
        <f t="shared" si="231"/>
        <v>0</v>
      </c>
      <c r="BV162" s="145">
        <f t="shared" si="232"/>
        <v>0</v>
      </c>
      <c r="BW162" s="146">
        <f t="shared" si="233"/>
        <v>0</v>
      </c>
      <c r="BX162" s="147"/>
      <c r="BY162" s="144">
        <f t="shared" si="234"/>
        <v>17.868273193841297</v>
      </c>
      <c r="BZ162" s="144">
        <f t="shared" si="235"/>
        <v>1.1167670746150811</v>
      </c>
      <c r="CA162" s="144">
        <f t="shared" si="236"/>
        <v>18.985040268456377</v>
      </c>
      <c r="CB162" s="144">
        <f t="shared" si="237"/>
        <v>0</v>
      </c>
      <c r="CC162" s="144">
        <f t="shared" si="238"/>
        <v>0</v>
      </c>
      <c r="CD162" s="144">
        <f t="shared" si="239"/>
        <v>0</v>
      </c>
      <c r="CE162" s="144">
        <f t="shared" si="240"/>
        <v>0</v>
      </c>
      <c r="CF162" s="144">
        <f t="shared" si="241"/>
        <v>0</v>
      </c>
      <c r="CG162" s="144">
        <f t="shared" si="242"/>
        <v>0</v>
      </c>
      <c r="CH162" s="148">
        <f t="shared" si="243"/>
        <v>0</v>
      </c>
    </row>
    <row r="163" spans="1:86" s="149" customFormat="1" ht="31.5" customHeight="1" x14ac:dyDescent="0.25">
      <c r="A163" s="117" t="s">
        <v>44</v>
      </c>
      <c r="B163" s="118" t="s">
        <v>383</v>
      </c>
      <c r="C163" s="274" t="s">
        <v>439</v>
      </c>
      <c r="D163" s="119" t="s">
        <v>398</v>
      </c>
      <c r="E163" s="121" t="s">
        <v>23</v>
      </c>
      <c r="F163" s="121" t="s">
        <v>355</v>
      </c>
      <c r="G163" s="121"/>
      <c r="H163" s="122">
        <v>3</v>
      </c>
      <c r="I163" s="123"/>
      <c r="J163" s="123" t="s">
        <v>169</v>
      </c>
      <c r="K163" s="124">
        <f t="shared" si="244"/>
        <v>13</v>
      </c>
      <c r="L163" s="123">
        <v>13</v>
      </c>
      <c r="M163" s="123"/>
      <c r="N163" s="123" t="s">
        <v>122</v>
      </c>
      <c r="O163" s="123"/>
      <c r="P163" s="124">
        <f t="shared" si="245"/>
        <v>1</v>
      </c>
      <c r="Q163" s="123">
        <v>1</v>
      </c>
      <c r="R163" s="123"/>
      <c r="S163" s="123" t="s">
        <v>329</v>
      </c>
      <c r="T163" s="123"/>
      <c r="U163" s="123" t="s">
        <v>390</v>
      </c>
      <c r="V163" s="123"/>
      <c r="W163" s="123"/>
      <c r="X163" s="123" t="s">
        <v>478</v>
      </c>
      <c r="Y163" s="123" t="s">
        <v>480</v>
      </c>
      <c r="Z163" s="297" t="s">
        <v>468</v>
      </c>
      <c r="AA163" s="126"/>
      <c r="AB163" s="127"/>
      <c r="AC163" s="128"/>
      <c r="AD163" s="129">
        <v>16</v>
      </c>
      <c r="AE163" s="130">
        <v>31</v>
      </c>
      <c r="AF163" s="131"/>
      <c r="AG163" s="132"/>
      <c r="AH163" s="133"/>
      <c r="AI163" s="132"/>
      <c r="AJ163" s="134"/>
      <c r="AK163" s="125" t="s">
        <v>332</v>
      </c>
      <c r="AL163" s="135"/>
      <c r="AM163" s="122"/>
      <c r="AN163" s="136">
        <f t="shared" si="200"/>
        <v>0</v>
      </c>
      <c r="AO163" s="137">
        <f t="shared" si="201"/>
        <v>0</v>
      </c>
      <c r="AP163" s="137">
        <f t="shared" si="202"/>
        <v>0</v>
      </c>
      <c r="AQ163" s="138">
        <f t="shared" si="203"/>
        <v>0</v>
      </c>
      <c r="AR163" s="137">
        <f t="shared" si="204"/>
        <v>0</v>
      </c>
      <c r="AS163" s="137">
        <f t="shared" si="205"/>
        <v>0</v>
      </c>
      <c r="AT163" s="137">
        <f t="shared" si="206"/>
        <v>0</v>
      </c>
      <c r="AU163" s="137">
        <f t="shared" si="207"/>
        <v>0</v>
      </c>
      <c r="AV163" s="137">
        <f t="shared" si="208"/>
        <v>0</v>
      </c>
      <c r="AW163" s="137">
        <f t="shared" si="209"/>
        <v>0</v>
      </c>
      <c r="AX163" s="137">
        <f t="shared" si="210"/>
        <v>2.2826778523489932</v>
      </c>
      <c r="AY163" s="137">
        <f t="shared" si="211"/>
        <v>0</v>
      </c>
      <c r="AZ163" s="137">
        <f t="shared" si="212"/>
        <v>0</v>
      </c>
      <c r="BA163" s="137">
        <f t="shared" si="213"/>
        <v>0</v>
      </c>
      <c r="BB163" s="137">
        <f t="shared" si="214"/>
        <v>0</v>
      </c>
      <c r="BC163" s="137">
        <f t="shared" si="215"/>
        <v>0</v>
      </c>
      <c r="BD163" s="137">
        <f t="shared" si="216"/>
        <v>0</v>
      </c>
      <c r="BE163" s="137">
        <f t="shared" si="217"/>
        <v>0</v>
      </c>
      <c r="BF163" s="137">
        <f t="shared" si="218"/>
        <v>0</v>
      </c>
      <c r="BG163" s="139">
        <f t="shared" si="219"/>
        <v>0</v>
      </c>
      <c r="BH163" s="140">
        <f t="shared" si="220"/>
        <v>0</v>
      </c>
      <c r="BI163" s="152">
        <f t="shared" si="221"/>
        <v>18.282677852348993</v>
      </c>
      <c r="BJ163" s="152">
        <f t="shared" si="222"/>
        <v>0</v>
      </c>
      <c r="BK163" s="152">
        <f t="shared" si="223"/>
        <v>18.282677852348993</v>
      </c>
      <c r="BL163" s="153">
        <f t="shared" si="224"/>
        <v>0</v>
      </c>
      <c r="BM163" s="141"/>
      <c r="BN163" s="152">
        <f t="shared" si="225"/>
        <v>0</v>
      </c>
      <c r="BO163" s="152">
        <f t="shared" si="226"/>
        <v>0</v>
      </c>
      <c r="BP163" s="152">
        <f t="shared" si="227"/>
        <v>0</v>
      </c>
      <c r="BQ163" s="142"/>
      <c r="BR163" s="143">
        <f t="shared" si="228"/>
        <v>16</v>
      </c>
      <c r="BS163" s="144">
        <f t="shared" si="229"/>
        <v>2.2826778523489932</v>
      </c>
      <c r="BT163" s="144">
        <f t="shared" si="230"/>
        <v>2.2826778523489932</v>
      </c>
      <c r="BU163" s="144">
        <f t="shared" si="231"/>
        <v>0</v>
      </c>
      <c r="BV163" s="145">
        <f t="shared" si="232"/>
        <v>0</v>
      </c>
      <c r="BW163" s="146">
        <f t="shared" si="233"/>
        <v>0</v>
      </c>
      <c r="BX163" s="147"/>
      <c r="BY163" s="144">
        <f t="shared" si="234"/>
        <v>18.282677852348993</v>
      </c>
      <c r="BZ163" s="144">
        <f t="shared" si="235"/>
        <v>0</v>
      </c>
      <c r="CA163" s="144">
        <f t="shared" si="236"/>
        <v>18.282677852348993</v>
      </c>
      <c r="CB163" s="144">
        <f t="shared" si="237"/>
        <v>0</v>
      </c>
      <c r="CC163" s="144">
        <f t="shared" si="238"/>
        <v>0</v>
      </c>
      <c r="CD163" s="144">
        <f t="shared" si="239"/>
        <v>0</v>
      </c>
      <c r="CE163" s="144">
        <f t="shared" si="240"/>
        <v>0</v>
      </c>
      <c r="CF163" s="144">
        <f t="shared" si="241"/>
        <v>0</v>
      </c>
      <c r="CG163" s="144">
        <f t="shared" si="242"/>
        <v>0</v>
      </c>
      <c r="CH163" s="148">
        <f t="shared" si="243"/>
        <v>0</v>
      </c>
    </row>
    <row r="164" spans="1:86" s="149" customFormat="1" ht="31.5" customHeight="1" x14ac:dyDescent="0.25">
      <c r="A164" s="117" t="s">
        <v>44</v>
      </c>
      <c r="B164" s="118" t="s">
        <v>383</v>
      </c>
      <c r="C164" s="274" t="s">
        <v>439</v>
      </c>
      <c r="D164" s="119" t="s">
        <v>398</v>
      </c>
      <c r="E164" s="121" t="s">
        <v>23</v>
      </c>
      <c r="F164" s="121" t="s">
        <v>355</v>
      </c>
      <c r="G164" s="121"/>
      <c r="H164" s="122">
        <v>3</v>
      </c>
      <c r="I164" s="123"/>
      <c r="J164" s="123" t="s">
        <v>169</v>
      </c>
      <c r="K164" s="124">
        <f t="shared" si="244"/>
        <v>16</v>
      </c>
      <c r="L164" s="123">
        <v>16</v>
      </c>
      <c r="M164" s="123"/>
      <c r="N164" s="123" t="s">
        <v>122</v>
      </c>
      <c r="O164" s="123"/>
      <c r="P164" s="124">
        <f t="shared" si="245"/>
        <v>1</v>
      </c>
      <c r="Q164" s="123">
        <v>1</v>
      </c>
      <c r="R164" s="123"/>
      <c r="S164" s="123" t="s">
        <v>329</v>
      </c>
      <c r="T164" s="123"/>
      <c r="U164" s="123" t="s">
        <v>390</v>
      </c>
      <c r="V164" s="123"/>
      <c r="W164" s="123"/>
      <c r="X164" s="123" t="s">
        <v>478</v>
      </c>
      <c r="Y164" s="123" t="s">
        <v>480</v>
      </c>
      <c r="Z164" s="297" t="s">
        <v>468</v>
      </c>
      <c r="AA164" s="126"/>
      <c r="AB164" s="127"/>
      <c r="AC164" s="128"/>
      <c r="AD164" s="129">
        <v>16</v>
      </c>
      <c r="AE164" s="130">
        <v>31</v>
      </c>
      <c r="AF164" s="131"/>
      <c r="AG164" s="132"/>
      <c r="AH164" s="133"/>
      <c r="AI164" s="132"/>
      <c r="AJ164" s="134"/>
      <c r="AK164" s="125" t="s">
        <v>332</v>
      </c>
      <c r="AL164" s="135"/>
      <c r="AM164" s="122"/>
      <c r="AN164" s="136">
        <f t="shared" si="200"/>
        <v>0</v>
      </c>
      <c r="AO164" s="137">
        <f t="shared" si="201"/>
        <v>0</v>
      </c>
      <c r="AP164" s="137">
        <f t="shared" si="202"/>
        <v>0</v>
      </c>
      <c r="AQ164" s="138">
        <f t="shared" si="203"/>
        <v>0</v>
      </c>
      <c r="AR164" s="137">
        <f t="shared" si="204"/>
        <v>0</v>
      </c>
      <c r="AS164" s="137">
        <f t="shared" si="205"/>
        <v>0</v>
      </c>
      <c r="AT164" s="137">
        <f t="shared" si="206"/>
        <v>0</v>
      </c>
      <c r="AU164" s="137">
        <f t="shared" si="207"/>
        <v>0</v>
      </c>
      <c r="AV164" s="137">
        <f t="shared" si="208"/>
        <v>0</v>
      </c>
      <c r="AW164" s="137">
        <f t="shared" si="209"/>
        <v>0</v>
      </c>
      <c r="AX164" s="137">
        <f t="shared" si="210"/>
        <v>2.8094496644295299</v>
      </c>
      <c r="AY164" s="137">
        <f t="shared" si="211"/>
        <v>0</v>
      </c>
      <c r="AZ164" s="137">
        <f t="shared" si="212"/>
        <v>0</v>
      </c>
      <c r="BA164" s="137">
        <f t="shared" si="213"/>
        <v>0</v>
      </c>
      <c r="BB164" s="137">
        <f t="shared" si="214"/>
        <v>0</v>
      </c>
      <c r="BC164" s="137">
        <f t="shared" si="215"/>
        <v>0</v>
      </c>
      <c r="BD164" s="137">
        <f t="shared" si="216"/>
        <v>0</v>
      </c>
      <c r="BE164" s="137">
        <f t="shared" si="217"/>
        <v>0</v>
      </c>
      <c r="BF164" s="137">
        <f t="shared" si="218"/>
        <v>0</v>
      </c>
      <c r="BG164" s="139">
        <f t="shared" si="219"/>
        <v>0</v>
      </c>
      <c r="BH164" s="140">
        <f t="shared" si="220"/>
        <v>0</v>
      </c>
      <c r="BI164" s="152">
        <f t="shared" si="221"/>
        <v>18.809449664429529</v>
      </c>
      <c r="BJ164" s="152">
        <f t="shared" si="222"/>
        <v>0</v>
      </c>
      <c r="BK164" s="152">
        <f t="shared" si="223"/>
        <v>18.809449664429529</v>
      </c>
      <c r="BL164" s="153">
        <f t="shared" si="224"/>
        <v>0</v>
      </c>
      <c r="BM164" s="141"/>
      <c r="BN164" s="152">
        <f t="shared" si="225"/>
        <v>0</v>
      </c>
      <c r="BO164" s="152">
        <f t="shared" si="226"/>
        <v>0</v>
      </c>
      <c r="BP164" s="152">
        <f t="shared" si="227"/>
        <v>0</v>
      </c>
      <c r="BQ164" s="142"/>
      <c r="BR164" s="143">
        <f t="shared" si="228"/>
        <v>16</v>
      </c>
      <c r="BS164" s="144">
        <f t="shared" si="229"/>
        <v>2.8094496644295299</v>
      </c>
      <c r="BT164" s="144">
        <f t="shared" si="230"/>
        <v>2.8094496644295299</v>
      </c>
      <c r="BU164" s="144">
        <f t="shared" si="231"/>
        <v>0</v>
      </c>
      <c r="BV164" s="145">
        <f t="shared" si="232"/>
        <v>0</v>
      </c>
      <c r="BW164" s="146">
        <f t="shared" si="233"/>
        <v>0</v>
      </c>
      <c r="BX164" s="147"/>
      <c r="BY164" s="144">
        <f t="shared" si="234"/>
        <v>18.809449664429529</v>
      </c>
      <c r="BZ164" s="144">
        <f t="shared" si="235"/>
        <v>0</v>
      </c>
      <c r="CA164" s="144">
        <f t="shared" si="236"/>
        <v>18.809449664429529</v>
      </c>
      <c r="CB164" s="144">
        <f t="shared" si="237"/>
        <v>0</v>
      </c>
      <c r="CC164" s="144">
        <f t="shared" si="238"/>
        <v>0</v>
      </c>
      <c r="CD164" s="144">
        <f t="shared" si="239"/>
        <v>0</v>
      </c>
      <c r="CE164" s="144">
        <f t="shared" si="240"/>
        <v>0</v>
      </c>
      <c r="CF164" s="144">
        <f t="shared" si="241"/>
        <v>0</v>
      </c>
      <c r="CG164" s="144">
        <f t="shared" si="242"/>
        <v>0</v>
      </c>
      <c r="CH164" s="148">
        <f t="shared" si="243"/>
        <v>0</v>
      </c>
    </row>
    <row r="165" spans="1:86" s="149" customFormat="1" ht="31.5" customHeight="1" x14ac:dyDescent="0.25">
      <c r="A165" s="117" t="s">
        <v>44</v>
      </c>
      <c r="B165" s="118" t="s">
        <v>383</v>
      </c>
      <c r="C165" s="274" t="s">
        <v>439</v>
      </c>
      <c r="D165" s="119" t="s">
        <v>398</v>
      </c>
      <c r="E165" s="121" t="s">
        <v>23</v>
      </c>
      <c r="F165" s="121" t="s">
        <v>355</v>
      </c>
      <c r="G165" s="121"/>
      <c r="H165" s="122">
        <v>3</v>
      </c>
      <c r="I165" s="123" t="s">
        <v>330</v>
      </c>
      <c r="J165" s="123" t="s">
        <v>440</v>
      </c>
      <c r="K165" s="124">
        <f t="shared" si="244"/>
        <v>57</v>
      </c>
      <c r="L165" s="123">
        <v>50</v>
      </c>
      <c r="M165" s="123">
        <v>7</v>
      </c>
      <c r="N165" s="123" t="s">
        <v>119</v>
      </c>
      <c r="O165" s="123"/>
      <c r="P165" s="124">
        <f t="shared" si="245"/>
        <v>4</v>
      </c>
      <c r="Q165" s="123">
        <v>4</v>
      </c>
      <c r="R165" s="123"/>
      <c r="S165" s="123" t="s">
        <v>329</v>
      </c>
      <c r="T165" s="123"/>
      <c r="U165" s="123" t="s">
        <v>390</v>
      </c>
      <c r="V165" s="123" t="s">
        <v>484</v>
      </c>
      <c r="W165" s="123" t="s">
        <v>530</v>
      </c>
      <c r="X165" s="123" t="s">
        <v>484</v>
      </c>
      <c r="Y165" s="123" t="s">
        <v>480</v>
      </c>
      <c r="Z165" s="297" t="s">
        <v>467</v>
      </c>
      <c r="AA165" s="126">
        <v>72</v>
      </c>
      <c r="AB165" s="127">
        <v>16</v>
      </c>
      <c r="AC165" s="128"/>
      <c r="AD165" s="129"/>
      <c r="AE165" s="130"/>
      <c r="AF165" s="131"/>
      <c r="AG165" s="132"/>
      <c r="AH165" s="133"/>
      <c r="AI165" s="132"/>
      <c r="AJ165" s="134"/>
      <c r="AK165" s="125"/>
      <c r="AL165" s="135"/>
      <c r="AM165" s="122"/>
      <c r="AN165" s="136">
        <f t="shared" si="200"/>
        <v>14.25</v>
      </c>
      <c r="AO165" s="137">
        <f t="shared" si="201"/>
        <v>0</v>
      </c>
      <c r="AP165" s="137">
        <f t="shared" si="202"/>
        <v>0</v>
      </c>
      <c r="AQ165" s="138">
        <f t="shared" si="203"/>
        <v>3.2</v>
      </c>
      <c r="AR165" s="137">
        <f t="shared" si="204"/>
        <v>0</v>
      </c>
      <c r="AS165" s="137">
        <f t="shared" si="205"/>
        <v>0</v>
      </c>
      <c r="AT165" s="137">
        <f t="shared" si="206"/>
        <v>0</v>
      </c>
      <c r="AU165" s="137">
        <f t="shared" si="207"/>
        <v>0</v>
      </c>
      <c r="AV165" s="137">
        <f t="shared" si="208"/>
        <v>0</v>
      </c>
      <c r="AW165" s="137">
        <f t="shared" si="209"/>
        <v>0</v>
      </c>
      <c r="AX165" s="137">
        <f t="shared" si="210"/>
        <v>0</v>
      </c>
      <c r="AY165" s="137">
        <f t="shared" si="211"/>
        <v>0</v>
      </c>
      <c r="AZ165" s="137">
        <f t="shared" si="212"/>
        <v>0</v>
      </c>
      <c r="BA165" s="137">
        <f t="shared" si="213"/>
        <v>0</v>
      </c>
      <c r="BB165" s="137">
        <f t="shared" si="214"/>
        <v>0</v>
      </c>
      <c r="BC165" s="137">
        <f t="shared" si="215"/>
        <v>0</v>
      </c>
      <c r="BD165" s="137">
        <f t="shared" si="216"/>
        <v>0</v>
      </c>
      <c r="BE165" s="137">
        <f t="shared" si="217"/>
        <v>0</v>
      </c>
      <c r="BF165" s="137">
        <f t="shared" si="218"/>
        <v>0</v>
      </c>
      <c r="BG165" s="139">
        <f t="shared" si="219"/>
        <v>2.4623999999999997</v>
      </c>
      <c r="BH165" s="140">
        <f t="shared" si="220"/>
        <v>0</v>
      </c>
      <c r="BI165" s="152">
        <f t="shared" si="221"/>
        <v>31.502105263157894</v>
      </c>
      <c r="BJ165" s="152">
        <f t="shared" si="222"/>
        <v>4.410294736842105</v>
      </c>
      <c r="BK165" s="152">
        <f t="shared" si="223"/>
        <v>35.912399999999998</v>
      </c>
      <c r="BL165" s="153">
        <f t="shared" si="224"/>
        <v>0.12280701754385964</v>
      </c>
      <c r="BM165" s="141"/>
      <c r="BN165" s="152">
        <f t="shared" si="225"/>
        <v>0</v>
      </c>
      <c r="BO165" s="152">
        <f t="shared" si="226"/>
        <v>0</v>
      </c>
      <c r="BP165" s="152">
        <f t="shared" si="227"/>
        <v>0</v>
      </c>
      <c r="BQ165" s="142"/>
      <c r="BR165" s="143">
        <f t="shared" si="228"/>
        <v>33.450000000000003</v>
      </c>
      <c r="BS165" s="144">
        <f t="shared" si="229"/>
        <v>2.4623999999999997</v>
      </c>
      <c r="BT165" s="144">
        <f t="shared" si="230"/>
        <v>2.4623999999999997</v>
      </c>
      <c r="BU165" s="144">
        <f t="shared" si="231"/>
        <v>0</v>
      </c>
      <c r="BV165" s="145">
        <f t="shared" si="232"/>
        <v>0</v>
      </c>
      <c r="BW165" s="146">
        <f t="shared" si="233"/>
        <v>-4.4408920985006262E-15</v>
      </c>
      <c r="BX165" s="147"/>
      <c r="BY165" s="144">
        <f t="shared" si="234"/>
        <v>31.502105263157894</v>
      </c>
      <c r="BZ165" s="144">
        <f t="shared" si="235"/>
        <v>4.410294736842105</v>
      </c>
      <c r="CA165" s="144">
        <f t="shared" si="236"/>
        <v>35.912399999999998</v>
      </c>
      <c r="CB165" s="144">
        <f t="shared" si="237"/>
        <v>0</v>
      </c>
      <c r="CC165" s="144">
        <f t="shared" si="238"/>
        <v>0</v>
      </c>
      <c r="CD165" s="144">
        <f t="shared" si="239"/>
        <v>0</v>
      </c>
      <c r="CE165" s="144">
        <f t="shared" si="240"/>
        <v>0</v>
      </c>
      <c r="CF165" s="144">
        <f t="shared" si="241"/>
        <v>0</v>
      </c>
      <c r="CG165" s="144">
        <f t="shared" si="242"/>
        <v>0</v>
      </c>
      <c r="CH165" s="148">
        <f t="shared" si="243"/>
        <v>0</v>
      </c>
    </row>
    <row r="166" spans="1:86" s="149" customFormat="1" ht="31.5" customHeight="1" x14ac:dyDescent="0.25">
      <c r="A166" s="117" t="s">
        <v>44</v>
      </c>
      <c r="B166" s="118" t="s">
        <v>383</v>
      </c>
      <c r="C166" s="274" t="s">
        <v>439</v>
      </c>
      <c r="D166" s="119" t="s">
        <v>398</v>
      </c>
      <c r="E166" s="121" t="s">
        <v>23</v>
      </c>
      <c r="F166" s="121" t="s">
        <v>355</v>
      </c>
      <c r="G166" s="121"/>
      <c r="H166" s="122">
        <v>3</v>
      </c>
      <c r="I166" s="123"/>
      <c r="J166" s="123" t="s">
        <v>347</v>
      </c>
      <c r="K166" s="124">
        <f t="shared" si="244"/>
        <v>15</v>
      </c>
      <c r="L166" s="123">
        <v>13</v>
      </c>
      <c r="M166" s="123">
        <v>2</v>
      </c>
      <c r="N166" s="123" t="s">
        <v>122</v>
      </c>
      <c r="O166" s="123"/>
      <c r="P166" s="124">
        <f t="shared" si="245"/>
        <v>1</v>
      </c>
      <c r="Q166" s="123">
        <v>1</v>
      </c>
      <c r="R166" s="123"/>
      <c r="S166" s="123" t="s">
        <v>329</v>
      </c>
      <c r="T166" s="123"/>
      <c r="U166" s="123" t="s">
        <v>390</v>
      </c>
      <c r="V166" s="123"/>
      <c r="W166" s="123"/>
      <c r="X166" s="123" t="s">
        <v>478</v>
      </c>
      <c r="Y166" s="123" t="s">
        <v>480</v>
      </c>
      <c r="Z166" s="297" t="s">
        <v>468</v>
      </c>
      <c r="AA166" s="126"/>
      <c r="AB166" s="127"/>
      <c r="AC166" s="128"/>
      <c r="AD166" s="129">
        <v>16</v>
      </c>
      <c r="AE166" s="130">
        <v>31</v>
      </c>
      <c r="AF166" s="131"/>
      <c r="AG166" s="132"/>
      <c r="AH166" s="133"/>
      <c r="AI166" s="132"/>
      <c r="AJ166" s="134"/>
      <c r="AK166" s="125" t="s">
        <v>332</v>
      </c>
      <c r="AL166" s="135"/>
      <c r="AM166" s="122"/>
      <c r="AN166" s="136">
        <f t="shared" si="200"/>
        <v>0</v>
      </c>
      <c r="AO166" s="137">
        <f t="shared" si="201"/>
        <v>0</v>
      </c>
      <c r="AP166" s="137">
        <f t="shared" si="202"/>
        <v>0</v>
      </c>
      <c r="AQ166" s="138">
        <f t="shared" si="203"/>
        <v>0</v>
      </c>
      <c r="AR166" s="137">
        <f t="shared" si="204"/>
        <v>0</v>
      </c>
      <c r="AS166" s="137">
        <f t="shared" si="205"/>
        <v>0</v>
      </c>
      <c r="AT166" s="137">
        <f t="shared" si="206"/>
        <v>0</v>
      </c>
      <c r="AU166" s="137">
        <f t="shared" si="207"/>
        <v>0</v>
      </c>
      <c r="AV166" s="137">
        <f t="shared" si="208"/>
        <v>0</v>
      </c>
      <c r="AW166" s="137">
        <f t="shared" si="209"/>
        <v>0</v>
      </c>
      <c r="AX166" s="137">
        <f t="shared" si="210"/>
        <v>2.6338590604026844</v>
      </c>
      <c r="AY166" s="137">
        <f t="shared" si="211"/>
        <v>0</v>
      </c>
      <c r="AZ166" s="137">
        <f t="shared" si="212"/>
        <v>0</v>
      </c>
      <c r="BA166" s="137">
        <f t="shared" si="213"/>
        <v>0</v>
      </c>
      <c r="BB166" s="137">
        <f t="shared" si="214"/>
        <v>0</v>
      </c>
      <c r="BC166" s="137">
        <f t="shared" si="215"/>
        <v>0</v>
      </c>
      <c r="BD166" s="137">
        <f t="shared" si="216"/>
        <v>0</v>
      </c>
      <c r="BE166" s="137">
        <f t="shared" si="217"/>
        <v>0</v>
      </c>
      <c r="BF166" s="137">
        <f t="shared" si="218"/>
        <v>0</v>
      </c>
      <c r="BG166" s="139">
        <f t="shared" si="219"/>
        <v>0</v>
      </c>
      <c r="BH166" s="140">
        <f t="shared" si="220"/>
        <v>0</v>
      </c>
      <c r="BI166" s="152">
        <f t="shared" si="221"/>
        <v>16.14934451901566</v>
      </c>
      <c r="BJ166" s="152">
        <f t="shared" si="222"/>
        <v>2.4845145413870244</v>
      </c>
      <c r="BK166" s="152">
        <f t="shared" si="223"/>
        <v>18.633859060402685</v>
      </c>
      <c r="BL166" s="153">
        <f t="shared" si="224"/>
        <v>0.13333333333333333</v>
      </c>
      <c r="BM166" s="141"/>
      <c r="BN166" s="152">
        <f t="shared" si="225"/>
        <v>0</v>
      </c>
      <c r="BO166" s="152">
        <f t="shared" si="226"/>
        <v>0</v>
      </c>
      <c r="BP166" s="152">
        <f t="shared" si="227"/>
        <v>0</v>
      </c>
      <c r="BQ166" s="142"/>
      <c r="BR166" s="143">
        <f t="shared" si="228"/>
        <v>16</v>
      </c>
      <c r="BS166" s="144">
        <f t="shared" si="229"/>
        <v>2.6338590604026844</v>
      </c>
      <c r="BT166" s="144">
        <f t="shared" si="230"/>
        <v>2.6338590604026844</v>
      </c>
      <c r="BU166" s="144">
        <f t="shared" si="231"/>
        <v>0</v>
      </c>
      <c r="BV166" s="145">
        <f t="shared" si="232"/>
        <v>0</v>
      </c>
      <c r="BW166" s="146">
        <f t="shared" si="233"/>
        <v>0</v>
      </c>
      <c r="BX166" s="147"/>
      <c r="BY166" s="144">
        <f t="shared" si="234"/>
        <v>16.14934451901566</v>
      </c>
      <c r="BZ166" s="144">
        <f t="shared" si="235"/>
        <v>2.4845145413870244</v>
      </c>
      <c r="CA166" s="144">
        <f t="shared" si="236"/>
        <v>18.633859060402685</v>
      </c>
      <c r="CB166" s="144">
        <f t="shared" si="237"/>
        <v>0</v>
      </c>
      <c r="CC166" s="144">
        <f t="shared" si="238"/>
        <v>0</v>
      </c>
      <c r="CD166" s="144">
        <f t="shared" si="239"/>
        <v>0</v>
      </c>
      <c r="CE166" s="144">
        <f t="shared" si="240"/>
        <v>0</v>
      </c>
      <c r="CF166" s="144">
        <f t="shared" si="241"/>
        <v>0</v>
      </c>
      <c r="CG166" s="144">
        <f t="shared" si="242"/>
        <v>0</v>
      </c>
      <c r="CH166" s="148">
        <f t="shared" si="243"/>
        <v>0</v>
      </c>
    </row>
    <row r="167" spans="1:86" s="149" customFormat="1" ht="31.5" customHeight="1" x14ac:dyDescent="0.25">
      <c r="A167" s="117" t="s">
        <v>44</v>
      </c>
      <c r="B167" s="118" t="s">
        <v>383</v>
      </c>
      <c r="C167" s="274" t="s">
        <v>439</v>
      </c>
      <c r="D167" s="119" t="s">
        <v>398</v>
      </c>
      <c r="E167" s="121" t="s">
        <v>23</v>
      </c>
      <c r="F167" s="121" t="s">
        <v>355</v>
      </c>
      <c r="G167" s="121"/>
      <c r="H167" s="122">
        <v>3</v>
      </c>
      <c r="I167" s="123"/>
      <c r="J167" s="294" t="s">
        <v>348</v>
      </c>
      <c r="K167" s="124">
        <f t="shared" si="244"/>
        <v>15</v>
      </c>
      <c r="L167" s="123">
        <v>15</v>
      </c>
      <c r="M167" s="123"/>
      <c r="N167" s="123" t="s">
        <v>122</v>
      </c>
      <c r="O167" s="123"/>
      <c r="P167" s="124">
        <f t="shared" si="245"/>
        <v>1</v>
      </c>
      <c r="Q167" s="123">
        <v>1</v>
      </c>
      <c r="R167" s="123"/>
      <c r="S167" s="123" t="s">
        <v>329</v>
      </c>
      <c r="T167" s="123"/>
      <c r="U167" s="123" t="s">
        <v>390</v>
      </c>
      <c r="V167" s="123"/>
      <c r="W167" s="123"/>
      <c r="X167" s="123" t="s">
        <v>478</v>
      </c>
      <c r="Y167" s="123" t="s">
        <v>480</v>
      </c>
      <c r="Z167" s="297" t="s">
        <v>468</v>
      </c>
      <c r="AA167" s="126"/>
      <c r="AB167" s="127"/>
      <c r="AC167" s="128"/>
      <c r="AD167" s="129">
        <v>16</v>
      </c>
      <c r="AE167" s="130">
        <v>31</v>
      </c>
      <c r="AF167" s="131"/>
      <c r="AG167" s="132"/>
      <c r="AH167" s="133"/>
      <c r="AI167" s="132"/>
      <c r="AJ167" s="134"/>
      <c r="AK167" s="125" t="s">
        <v>332</v>
      </c>
      <c r="AL167" s="135"/>
      <c r="AM167" s="122"/>
      <c r="AN167" s="136">
        <f t="shared" si="200"/>
        <v>0</v>
      </c>
      <c r="AO167" s="137">
        <f t="shared" si="201"/>
        <v>0</v>
      </c>
      <c r="AP167" s="137">
        <f t="shared" si="202"/>
        <v>0</v>
      </c>
      <c r="AQ167" s="138">
        <f t="shared" si="203"/>
        <v>0</v>
      </c>
      <c r="AR167" s="137">
        <f t="shared" si="204"/>
        <v>0</v>
      </c>
      <c r="AS167" s="137">
        <f t="shared" si="205"/>
        <v>0</v>
      </c>
      <c r="AT167" s="137">
        <f t="shared" si="206"/>
        <v>0</v>
      </c>
      <c r="AU167" s="137">
        <f t="shared" si="207"/>
        <v>0</v>
      </c>
      <c r="AV167" s="137">
        <f t="shared" si="208"/>
        <v>0</v>
      </c>
      <c r="AW167" s="137">
        <f t="shared" si="209"/>
        <v>0</v>
      </c>
      <c r="AX167" s="137">
        <f t="shared" si="210"/>
        <v>2.6338590604026844</v>
      </c>
      <c r="AY167" s="137">
        <f t="shared" si="211"/>
        <v>0</v>
      </c>
      <c r="AZ167" s="137">
        <f t="shared" si="212"/>
        <v>0</v>
      </c>
      <c r="BA167" s="137">
        <f t="shared" si="213"/>
        <v>0</v>
      </c>
      <c r="BB167" s="137">
        <f t="shared" si="214"/>
        <v>0</v>
      </c>
      <c r="BC167" s="137">
        <f t="shared" si="215"/>
        <v>0</v>
      </c>
      <c r="BD167" s="137">
        <f t="shared" si="216"/>
        <v>0</v>
      </c>
      <c r="BE167" s="137">
        <f t="shared" si="217"/>
        <v>0</v>
      </c>
      <c r="BF167" s="137">
        <f t="shared" si="218"/>
        <v>0</v>
      </c>
      <c r="BG167" s="139">
        <f t="shared" si="219"/>
        <v>0</v>
      </c>
      <c r="BH167" s="140">
        <f t="shared" si="220"/>
        <v>0</v>
      </c>
      <c r="BI167" s="152">
        <f t="shared" si="221"/>
        <v>18.633859060402685</v>
      </c>
      <c r="BJ167" s="152">
        <f t="shared" si="222"/>
        <v>0</v>
      </c>
      <c r="BK167" s="152">
        <f t="shared" si="223"/>
        <v>18.633859060402685</v>
      </c>
      <c r="BL167" s="153">
        <f t="shared" si="224"/>
        <v>0</v>
      </c>
      <c r="BM167" s="141"/>
      <c r="BN167" s="152">
        <f t="shared" si="225"/>
        <v>0</v>
      </c>
      <c r="BO167" s="152">
        <f t="shared" si="226"/>
        <v>0</v>
      </c>
      <c r="BP167" s="152">
        <f t="shared" si="227"/>
        <v>0</v>
      </c>
      <c r="BQ167" s="142"/>
      <c r="BR167" s="143">
        <f t="shared" si="228"/>
        <v>16</v>
      </c>
      <c r="BS167" s="144">
        <f t="shared" si="229"/>
        <v>2.6338590604026844</v>
      </c>
      <c r="BT167" s="144">
        <f t="shared" si="230"/>
        <v>2.6338590604026844</v>
      </c>
      <c r="BU167" s="144">
        <f t="shared" si="231"/>
        <v>0</v>
      </c>
      <c r="BV167" s="145">
        <f t="shared" si="232"/>
        <v>0</v>
      </c>
      <c r="BW167" s="146">
        <f t="shared" si="233"/>
        <v>0</v>
      </c>
      <c r="BX167" s="147"/>
      <c r="BY167" s="144">
        <f t="shared" si="234"/>
        <v>18.633859060402685</v>
      </c>
      <c r="BZ167" s="144">
        <f t="shared" si="235"/>
        <v>0</v>
      </c>
      <c r="CA167" s="144">
        <f t="shared" si="236"/>
        <v>18.633859060402685</v>
      </c>
      <c r="CB167" s="144">
        <f t="shared" si="237"/>
        <v>0</v>
      </c>
      <c r="CC167" s="144">
        <f t="shared" si="238"/>
        <v>0</v>
      </c>
      <c r="CD167" s="144">
        <f t="shared" si="239"/>
        <v>0</v>
      </c>
      <c r="CE167" s="144">
        <f t="shared" si="240"/>
        <v>0</v>
      </c>
      <c r="CF167" s="144">
        <f t="shared" si="241"/>
        <v>0</v>
      </c>
      <c r="CG167" s="144">
        <f t="shared" si="242"/>
        <v>0</v>
      </c>
      <c r="CH167" s="148">
        <f t="shared" si="243"/>
        <v>0</v>
      </c>
    </row>
    <row r="168" spans="1:86" s="149" customFormat="1" ht="31.5" customHeight="1" x14ac:dyDescent="0.25">
      <c r="A168" s="117" t="s">
        <v>44</v>
      </c>
      <c r="B168" s="118" t="s">
        <v>383</v>
      </c>
      <c r="C168" s="274" t="s">
        <v>439</v>
      </c>
      <c r="D168" s="119" t="s">
        <v>398</v>
      </c>
      <c r="E168" s="121" t="s">
        <v>23</v>
      </c>
      <c r="F168" s="121" t="s">
        <v>355</v>
      </c>
      <c r="G168" s="121"/>
      <c r="H168" s="122">
        <v>3</v>
      </c>
      <c r="I168" s="123"/>
      <c r="J168" s="123" t="s">
        <v>521</v>
      </c>
      <c r="K168" s="124">
        <f t="shared" si="244"/>
        <v>14</v>
      </c>
      <c r="L168" s="123">
        <v>13</v>
      </c>
      <c r="M168" s="123">
        <v>1</v>
      </c>
      <c r="N168" s="123" t="s">
        <v>122</v>
      </c>
      <c r="O168" s="123"/>
      <c r="P168" s="124">
        <f t="shared" si="245"/>
        <v>1</v>
      </c>
      <c r="Q168" s="123">
        <v>1</v>
      </c>
      <c r="R168" s="123"/>
      <c r="S168" s="123" t="s">
        <v>329</v>
      </c>
      <c r="T168" s="123"/>
      <c r="U168" s="123" t="s">
        <v>390</v>
      </c>
      <c r="V168" s="123"/>
      <c r="W168" s="123"/>
      <c r="X168" s="123" t="s">
        <v>478</v>
      </c>
      <c r="Y168" s="123" t="s">
        <v>480</v>
      </c>
      <c r="Z168" s="297" t="s">
        <v>468</v>
      </c>
      <c r="AA168" s="126"/>
      <c r="AB168" s="127"/>
      <c r="AC168" s="128"/>
      <c r="AD168" s="129">
        <v>16</v>
      </c>
      <c r="AE168" s="130">
        <v>31</v>
      </c>
      <c r="AF168" s="131"/>
      <c r="AG168" s="132"/>
      <c r="AH168" s="133"/>
      <c r="AI168" s="132"/>
      <c r="AJ168" s="134"/>
      <c r="AK168" s="125" t="s">
        <v>332</v>
      </c>
      <c r="AL168" s="135"/>
      <c r="AM168" s="122"/>
      <c r="AN168" s="136">
        <f t="shared" si="200"/>
        <v>0</v>
      </c>
      <c r="AO168" s="137">
        <f t="shared" si="201"/>
        <v>0</v>
      </c>
      <c r="AP168" s="137">
        <f t="shared" si="202"/>
        <v>0</v>
      </c>
      <c r="AQ168" s="138">
        <f t="shared" si="203"/>
        <v>0</v>
      </c>
      <c r="AR168" s="137">
        <f t="shared" si="204"/>
        <v>0</v>
      </c>
      <c r="AS168" s="137">
        <f t="shared" si="205"/>
        <v>0</v>
      </c>
      <c r="AT168" s="137">
        <f t="shared" si="206"/>
        <v>0</v>
      </c>
      <c r="AU168" s="137">
        <f t="shared" si="207"/>
        <v>0</v>
      </c>
      <c r="AV168" s="137">
        <f t="shared" si="208"/>
        <v>0</v>
      </c>
      <c r="AW168" s="137">
        <f t="shared" si="209"/>
        <v>0</v>
      </c>
      <c r="AX168" s="137">
        <f t="shared" si="210"/>
        <v>2.4582684563758388</v>
      </c>
      <c r="AY168" s="137">
        <f t="shared" si="211"/>
        <v>0</v>
      </c>
      <c r="AZ168" s="137">
        <f t="shared" si="212"/>
        <v>0</v>
      </c>
      <c r="BA168" s="137">
        <f t="shared" si="213"/>
        <v>0</v>
      </c>
      <c r="BB168" s="137">
        <f t="shared" si="214"/>
        <v>0</v>
      </c>
      <c r="BC168" s="137">
        <f t="shared" si="215"/>
        <v>0</v>
      </c>
      <c r="BD168" s="137">
        <f t="shared" si="216"/>
        <v>0</v>
      </c>
      <c r="BE168" s="137">
        <f t="shared" si="217"/>
        <v>0</v>
      </c>
      <c r="BF168" s="137">
        <f t="shared" si="218"/>
        <v>0</v>
      </c>
      <c r="BG168" s="139">
        <f t="shared" si="219"/>
        <v>0</v>
      </c>
      <c r="BH168" s="140">
        <f t="shared" si="220"/>
        <v>0</v>
      </c>
      <c r="BI168" s="152">
        <f t="shared" si="221"/>
        <v>17.139820709491854</v>
      </c>
      <c r="BJ168" s="152">
        <f t="shared" si="222"/>
        <v>1.3184477468839886</v>
      </c>
      <c r="BK168" s="152">
        <f t="shared" si="223"/>
        <v>18.458268456375841</v>
      </c>
      <c r="BL168" s="153">
        <f t="shared" si="224"/>
        <v>7.1428571428571425E-2</v>
      </c>
      <c r="BM168" s="141"/>
      <c r="BN168" s="152">
        <f t="shared" si="225"/>
        <v>0</v>
      </c>
      <c r="BO168" s="152">
        <f t="shared" si="226"/>
        <v>0</v>
      </c>
      <c r="BP168" s="152">
        <f t="shared" si="227"/>
        <v>0</v>
      </c>
      <c r="BQ168" s="142"/>
      <c r="BR168" s="143">
        <f t="shared" si="228"/>
        <v>16</v>
      </c>
      <c r="BS168" s="144">
        <f t="shared" si="229"/>
        <v>2.4582684563758388</v>
      </c>
      <c r="BT168" s="144">
        <f t="shared" si="230"/>
        <v>2.4582684563758388</v>
      </c>
      <c r="BU168" s="144">
        <f t="shared" si="231"/>
        <v>0</v>
      </c>
      <c r="BV168" s="145">
        <f t="shared" si="232"/>
        <v>0</v>
      </c>
      <c r="BW168" s="146">
        <f t="shared" si="233"/>
        <v>0</v>
      </c>
      <c r="BX168" s="147"/>
      <c r="BY168" s="144">
        <f t="shared" si="234"/>
        <v>17.139820709491854</v>
      </c>
      <c r="BZ168" s="144">
        <f t="shared" si="235"/>
        <v>1.3184477468839886</v>
      </c>
      <c r="CA168" s="144">
        <f t="shared" si="236"/>
        <v>18.458268456375841</v>
      </c>
      <c r="CB168" s="144">
        <f t="shared" si="237"/>
        <v>0</v>
      </c>
      <c r="CC168" s="144">
        <f t="shared" si="238"/>
        <v>0</v>
      </c>
      <c r="CD168" s="144">
        <f t="shared" si="239"/>
        <v>0</v>
      </c>
      <c r="CE168" s="144">
        <f t="shared" si="240"/>
        <v>0</v>
      </c>
      <c r="CF168" s="144">
        <f t="shared" si="241"/>
        <v>0</v>
      </c>
      <c r="CG168" s="144">
        <f t="shared" si="242"/>
        <v>0</v>
      </c>
      <c r="CH168" s="148">
        <f t="shared" si="243"/>
        <v>0</v>
      </c>
    </row>
    <row r="169" spans="1:86" s="149" customFormat="1" ht="31.5" customHeight="1" x14ac:dyDescent="0.25">
      <c r="A169" s="117" t="s">
        <v>44</v>
      </c>
      <c r="B169" s="118" t="s">
        <v>383</v>
      </c>
      <c r="C169" s="274" t="s">
        <v>439</v>
      </c>
      <c r="D169" s="119" t="s">
        <v>398</v>
      </c>
      <c r="E169" s="121" t="s">
        <v>23</v>
      </c>
      <c r="F169" s="121" t="s">
        <v>355</v>
      </c>
      <c r="G169" s="121"/>
      <c r="H169" s="122">
        <v>3</v>
      </c>
      <c r="I169" s="123"/>
      <c r="J169" s="123" t="s">
        <v>373</v>
      </c>
      <c r="K169" s="124">
        <f t="shared" si="244"/>
        <v>13</v>
      </c>
      <c r="L169" s="123">
        <v>9</v>
      </c>
      <c r="M169" s="123">
        <v>4</v>
      </c>
      <c r="N169" s="123" t="s">
        <v>122</v>
      </c>
      <c r="O169" s="123"/>
      <c r="P169" s="124">
        <f t="shared" si="245"/>
        <v>1</v>
      </c>
      <c r="Q169" s="123">
        <v>1</v>
      </c>
      <c r="R169" s="123"/>
      <c r="S169" s="123" t="s">
        <v>329</v>
      </c>
      <c r="T169" s="123"/>
      <c r="U169" s="123" t="s">
        <v>390</v>
      </c>
      <c r="V169" s="123"/>
      <c r="W169" s="123"/>
      <c r="X169" s="123" t="s">
        <v>478</v>
      </c>
      <c r="Y169" s="123" t="s">
        <v>480</v>
      </c>
      <c r="Z169" s="297" t="s">
        <v>468</v>
      </c>
      <c r="AA169" s="126"/>
      <c r="AB169" s="127"/>
      <c r="AC169" s="128"/>
      <c r="AD169" s="129">
        <v>16</v>
      </c>
      <c r="AE169" s="130">
        <v>31</v>
      </c>
      <c r="AF169" s="131"/>
      <c r="AG169" s="132"/>
      <c r="AH169" s="133"/>
      <c r="AI169" s="132"/>
      <c r="AJ169" s="134"/>
      <c r="AK169" s="125" t="s">
        <v>332</v>
      </c>
      <c r="AL169" s="135"/>
      <c r="AM169" s="122"/>
      <c r="AN169" s="136">
        <f t="shared" si="200"/>
        <v>0</v>
      </c>
      <c r="AO169" s="137">
        <f t="shared" si="201"/>
        <v>0</v>
      </c>
      <c r="AP169" s="137">
        <f t="shared" si="202"/>
        <v>0</v>
      </c>
      <c r="AQ169" s="138">
        <f t="shared" si="203"/>
        <v>0</v>
      </c>
      <c r="AR169" s="137">
        <f t="shared" si="204"/>
        <v>0</v>
      </c>
      <c r="AS169" s="137">
        <f t="shared" si="205"/>
        <v>0</v>
      </c>
      <c r="AT169" s="137">
        <f t="shared" si="206"/>
        <v>0</v>
      </c>
      <c r="AU169" s="137">
        <f t="shared" si="207"/>
        <v>0</v>
      </c>
      <c r="AV169" s="137">
        <f t="shared" si="208"/>
        <v>0</v>
      </c>
      <c r="AW169" s="137">
        <f t="shared" si="209"/>
        <v>0</v>
      </c>
      <c r="AX169" s="137">
        <f t="shared" si="210"/>
        <v>2.2826778523489932</v>
      </c>
      <c r="AY169" s="137">
        <f t="shared" si="211"/>
        <v>0</v>
      </c>
      <c r="AZ169" s="137">
        <f t="shared" si="212"/>
        <v>0</v>
      </c>
      <c r="BA169" s="137">
        <f t="shared" si="213"/>
        <v>0</v>
      </c>
      <c r="BB169" s="137">
        <f t="shared" si="214"/>
        <v>0</v>
      </c>
      <c r="BC169" s="137">
        <f t="shared" si="215"/>
        <v>0</v>
      </c>
      <c r="BD169" s="137">
        <f t="shared" si="216"/>
        <v>0</v>
      </c>
      <c r="BE169" s="137">
        <f t="shared" si="217"/>
        <v>0</v>
      </c>
      <c r="BF169" s="137">
        <f t="shared" si="218"/>
        <v>0</v>
      </c>
      <c r="BG169" s="139">
        <f t="shared" si="219"/>
        <v>0</v>
      </c>
      <c r="BH169" s="140">
        <f t="shared" si="220"/>
        <v>0</v>
      </c>
      <c r="BI169" s="152">
        <f t="shared" si="221"/>
        <v>12.657238513164687</v>
      </c>
      <c r="BJ169" s="152">
        <f t="shared" si="222"/>
        <v>5.6254393391843056</v>
      </c>
      <c r="BK169" s="152">
        <f t="shared" si="223"/>
        <v>18.282677852348993</v>
      </c>
      <c r="BL169" s="153">
        <f t="shared" si="224"/>
        <v>0.30769230769230771</v>
      </c>
      <c r="BM169" s="141"/>
      <c r="BN169" s="152">
        <f t="shared" si="225"/>
        <v>0</v>
      </c>
      <c r="BO169" s="152">
        <f t="shared" si="226"/>
        <v>0</v>
      </c>
      <c r="BP169" s="152">
        <f t="shared" si="227"/>
        <v>0</v>
      </c>
      <c r="BQ169" s="142"/>
      <c r="BR169" s="143">
        <f t="shared" si="228"/>
        <v>16</v>
      </c>
      <c r="BS169" s="144">
        <f t="shared" si="229"/>
        <v>2.2826778523489932</v>
      </c>
      <c r="BT169" s="144">
        <f t="shared" si="230"/>
        <v>2.2826778523489932</v>
      </c>
      <c r="BU169" s="144">
        <f t="shared" si="231"/>
        <v>0</v>
      </c>
      <c r="BV169" s="145">
        <f t="shared" si="232"/>
        <v>0</v>
      </c>
      <c r="BW169" s="146">
        <f t="shared" si="233"/>
        <v>0</v>
      </c>
      <c r="BX169" s="147"/>
      <c r="BY169" s="144">
        <f t="shared" si="234"/>
        <v>12.657238513164687</v>
      </c>
      <c r="BZ169" s="144">
        <f t="shared" si="235"/>
        <v>5.6254393391843056</v>
      </c>
      <c r="CA169" s="144">
        <f t="shared" si="236"/>
        <v>18.282677852348993</v>
      </c>
      <c r="CB169" s="144">
        <f t="shared" si="237"/>
        <v>0</v>
      </c>
      <c r="CC169" s="144">
        <f t="shared" si="238"/>
        <v>0</v>
      </c>
      <c r="CD169" s="144">
        <f t="shared" si="239"/>
        <v>0</v>
      </c>
      <c r="CE169" s="144">
        <f t="shared" si="240"/>
        <v>0</v>
      </c>
      <c r="CF169" s="144">
        <f t="shared" si="241"/>
        <v>0</v>
      </c>
      <c r="CG169" s="144">
        <f t="shared" si="242"/>
        <v>0</v>
      </c>
      <c r="CH169" s="148">
        <f t="shared" si="243"/>
        <v>0</v>
      </c>
    </row>
    <row r="170" spans="1:86" s="149" customFormat="1" ht="31.5" customHeight="1" x14ac:dyDescent="0.25">
      <c r="A170" s="117" t="s">
        <v>44</v>
      </c>
      <c r="B170" s="118" t="s">
        <v>383</v>
      </c>
      <c r="C170" s="274" t="s">
        <v>439</v>
      </c>
      <c r="D170" s="119" t="s">
        <v>358</v>
      </c>
      <c r="E170" s="121" t="s">
        <v>23</v>
      </c>
      <c r="F170" s="121" t="s">
        <v>355</v>
      </c>
      <c r="G170" s="121"/>
      <c r="H170" s="122">
        <v>3</v>
      </c>
      <c r="I170" s="123" t="s">
        <v>330</v>
      </c>
      <c r="J170" s="123" t="s">
        <v>441</v>
      </c>
      <c r="K170" s="124">
        <f t="shared" si="244"/>
        <v>98</v>
      </c>
      <c r="L170" s="123">
        <v>74</v>
      </c>
      <c r="M170" s="123">
        <v>24</v>
      </c>
      <c r="N170" s="123" t="s">
        <v>119</v>
      </c>
      <c r="O170" s="123"/>
      <c r="P170" s="124">
        <f t="shared" si="245"/>
        <v>4</v>
      </c>
      <c r="Q170" s="123">
        <v>4</v>
      </c>
      <c r="R170" s="123"/>
      <c r="S170" s="123" t="s">
        <v>329</v>
      </c>
      <c r="T170" s="123"/>
      <c r="U170" s="123" t="s">
        <v>390</v>
      </c>
      <c r="V170" s="123" t="s">
        <v>484</v>
      </c>
      <c r="W170" s="123" t="s">
        <v>530</v>
      </c>
      <c r="X170" s="123" t="s">
        <v>484</v>
      </c>
      <c r="Y170" s="123" t="s">
        <v>480</v>
      </c>
      <c r="Z170" s="297" t="s">
        <v>467</v>
      </c>
      <c r="AA170" s="126">
        <v>72</v>
      </c>
      <c r="AB170" s="127">
        <v>16</v>
      </c>
      <c r="AC170" s="128"/>
      <c r="AD170" s="129"/>
      <c r="AE170" s="130"/>
      <c r="AF170" s="131"/>
      <c r="AG170" s="132"/>
      <c r="AH170" s="133"/>
      <c r="AI170" s="132"/>
      <c r="AJ170" s="134"/>
      <c r="AK170" s="125"/>
      <c r="AL170" s="135"/>
      <c r="AM170" s="122"/>
      <c r="AN170" s="136">
        <f t="shared" si="200"/>
        <v>24.5</v>
      </c>
      <c r="AO170" s="137">
        <f t="shared" si="201"/>
        <v>0</v>
      </c>
      <c r="AP170" s="137">
        <f t="shared" si="202"/>
        <v>0</v>
      </c>
      <c r="AQ170" s="138">
        <f t="shared" si="203"/>
        <v>3.2</v>
      </c>
      <c r="AR170" s="137">
        <f t="shared" si="204"/>
        <v>0</v>
      </c>
      <c r="AS170" s="137">
        <f t="shared" si="205"/>
        <v>0</v>
      </c>
      <c r="AT170" s="137">
        <f t="shared" si="206"/>
        <v>0</v>
      </c>
      <c r="AU170" s="137">
        <f t="shared" si="207"/>
        <v>0</v>
      </c>
      <c r="AV170" s="137">
        <f t="shared" si="208"/>
        <v>0</v>
      </c>
      <c r="AW170" s="137">
        <f t="shared" si="209"/>
        <v>0</v>
      </c>
      <c r="AX170" s="137">
        <f t="shared" si="210"/>
        <v>0</v>
      </c>
      <c r="AY170" s="137">
        <f t="shared" si="211"/>
        <v>0</v>
      </c>
      <c r="AZ170" s="137">
        <f t="shared" si="212"/>
        <v>0</v>
      </c>
      <c r="BA170" s="137">
        <f t="shared" si="213"/>
        <v>0</v>
      </c>
      <c r="BB170" s="137">
        <f t="shared" si="214"/>
        <v>0</v>
      </c>
      <c r="BC170" s="137">
        <f t="shared" si="215"/>
        <v>0</v>
      </c>
      <c r="BD170" s="137">
        <f t="shared" si="216"/>
        <v>0</v>
      </c>
      <c r="BE170" s="137">
        <f t="shared" si="217"/>
        <v>0</v>
      </c>
      <c r="BF170" s="137">
        <f t="shared" si="218"/>
        <v>0</v>
      </c>
      <c r="BG170" s="139">
        <f t="shared" si="219"/>
        <v>4.2336</v>
      </c>
      <c r="BH170" s="140">
        <f t="shared" si="220"/>
        <v>0</v>
      </c>
      <c r="BI170" s="152">
        <f t="shared" si="221"/>
        <v>36.194759183673469</v>
      </c>
      <c r="BJ170" s="152">
        <f t="shared" si="222"/>
        <v>11.73884081632653</v>
      </c>
      <c r="BK170" s="152">
        <f t="shared" si="223"/>
        <v>47.933599999999998</v>
      </c>
      <c r="BL170" s="153">
        <f t="shared" si="224"/>
        <v>0.24489795918367346</v>
      </c>
      <c r="BM170" s="141"/>
      <c r="BN170" s="152">
        <f t="shared" si="225"/>
        <v>0</v>
      </c>
      <c r="BO170" s="152">
        <f t="shared" si="226"/>
        <v>0</v>
      </c>
      <c r="BP170" s="152">
        <f t="shared" si="227"/>
        <v>0</v>
      </c>
      <c r="BQ170" s="142"/>
      <c r="BR170" s="143">
        <f t="shared" si="228"/>
        <v>43.7</v>
      </c>
      <c r="BS170" s="144">
        <f t="shared" si="229"/>
        <v>4.2336</v>
      </c>
      <c r="BT170" s="144">
        <f t="shared" si="230"/>
        <v>4.2336</v>
      </c>
      <c r="BU170" s="144">
        <f t="shared" si="231"/>
        <v>0</v>
      </c>
      <c r="BV170" s="145">
        <f t="shared" si="232"/>
        <v>0</v>
      </c>
      <c r="BW170" s="146">
        <f t="shared" si="233"/>
        <v>0</v>
      </c>
      <c r="BX170" s="147"/>
      <c r="BY170" s="144">
        <f t="shared" si="234"/>
        <v>36.194759183673469</v>
      </c>
      <c r="BZ170" s="144">
        <f t="shared" si="235"/>
        <v>11.73884081632653</v>
      </c>
      <c r="CA170" s="144">
        <f t="shared" si="236"/>
        <v>47.933599999999998</v>
      </c>
      <c r="CB170" s="144">
        <f t="shared" si="237"/>
        <v>0</v>
      </c>
      <c r="CC170" s="144">
        <f t="shared" si="238"/>
        <v>0</v>
      </c>
      <c r="CD170" s="144">
        <f t="shared" si="239"/>
        <v>0</v>
      </c>
      <c r="CE170" s="144">
        <f t="shared" si="240"/>
        <v>0</v>
      </c>
      <c r="CF170" s="144">
        <f t="shared" si="241"/>
        <v>0</v>
      </c>
      <c r="CG170" s="144">
        <f t="shared" si="242"/>
        <v>0</v>
      </c>
      <c r="CH170" s="148">
        <f t="shared" si="243"/>
        <v>0</v>
      </c>
    </row>
    <row r="171" spans="1:86" s="149" customFormat="1" ht="31.5" customHeight="1" x14ac:dyDescent="0.25">
      <c r="A171" s="117" t="s">
        <v>44</v>
      </c>
      <c r="B171" s="118" t="s">
        <v>383</v>
      </c>
      <c r="C171" s="274" t="s">
        <v>439</v>
      </c>
      <c r="D171" s="119" t="s">
        <v>358</v>
      </c>
      <c r="E171" s="121" t="s">
        <v>23</v>
      </c>
      <c r="F171" s="121" t="s">
        <v>355</v>
      </c>
      <c r="G171" s="121"/>
      <c r="H171" s="122">
        <v>3</v>
      </c>
      <c r="I171" s="123"/>
      <c r="J171" s="123" t="s">
        <v>168</v>
      </c>
      <c r="K171" s="124">
        <f t="shared" ref="K171" si="248">L171+M171</f>
        <v>10</v>
      </c>
      <c r="L171" s="123">
        <v>8</v>
      </c>
      <c r="M171" s="123">
        <v>2</v>
      </c>
      <c r="N171" s="123" t="s">
        <v>122</v>
      </c>
      <c r="O171" s="123"/>
      <c r="P171" s="124">
        <f t="shared" ref="P171" si="249">SUM(Q171:R171)</f>
        <v>1</v>
      </c>
      <c r="Q171" s="123">
        <v>1</v>
      </c>
      <c r="R171" s="123"/>
      <c r="S171" s="123" t="s">
        <v>329</v>
      </c>
      <c r="T171" s="123"/>
      <c r="U171" s="123" t="s">
        <v>390</v>
      </c>
      <c r="V171" s="123"/>
      <c r="W171" s="123"/>
      <c r="X171" s="123" t="s">
        <v>478</v>
      </c>
      <c r="Y171" s="123" t="s">
        <v>480</v>
      </c>
      <c r="Z171" s="297" t="s">
        <v>468</v>
      </c>
      <c r="AA171" s="126"/>
      <c r="AB171" s="127"/>
      <c r="AC171" s="128"/>
      <c r="AD171" s="129">
        <v>16</v>
      </c>
      <c r="AE171" s="130">
        <v>31</v>
      </c>
      <c r="AF171" s="131"/>
      <c r="AG171" s="132"/>
      <c r="AH171" s="133"/>
      <c r="AI171" s="132"/>
      <c r="AJ171" s="134"/>
      <c r="AK171" s="125" t="s">
        <v>332</v>
      </c>
      <c r="AL171" s="135"/>
      <c r="AM171" s="122"/>
      <c r="AN171" s="136">
        <f t="shared" si="200"/>
        <v>0</v>
      </c>
      <c r="AO171" s="137">
        <f t="shared" si="201"/>
        <v>0</v>
      </c>
      <c r="AP171" s="137">
        <f t="shared" si="202"/>
        <v>0</v>
      </c>
      <c r="AQ171" s="138">
        <f t="shared" si="203"/>
        <v>0</v>
      </c>
      <c r="AR171" s="137">
        <f t="shared" si="204"/>
        <v>0</v>
      </c>
      <c r="AS171" s="137">
        <f t="shared" si="205"/>
        <v>0</v>
      </c>
      <c r="AT171" s="137">
        <f t="shared" si="206"/>
        <v>0</v>
      </c>
      <c r="AU171" s="137">
        <f t="shared" si="207"/>
        <v>0</v>
      </c>
      <c r="AV171" s="137">
        <f t="shared" si="208"/>
        <v>0</v>
      </c>
      <c r="AW171" s="137">
        <f t="shared" si="209"/>
        <v>0</v>
      </c>
      <c r="AX171" s="137">
        <f t="shared" si="210"/>
        <v>1.7559060402684561</v>
      </c>
      <c r="AY171" s="137">
        <f t="shared" si="211"/>
        <v>0</v>
      </c>
      <c r="AZ171" s="137">
        <f t="shared" si="212"/>
        <v>0</v>
      </c>
      <c r="BA171" s="137">
        <f t="shared" si="213"/>
        <v>0</v>
      </c>
      <c r="BB171" s="137">
        <f t="shared" si="214"/>
        <v>0</v>
      </c>
      <c r="BC171" s="137">
        <f t="shared" si="215"/>
        <v>0</v>
      </c>
      <c r="BD171" s="137">
        <f t="shared" si="216"/>
        <v>0</v>
      </c>
      <c r="BE171" s="137">
        <f t="shared" si="217"/>
        <v>0</v>
      </c>
      <c r="BF171" s="137">
        <f t="shared" si="218"/>
        <v>0</v>
      </c>
      <c r="BG171" s="139">
        <f t="shared" si="219"/>
        <v>0</v>
      </c>
      <c r="BH171" s="140">
        <f t="shared" si="220"/>
        <v>0</v>
      </c>
      <c r="BI171" s="152">
        <f t="shared" si="221"/>
        <v>14.204724832214765</v>
      </c>
      <c r="BJ171" s="152">
        <f t="shared" si="222"/>
        <v>3.5511812080536913</v>
      </c>
      <c r="BK171" s="152">
        <f t="shared" si="223"/>
        <v>17.755906040268457</v>
      </c>
      <c r="BL171" s="153">
        <f t="shared" si="224"/>
        <v>0.2</v>
      </c>
      <c r="BM171" s="141"/>
      <c r="BN171" s="152">
        <f t="shared" si="225"/>
        <v>0</v>
      </c>
      <c r="BO171" s="152">
        <f t="shared" si="226"/>
        <v>0</v>
      </c>
      <c r="BP171" s="152">
        <f t="shared" si="227"/>
        <v>0</v>
      </c>
      <c r="BQ171" s="142"/>
      <c r="BR171" s="143">
        <f t="shared" si="228"/>
        <v>16</v>
      </c>
      <c r="BS171" s="144">
        <f t="shared" si="229"/>
        <v>1.7559060402684561</v>
      </c>
      <c r="BT171" s="144">
        <f t="shared" si="230"/>
        <v>1.7559060402684561</v>
      </c>
      <c r="BU171" s="144">
        <f t="shared" si="231"/>
        <v>0</v>
      </c>
      <c r="BV171" s="145">
        <f t="shared" si="232"/>
        <v>0</v>
      </c>
      <c r="BW171" s="146">
        <f t="shared" si="233"/>
        <v>0</v>
      </c>
      <c r="BX171" s="147"/>
      <c r="BY171" s="144">
        <f t="shared" si="234"/>
        <v>14.204724832214765</v>
      </c>
      <c r="BZ171" s="144">
        <f t="shared" si="235"/>
        <v>3.5511812080536913</v>
      </c>
      <c r="CA171" s="144">
        <f t="shared" si="236"/>
        <v>17.755906040268457</v>
      </c>
      <c r="CB171" s="144">
        <f t="shared" si="237"/>
        <v>0</v>
      </c>
      <c r="CC171" s="144">
        <f t="shared" si="238"/>
        <v>0</v>
      </c>
      <c r="CD171" s="144">
        <f t="shared" si="239"/>
        <v>0</v>
      </c>
      <c r="CE171" s="144">
        <f t="shared" si="240"/>
        <v>0</v>
      </c>
      <c r="CF171" s="144">
        <f t="shared" si="241"/>
        <v>0</v>
      </c>
      <c r="CG171" s="144">
        <f t="shared" si="242"/>
        <v>0</v>
      </c>
      <c r="CH171" s="148">
        <f t="shared" si="243"/>
        <v>0</v>
      </c>
    </row>
    <row r="172" spans="1:86" s="149" customFormat="1" ht="31.5" customHeight="1" x14ac:dyDescent="0.25">
      <c r="A172" s="117" t="s">
        <v>44</v>
      </c>
      <c r="B172" s="118" t="s">
        <v>383</v>
      </c>
      <c r="C172" s="274" t="s">
        <v>439</v>
      </c>
      <c r="D172" s="119" t="s">
        <v>358</v>
      </c>
      <c r="E172" s="121" t="s">
        <v>23</v>
      </c>
      <c r="F172" s="121" t="s">
        <v>355</v>
      </c>
      <c r="G172" s="121"/>
      <c r="H172" s="122">
        <v>3</v>
      </c>
      <c r="I172" s="123"/>
      <c r="J172" s="123" t="s">
        <v>168</v>
      </c>
      <c r="K172" s="124">
        <f t="shared" si="244"/>
        <v>11</v>
      </c>
      <c r="L172" s="123">
        <v>9</v>
      </c>
      <c r="M172" s="123">
        <v>2</v>
      </c>
      <c r="N172" s="123" t="s">
        <v>122</v>
      </c>
      <c r="O172" s="123"/>
      <c r="P172" s="124">
        <f t="shared" si="245"/>
        <v>1</v>
      </c>
      <c r="Q172" s="123">
        <v>1</v>
      </c>
      <c r="R172" s="123"/>
      <c r="S172" s="123" t="s">
        <v>329</v>
      </c>
      <c r="T172" s="123"/>
      <c r="U172" s="123" t="s">
        <v>390</v>
      </c>
      <c r="V172" s="123"/>
      <c r="W172" s="123"/>
      <c r="X172" s="123" t="s">
        <v>478</v>
      </c>
      <c r="Y172" s="123" t="s">
        <v>480</v>
      </c>
      <c r="Z172" s="297" t="s">
        <v>468</v>
      </c>
      <c r="AA172" s="126"/>
      <c r="AB172" s="127"/>
      <c r="AC172" s="128"/>
      <c r="AD172" s="129">
        <v>16</v>
      </c>
      <c r="AE172" s="130">
        <v>31</v>
      </c>
      <c r="AF172" s="131"/>
      <c r="AG172" s="132"/>
      <c r="AH172" s="133"/>
      <c r="AI172" s="132"/>
      <c r="AJ172" s="134"/>
      <c r="AK172" s="125" t="s">
        <v>332</v>
      </c>
      <c r="AL172" s="135"/>
      <c r="AM172" s="122"/>
      <c r="AN172" s="136">
        <f t="shared" si="200"/>
        <v>0</v>
      </c>
      <c r="AO172" s="137">
        <f t="shared" si="201"/>
        <v>0</v>
      </c>
      <c r="AP172" s="137">
        <f t="shared" si="202"/>
        <v>0</v>
      </c>
      <c r="AQ172" s="138">
        <f t="shared" si="203"/>
        <v>0</v>
      </c>
      <c r="AR172" s="137">
        <f t="shared" si="204"/>
        <v>0</v>
      </c>
      <c r="AS172" s="137">
        <f t="shared" si="205"/>
        <v>0</v>
      </c>
      <c r="AT172" s="137">
        <f t="shared" si="206"/>
        <v>0</v>
      </c>
      <c r="AU172" s="137">
        <f t="shared" si="207"/>
        <v>0</v>
      </c>
      <c r="AV172" s="137">
        <f t="shared" si="208"/>
        <v>0</v>
      </c>
      <c r="AW172" s="137">
        <f t="shared" si="209"/>
        <v>0</v>
      </c>
      <c r="AX172" s="137">
        <f t="shared" si="210"/>
        <v>1.9314966442953019</v>
      </c>
      <c r="AY172" s="137">
        <f t="shared" si="211"/>
        <v>0</v>
      </c>
      <c r="AZ172" s="137">
        <f t="shared" si="212"/>
        <v>0</v>
      </c>
      <c r="BA172" s="137">
        <f t="shared" si="213"/>
        <v>0</v>
      </c>
      <c r="BB172" s="137">
        <f t="shared" si="214"/>
        <v>0</v>
      </c>
      <c r="BC172" s="137">
        <f t="shared" si="215"/>
        <v>0</v>
      </c>
      <c r="BD172" s="137">
        <f t="shared" si="216"/>
        <v>0</v>
      </c>
      <c r="BE172" s="137">
        <f t="shared" si="217"/>
        <v>0</v>
      </c>
      <c r="BF172" s="137">
        <f t="shared" si="218"/>
        <v>0</v>
      </c>
      <c r="BG172" s="139">
        <f t="shared" si="219"/>
        <v>0</v>
      </c>
      <c r="BH172" s="140">
        <f t="shared" si="220"/>
        <v>0</v>
      </c>
      <c r="BI172" s="152">
        <f t="shared" si="221"/>
        <v>14.671224527150699</v>
      </c>
      <c r="BJ172" s="152">
        <f t="shared" si="222"/>
        <v>3.2602721171446003</v>
      </c>
      <c r="BK172" s="152">
        <f t="shared" si="223"/>
        <v>17.931496644295301</v>
      </c>
      <c r="BL172" s="153">
        <f t="shared" si="224"/>
        <v>0.18181818181818182</v>
      </c>
      <c r="BM172" s="141"/>
      <c r="BN172" s="152">
        <f t="shared" si="225"/>
        <v>0</v>
      </c>
      <c r="BO172" s="152">
        <f t="shared" si="226"/>
        <v>0</v>
      </c>
      <c r="BP172" s="152">
        <f t="shared" si="227"/>
        <v>0</v>
      </c>
      <c r="BQ172" s="142"/>
      <c r="BR172" s="143">
        <f t="shared" si="228"/>
        <v>16</v>
      </c>
      <c r="BS172" s="144">
        <f t="shared" si="229"/>
        <v>1.9314966442953019</v>
      </c>
      <c r="BT172" s="144">
        <f t="shared" si="230"/>
        <v>1.9314966442953019</v>
      </c>
      <c r="BU172" s="144">
        <f t="shared" si="231"/>
        <v>0</v>
      </c>
      <c r="BV172" s="145">
        <f t="shared" si="232"/>
        <v>0</v>
      </c>
      <c r="BW172" s="146">
        <f t="shared" si="233"/>
        <v>0</v>
      </c>
      <c r="BX172" s="147"/>
      <c r="BY172" s="144">
        <f t="shared" si="234"/>
        <v>14.671224527150699</v>
      </c>
      <c r="BZ172" s="144">
        <f t="shared" si="235"/>
        <v>3.2602721171446003</v>
      </c>
      <c r="CA172" s="144">
        <f t="shared" si="236"/>
        <v>17.931496644295301</v>
      </c>
      <c r="CB172" s="144">
        <f t="shared" si="237"/>
        <v>0</v>
      </c>
      <c r="CC172" s="144">
        <f t="shared" si="238"/>
        <v>0</v>
      </c>
      <c r="CD172" s="144">
        <f t="shared" si="239"/>
        <v>0</v>
      </c>
      <c r="CE172" s="144">
        <f t="shared" si="240"/>
        <v>0</v>
      </c>
      <c r="CF172" s="144">
        <f t="shared" si="241"/>
        <v>0</v>
      </c>
      <c r="CG172" s="144">
        <f t="shared" si="242"/>
        <v>0</v>
      </c>
      <c r="CH172" s="148">
        <f t="shared" si="243"/>
        <v>0</v>
      </c>
    </row>
    <row r="173" spans="1:86" s="149" customFormat="1" ht="31.5" customHeight="1" x14ac:dyDescent="0.25">
      <c r="A173" s="117" t="s">
        <v>44</v>
      </c>
      <c r="B173" s="118" t="s">
        <v>383</v>
      </c>
      <c r="C173" s="274" t="s">
        <v>439</v>
      </c>
      <c r="D173" s="119" t="s">
        <v>358</v>
      </c>
      <c r="E173" s="121" t="s">
        <v>23</v>
      </c>
      <c r="F173" s="121" t="s">
        <v>355</v>
      </c>
      <c r="G173" s="121"/>
      <c r="H173" s="122">
        <v>3</v>
      </c>
      <c r="I173" s="123"/>
      <c r="J173" s="150" t="s">
        <v>335</v>
      </c>
      <c r="K173" s="124">
        <f t="shared" ref="K173" si="250">L173+M173</f>
        <v>13</v>
      </c>
      <c r="L173" s="123">
        <v>9</v>
      </c>
      <c r="M173" s="123">
        <v>4</v>
      </c>
      <c r="N173" s="123" t="s">
        <v>122</v>
      </c>
      <c r="O173" s="123"/>
      <c r="P173" s="124">
        <f t="shared" ref="P173" si="251">SUM(Q173:R173)</f>
        <v>1</v>
      </c>
      <c r="Q173" s="123">
        <v>1</v>
      </c>
      <c r="R173" s="123"/>
      <c r="S173" s="123" t="s">
        <v>329</v>
      </c>
      <c r="T173" s="123"/>
      <c r="U173" s="123" t="s">
        <v>390</v>
      </c>
      <c r="V173" s="123"/>
      <c r="W173" s="123"/>
      <c r="X173" s="123" t="s">
        <v>478</v>
      </c>
      <c r="Y173" s="123" t="s">
        <v>480</v>
      </c>
      <c r="Z173" s="297" t="s">
        <v>468</v>
      </c>
      <c r="AA173" s="126"/>
      <c r="AB173" s="127"/>
      <c r="AC173" s="128"/>
      <c r="AD173" s="129">
        <v>16</v>
      </c>
      <c r="AE173" s="130">
        <v>31</v>
      </c>
      <c r="AF173" s="131"/>
      <c r="AG173" s="132"/>
      <c r="AH173" s="133"/>
      <c r="AI173" s="132"/>
      <c r="AJ173" s="134"/>
      <c r="AK173" s="125" t="s">
        <v>332</v>
      </c>
      <c r="AL173" s="135"/>
      <c r="AM173" s="122"/>
      <c r="AN173" s="136">
        <f t="shared" si="200"/>
        <v>0</v>
      </c>
      <c r="AO173" s="137">
        <f t="shared" si="201"/>
        <v>0</v>
      </c>
      <c r="AP173" s="137">
        <f t="shared" si="202"/>
        <v>0</v>
      </c>
      <c r="AQ173" s="138">
        <f t="shared" si="203"/>
        <v>0</v>
      </c>
      <c r="AR173" s="137">
        <f t="shared" si="204"/>
        <v>0</v>
      </c>
      <c r="AS173" s="137">
        <f t="shared" si="205"/>
        <v>0</v>
      </c>
      <c r="AT173" s="137">
        <f t="shared" si="206"/>
        <v>0</v>
      </c>
      <c r="AU173" s="137">
        <f t="shared" si="207"/>
        <v>0</v>
      </c>
      <c r="AV173" s="137">
        <f t="shared" si="208"/>
        <v>0</v>
      </c>
      <c r="AW173" s="137">
        <f t="shared" si="209"/>
        <v>0</v>
      </c>
      <c r="AX173" s="137">
        <f t="shared" si="210"/>
        <v>2.2826778523489932</v>
      </c>
      <c r="AY173" s="137">
        <f t="shared" si="211"/>
        <v>0</v>
      </c>
      <c r="AZ173" s="137">
        <f t="shared" si="212"/>
        <v>0</v>
      </c>
      <c r="BA173" s="137">
        <f t="shared" si="213"/>
        <v>0</v>
      </c>
      <c r="BB173" s="137">
        <f t="shared" si="214"/>
        <v>0</v>
      </c>
      <c r="BC173" s="137">
        <f t="shared" si="215"/>
        <v>0</v>
      </c>
      <c r="BD173" s="137">
        <f t="shared" si="216"/>
        <v>0</v>
      </c>
      <c r="BE173" s="137">
        <f t="shared" si="217"/>
        <v>0</v>
      </c>
      <c r="BF173" s="137">
        <f t="shared" si="218"/>
        <v>0</v>
      </c>
      <c r="BG173" s="139">
        <f t="shared" si="219"/>
        <v>0</v>
      </c>
      <c r="BH173" s="140">
        <f t="shared" si="220"/>
        <v>0</v>
      </c>
      <c r="BI173" s="152">
        <f t="shared" si="221"/>
        <v>12.657238513164687</v>
      </c>
      <c r="BJ173" s="152">
        <f t="shared" si="222"/>
        <v>5.6254393391843056</v>
      </c>
      <c r="BK173" s="152">
        <f t="shared" si="223"/>
        <v>18.282677852348993</v>
      </c>
      <c r="BL173" s="153">
        <f t="shared" si="224"/>
        <v>0.30769230769230771</v>
      </c>
      <c r="BM173" s="141"/>
      <c r="BN173" s="152">
        <f t="shared" si="225"/>
        <v>0</v>
      </c>
      <c r="BO173" s="152">
        <f t="shared" si="226"/>
        <v>0</v>
      </c>
      <c r="BP173" s="152">
        <f t="shared" si="227"/>
        <v>0</v>
      </c>
      <c r="BQ173" s="142"/>
      <c r="BR173" s="143">
        <f t="shared" si="228"/>
        <v>16</v>
      </c>
      <c r="BS173" s="144">
        <f t="shared" si="229"/>
        <v>2.2826778523489932</v>
      </c>
      <c r="BT173" s="144">
        <f t="shared" si="230"/>
        <v>2.2826778523489932</v>
      </c>
      <c r="BU173" s="144">
        <f t="shared" si="231"/>
        <v>0</v>
      </c>
      <c r="BV173" s="145">
        <f t="shared" si="232"/>
        <v>0</v>
      </c>
      <c r="BW173" s="146">
        <f t="shared" si="233"/>
        <v>0</v>
      </c>
      <c r="BX173" s="147"/>
      <c r="BY173" s="144">
        <f t="shared" si="234"/>
        <v>12.657238513164687</v>
      </c>
      <c r="BZ173" s="144">
        <f t="shared" si="235"/>
        <v>5.6254393391843056</v>
      </c>
      <c r="CA173" s="144">
        <f t="shared" si="236"/>
        <v>18.282677852348993</v>
      </c>
      <c r="CB173" s="144">
        <f t="shared" si="237"/>
        <v>0</v>
      </c>
      <c r="CC173" s="144">
        <f t="shared" si="238"/>
        <v>0</v>
      </c>
      <c r="CD173" s="144">
        <f t="shared" si="239"/>
        <v>0</v>
      </c>
      <c r="CE173" s="144">
        <f t="shared" si="240"/>
        <v>0</v>
      </c>
      <c r="CF173" s="144">
        <f t="shared" si="241"/>
        <v>0</v>
      </c>
      <c r="CG173" s="144">
        <f t="shared" si="242"/>
        <v>0</v>
      </c>
      <c r="CH173" s="148">
        <f t="shared" si="243"/>
        <v>0</v>
      </c>
    </row>
    <row r="174" spans="1:86" s="149" customFormat="1" ht="31.5" customHeight="1" x14ac:dyDescent="0.25">
      <c r="A174" s="117" t="s">
        <v>44</v>
      </c>
      <c r="B174" s="118" t="s">
        <v>383</v>
      </c>
      <c r="C174" s="274" t="s">
        <v>439</v>
      </c>
      <c r="D174" s="119" t="s">
        <v>358</v>
      </c>
      <c r="E174" s="121" t="s">
        <v>23</v>
      </c>
      <c r="F174" s="121" t="s">
        <v>355</v>
      </c>
      <c r="G174" s="121"/>
      <c r="H174" s="122">
        <v>3</v>
      </c>
      <c r="I174" s="123"/>
      <c r="J174" s="150" t="s">
        <v>335</v>
      </c>
      <c r="K174" s="124">
        <f t="shared" si="244"/>
        <v>12</v>
      </c>
      <c r="L174" s="123">
        <v>9</v>
      </c>
      <c r="M174" s="123">
        <v>3</v>
      </c>
      <c r="N174" s="123" t="s">
        <v>122</v>
      </c>
      <c r="O174" s="123"/>
      <c r="P174" s="124">
        <f t="shared" si="245"/>
        <v>1</v>
      </c>
      <c r="Q174" s="123">
        <v>1</v>
      </c>
      <c r="R174" s="123"/>
      <c r="S174" s="123" t="s">
        <v>329</v>
      </c>
      <c r="T174" s="123"/>
      <c r="U174" s="123" t="s">
        <v>390</v>
      </c>
      <c r="V174" s="123"/>
      <c r="W174" s="123"/>
      <c r="X174" s="123" t="s">
        <v>478</v>
      </c>
      <c r="Y174" s="123" t="s">
        <v>480</v>
      </c>
      <c r="Z174" s="297" t="s">
        <v>468</v>
      </c>
      <c r="AA174" s="126"/>
      <c r="AB174" s="127"/>
      <c r="AC174" s="128"/>
      <c r="AD174" s="129">
        <v>16</v>
      </c>
      <c r="AE174" s="130">
        <v>31</v>
      </c>
      <c r="AF174" s="131"/>
      <c r="AG174" s="132"/>
      <c r="AH174" s="133"/>
      <c r="AI174" s="132"/>
      <c r="AJ174" s="134"/>
      <c r="AK174" s="125" t="s">
        <v>332</v>
      </c>
      <c r="AL174" s="135"/>
      <c r="AM174" s="122"/>
      <c r="AN174" s="136">
        <f t="shared" si="200"/>
        <v>0</v>
      </c>
      <c r="AO174" s="137">
        <f t="shared" si="201"/>
        <v>0</v>
      </c>
      <c r="AP174" s="137">
        <f t="shared" si="202"/>
        <v>0</v>
      </c>
      <c r="AQ174" s="138">
        <f t="shared" si="203"/>
        <v>0</v>
      </c>
      <c r="AR174" s="137">
        <f t="shared" si="204"/>
        <v>0</v>
      </c>
      <c r="AS174" s="137">
        <f t="shared" si="205"/>
        <v>0</v>
      </c>
      <c r="AT174" s="137">
        <f t="shared" si="206"/>
        <v>0</v>
      </c>
      <c r="AU174" s="137">
        <f t="shared" si="207"/>
        <v>0</v>
      </c>
      <c r="AV174" s="137">
        <f t="shared" si="208"/>
        <v>0</v>
      </c>
      <c r="AW174" s="137">
        <f t="shared" si="209"/>
        <v>0</v>
      </c>
      <c r="AX174" s="137">
        <f t="shared" si="210"/>
        <v>2.1070872483221477</v>
      </c>
      <c r="AY174" s="137">
        <f t="shared" si="211"/>
        <v>0</v>
      </c>
      <c r="AZ174" s="137">
        <f t="shared" si="212"/>
        <v>0</v>
      </c>
      <c r="BA174" s="137">
        <f t="shared" si="213"/>
        <v>0</v>
      </c>
      <c r="BB174" s="137">
        <f t="shared" si="214"/>
        <v>0</v>
      </c>
      <c r="BC174" s="137">
        <f t="shared" si="215"/>
        <v>0</v>
      </c>
      <c r="BD174" s="137">
        <f t="shared" si="216"/>
        <v>0</v>
      </c>
      <c r="BE174" s="137">
        <f t="shared" si="217"/>
        <v>0</v>
      </c>
      <c r="BF174" s="137">
        <f t="shared" si="218"/>
        <v>0</v>
      </c>
      <c r="BG174" s="139">
        <f t="shared" si="219"/>
        <v>0</v>
      </c>
      <c r="BH174" s="140">
        <f t="shared" si="220"/>
        <v>0</v>
      </c>
      <c r="BI174" s="152">
        <f t="shared" si="221"/>
        <v>13.580315436241612</v>
      </c>
      <c r="BJ174" s="152">
        <f t="shared" si="222"/>
        <v>4.5267718120805371</v>
      </c>
      <c r="BK174" s="152">
        <f t="shared" si="223"/>
        <v>18.107087248322149</v>
      </c>
      <c r="BL174" s="153">
        <f t="shared" si="224"/>
        <v>0.25</v>
      </c>
      <c r="BM174" s="141"/>
      <c r="BN174" s="152">
        <f t="shared" si="225"/>
        <v>0</v>
      </c>
      <c r="BO174" s="152">
        <f t="shared" si="226"/>
        <v>0</v>
      </c>
      <c r="BP174" s="152">
        <f t="shared" si="227"/>
        <v>0</v>
      </c>
      <c r="BQ174" s="142"/>
      <c r="BR174" s="143">
        <f t="shared" si="228"/>
        <v>16</v>
      </c>
      <c r="BS174" s="144">
        <f t="shared" si="229"/>
        <v>2.1070872483221477</v>
      </c>
      <c r="BT174" s="144">
        <f t="shared" si="230"/>
        <v>2.1070872483221477</v>
      </c>
      <c r="BU174" s="144">
        <f t="shared" si="231"/>
        <v>0</v>
      </c>
      <c r="BV174" s="145">
        <f t="shared" si="232"/>
        <v>0</v>
      </c>
      <c r="BW174" s="146">
        <f t="shared" si="233"/>
        <v>0</v>
      </c>
      <c r="BX174" s="147"/>
      <c r="BY174" s="144">
        <f t="shared" si="234"/>
        <v>13.580315436241612</v>
      </c>
      <c r="BZ174" s="144">
        <f t="shared" si="235"/>
        <v>4.5267718120805371</v>
      </c>
      <c r="CA174" s="144">
        <f t="shared" si="236"/>
        <v>18.107087248322149</v>
      </c>
      <c r="CB174" s="144">
        <f t="shared" si="237"/>
        <v>0</v>
      </c>
      <c r="CC174" s="144">
        <f t="shared" si="238"/>
        <v>0</v>
      </c>
      <c r="CD174" s="144">
        <f t="shared" si="239"/>
        <v>0</v>
      </c>
      <c r="CE174" s="144">
        <f t="shared" si="240"/>
        <v>0</v>
      </c>
      <c r="CF174" s="144">
        <f t="shared" si="241"/>
        <v>0</v>
      </c>
      <c r="CG174" s="144">
        <f t="shared" si="242"/>
        <v>0</v>
      </c>
      <c r="CH174" s="148">
        <f t="shared" si="243"/>
        <v>0</v>
      </c>
    </row>
    <row r="175" spans="1:86" s="149" customFormat="1" ht="31.5" customHeight="1" x14ac:dyDescent="0.25">
      <c r="A175" s="117" t="s">
        <v>44</v>
      </c>
      <c r="B175" s="118" t="s">
        <v>383</v>
      </c>
      <c r="C175" s="274" t="s">
        <v>439</v>
      </c>
      <c r="D175" s="119" t="s">
        <v>358</v>
      </c>
      <c r="E175" s="121" t="s">
        <v>23</v>
      </c>
      <c r="F175" s="121" t="s">
        <v>355</v>
      </c>
      <c r="G175" s="121"/>
      <c r="H175" s="122">
        <v>3</v>
      </c>
      <c r="I175" s="123"/>
      <c r="J175" s="123" t="s">
        <v>334</v>
      </c>
      <c r="K175" s="124">
        <f t="shared" ref="K175" si="252">L175+M175</f>
        <v>12</v>
      </c>
      <c r="L175" s="123">
        <v>10</v>
      </c>
      <c r="M175" s="123">
        <v>2</v>
      </c>
      <c r="N175" s="123" t="s">
        <v>122</v>
      </c>
      <c r="O175" s="123"/>
      <c r="P175" s="124">
        <f t="shared" ref="P175" si="253">SUM(Q175:R175)</f>
        <v>1</v>
      </c>
      <c r="Q175" s="123">
        <v>1</v>
      </c>
      <c r="R175" s="123"/>
      <c r="S175" s="123" t="s">
        <v>329</v>
      </c>
      <c r="T175" s="123"/>
      <c r="U175" s="123" t="s">
        <v>390</v>
      </c>
      <c r="V175" s="123"/>
      <c r="W175" s="123"/>
      <c r="X175" s="123" t="s">
        <v>478</v>
      </c>
      <c r="Y175" s="123" t="s">
        <v>480</v>
      </c>
      <c r="Z175" s="297" t="s">
        <v>468</v>
      </c>
      <c r="AA175" s="126"/>
      <c r="AB175" s="127"/>
      <c r="AC175" s="128"/>
      <c r="AD175" s="129">
        <v>16</v>
      </c>
      <c r="AE175" s="130">
        <v>31</v>
      </c>
      <c r="AF175" s="131"/>
      <c r="AG175" s="132"/>
      <c r="AH175" s="133"/>
      <c r="AI175" s="132"/>
      <c r="AJ175" s="134"/>
      <c r="AK175" s="125" t="s">
        <v>332</v>
      </c>
      <c r="AL175" s="135"/>
      <c r="AM175" s="122"/>
      <c r="AN175" s="136">
        <f t="shared" si="200"/>
        <v>0</v>
      </c>
      <c r="AO175" s="137">
        <f t="shared" si="201"/>
        <v>0</v>
      </c>
      <c r="AP175" s="137">
        <f t="shared" si="202"/>
        <v>0</v>
      </c>
      <c r="AQ175" s="138">
        <f t="shared" si="203"/>
        <v>0</v>
      </c>
      <c r="AR175" s="137">
        <f t="shared" si="204"/>
        <v>0</v>
      </c>
      <c r="AS175" s="137">
        <f t="shared" si="205"/>
        <v>0</v>
      </c>
      <c r="AT175" s="137">
        <f t="shared" si="206"/>
        <v>0</v>
      </c>
      <c r="AU175" s="137">
        <f t="shared" si="207"/>
        <v>0</v>
      </c>
      <c r="AV175" s="137">
        <f t="shared" si="208"/>
        <v>0</v>
      </c>
      <c r="AW175" s="137">
        <f t="shared" si="209"/>
        <v>0</v>
      </c>
      <c r="AX175" s="137">
        <f t="shared" si="210"/>
        <v>2.1070872483221477</v>
      </c>
      <c r="AY175" s="137">
        <f t="shared" si="211"/>
        <v>0</v>
      </c>
      <c r="AZ175" s="137">
        <f t="shared" si="212"/>
        <v>0</v>
      </c>
      <c r="BA175" s="137">
        <f t="shared" si="213"/>
        <v>0</v>
      </c>
      <c r="BB175" s="137">
        <f t="shared" si="214"/>
        <v>0</v>
      </c>
      <c r="BC175" s="137">
        <f t="shared" si="215"/>
        <v>0</v>
      </c>
      <c r="BD175" s="137">
        <f t="shared" si="216"/>
        <v>0</v>
      </c>
      <c r="BE175" s="137">
        <f t="shared" si="217"/>
        <v>0</v>
      </c>
      <c r="BF175" s="137">
        <f t="shared" si="218"/>
        <v>0</v>
      </c>
      <c r="BG175" s="139">
        <f t="shared" si="219"/>
        <v>0</v>
      </c>
      <c r="BH175" s="140">
        <f t="shared" si="220"/>
        <v>0</v>
      </c>
      <c r="BI175" s="152">
        <f t="shared" si="221"/>
        <v>15.08923937360179</v>
      </c>
      <c r="BJ175" s="152">
        <f t="shared" si="222"/>
        <v>3.0178478747203581</v>
      </c>
      <c r="BK175" s="152">
        <f t="shared" si="223"/>
        <v>18.107087248322149</v>
      </c>
      <c r="BL175" s="153">
        <f t="shared" si="224"/>
        <v>0.16666666666666666</v>
      </c>
      <c r="BM175" s="141"/>
      <c r="BN175" s="152">
        <f t="shared" si="225"/>
        <v>0</v>
      </c>
      <c r="BO175" s="152">
        <f t="shared" si="226"/>
        <v>0</v>
      </c>
      <c r="BP175" s="152">
        <f t="shared" si="227"/>
        <v>0</v>
      </c>
      <c r="BQ175" s="142"/>
      <c r="BR175" s="143">
        <f t="shared" si="228"/>
        <v>16</v>
      </c>
      <c r="BS175" s="144">
        <f t="shared" si="229"/>
        <v>2.1070872483221477</v>
      </c>
      <c r="BT175" s="144">
        <f t="shared" si="230"/>
        <v>2.1070872483221477</v>
      </c>
      <c r="BU175" s="144">
        <f t="shared" si="231"/>
        <v>0</v>
      </c>
      <c r="BV175" s="145">
        <f t="shared" si="232"/>
        <v>0</v>
      </c>
      <c r="BW175" s="146">
        <f t="shared" si="233"/>
        <v>0</v>
      </c>
      <c r="BX175" s="147"/>
      <c r="BY175" s="144">
        <f t="shared" si="234"/>
        <v>15.08923937360179</v>
      </c>
      <c r="BZ175" s="144">
        <f t="shared" si="235"/>
        <v>3.0178478747203581</v>
      </c>
      <c r="CA175" s="144">
        <f t="shared" si="236"/>
        <v>18.107087248322149</v>
      </c>
      <c r="CB175" s="144">
        <f t="shared" si="237"/>
        <v>0</v>
      </c>
      <c r="CC175" s="144">
        <f t="shared" si="238"/>
        <v>0</v>
      </c>
      <c r="CD175" s="144">
        <f t="shared" si="239"/>
        <v>0</v>
      </c>
      <c r="CE175" s="144">
        <f t="shared" si="240"/>
        <v>0</v>
      </c>
      <c r="CF175" s="144">
        <f t="shared" si="241"/>
        <v>0</v>
      </c>
      <c r="CG175" s="144">
        <f t="shared" si="242"/>
        <v>0</v>
      </c>
      <c r="CH175" s="148">
        <f t="shared" si="243"/>
        <v>0</v>
      </c>
    </row>
    <row r="176" spans="1:86" s="149" customFormat="1" ht="31.5" customHeight="1" x14ac:dyDescent="0.25">
      <c r="A176" s="117" t="s">
        <v>44</v>
      </c>
      <c r="B176" s="118" t="s">
        <v>383</v>
      </c>
      <c r="C176" s="274" t="s">
        <v>439</v>
      </c>
      <c r="D176" s="119" t="s">
        <v>358</v>
      </c>
      <c r="E176" s="121" t="s">
        <v>23</v>
      </c>
      <c r="F176" s="121" t="s">
        <v>355</v>
      </c>
      <c r="G176" s="121"/>
      <c r="H176" s="122">
        <v>3</v>
      </c>
      <c r="I176" s="123"/>
      <c r="J176" s="123" t="s">
        <v>334</v>
      </c>
      <c r="K176" s="124">
        <f t="shared" si="244"/>
        <v>13</v>
      </c>
      <c r="L176" s="123">
        <v>10</v>
      </c>
      <c r="M176" s="123">
        <v>3</v>
      </c>
      <c r="N176" s="123" t="s">
        <v>122</v>
      </c>
      <c r="O176" s="123"/>
      <c r="P176" s="124">
        <f t="shared" si="245"/>
        <v>1</v>
      </c>
      <c r="Q176" s="123">
        <v>1</v>
      </c>
      <c r="R176" s="123"/>
      <c r="S176" s="123" t="s">
        <v>329</v>
      </c>
      <c r="T176" s="123"/>
      <c r="U176" s="123" t="s">
        <v>390</v>
      </c>
      <c r="V176" s="123"/>
      <c r="W176" s="123"/>
      <c r="X176" s="123" t="s">
        <v>478</v>
      </c>
      <c r="Y176" s="123" t="s">
        <v>480</v>
      </c>
      <c r="Z176" s="297" t="s">
        <v>468</v>
      </c>
      <c r="AA176" s="126"/>
      <c r="AB176" s="127"/>
      <c r="AC176" s="128"/>
      <c r="AD176" s="129">
        <v>16</v>
      </c>
      <c r="AE176" s="130">
        <v>31</v>
      </c>
      <c r="AF176" s="131"/>
      <c r="AG176" s="132"/>
      <c r="AH176" s="133"/>
      <c r="AI176" s="132"/>
      <c r="AJ176" s="134"/>
      <c r="AK176" s="125" t="s">
        <v>332</v>
      </c>
      <c r="AL176" s="135"/>
      <c r="AM176" s="122"/>
      <c r="AN176" s="136">
        <f t="shared" si="200"/>
        <v>0</v>
      </c>
      <c r="AO176" s="137">
        <f t="shared" si="201"/>
        <v>0</v>
      </c>
      <c r="AP176" s="137">
        <f t="shared" si="202"/>
        <v>0</v>
      </c>
      <c r="AQ176" s="138">
        <f t="shared" si="203"/>
        <v>0</v>
      </c>
      <c r="AR176" s="137">
        <f t="shared" si="204"/>
        <v>0</v>
      </c>
      <c r="AS176" s="137">
        <f t="shared" si="205"/>
        <v>0</v>
      </c>
      <c r="AT176" s="137">
        <f t="shared" si="206"/>
        <v>0</v>
      </c>
      <c r="AU176" s="137">
        <f t="shared" si="207"/>
        <v>0</v>
      </c>
      <c r="AV176" s="137">
        <f t="shared" si="208"/>
        <v>0</v>
      </c>
      <c r="AW176" s="137">
        <f t="shared" si="209"/>
        <v>0</v>
      </c>
      <c r="AX176" s="137">
        <f t="shared" si="210"/>
        <v>2.2826778523489932</v>
      </c>
      <c r="AY176" s="137">
        <f t="shared" si="211"/>
        <v>0</v>
      </c>
      <c r="AZ176" s="137">
        <f t="shared" si="212"/>
        <v>0</v>
      </c>
      <c r="BA176" s="137">
        <f t="shared" si="213"/>
        <v>0</v>
      </c>
      <c r="BB176" s="137">
        <f t="shared" si="214"/>
        <v>0</v>
      </c>
      <c r="BC176" s="137">
        <f t="shared" si="215"/>
        <v>0</v>
      </c>
      <c r="BD176" s="137">
        <f t="shared" si="216"/>
        <v>0</v>
      </c>
      <c r="BE176" s="137">
        <f t="shared" si="217"/>
        <v>0</v>
      </c>
      <c r="BF176" s="137">
        <f t="shared" si="218"/>
        <v>0</v>
      </c>
      <c r="BG176" s="139">
        <f t="shared" si="219"/>
        <v>0</v>
      </c>
      <c r="BH176" s="140">
        <f t="shared" si="220"/>
        <v>0</v>
      </c>
      <c r="BI176" s="152">
        <f t="shared" si="221"/>
        <v>14.063598347960763</v>
      </c>
      <c r="BJ176" s="152">
        <f t="shared" si="222"/>
        <v>4.2190795043882297</v>
      </c>
      <c r="BK176" s="152">
        <f t="shared" si="223"/>
        <v>18.282677852348993</v>
      </c>
      <c r="BL176" s="153">
        <f t="shared" si="224"/>
        <v>0.23076923076923078</v>
      </c>
      <c r="BM176" s="141"/>
      <c r="BN176" s="152">
        <f t="shared" si="225"/>
        <v>0</v>
      </c>
      <c r="BO176" s="152">
        <f t="shared" si="226"/>
        <v>0</v>
      </c>
      <c r="BP176" s="152">
        <f t="shared" si="227"/>
        <v>0</v>
      </c>
      <c r="BQ176" s="142"/>
      <c r="BR176" s="143">
        <f t="shared" si="228"/>
        <v>16</v>
      </c>
      <c r="BS176" s="144">
        <f t="shared" si="229"/>
        <v>2.2826778523489932</v>
      </c>
      <c r="BT176" s="144">
        <f t="shared" si="230"/>
        <v>2.2826778523489932</v>
      </c>
      <c r="BU176" s="144">
        <f t="shared" si="231"/>
        <v>0</v>
      </c>
      <c r="BV176" s="145">
        <f t="shared" si="232"/>
        <v>0</v>
      </c>
      <c r="BW176" s="146">
        <f t="shared" si="233"/>
        <v>0</v>
      </c>
      <c r="BX176" s="147"/>
      <c r="BY176" s="144">
        <f t="shared" si="234"/>
        <v>14.063598347960763</v>
      </c>
      <c r="BZ176" s="144">
        <f t="shared" si="235"/>
        <v>4.2190795043882297</v>
      </c>
      <c r="CA176" s="144">
        <f t="shared" si="236"/>
        <v>18.282677852348993</v>
      </c>
      <c r="CB176" s="144">
        <f t="shared" si="237"/>
        <v>0</v>
      </c>
      <c r="CC176" s="144">
        <f t="shared" si="238"/>
        <v>0</v>
      </c>
      <c r="CD176" s="144">
        <f t="shared" si="239"/>
        <v>0</v>
      </c>
      <c r="CE176" s="144">
        <f t="shared" si="240"/>
        <v>0</v>
      </c>
      <c r="CF176" s="144">
        <f t="shared" si="241"/>
        <v>0</v>
      </c>
      <c r="CG176" s="144">
        <f t="shared" si="242"/>
        <v>0</v>
      </c>
      <c r="CH176" s="148">
        <f t="shared" si="243"/>
        <v>0</v>
      </c>
    </row>
    <row r="177" spans="1:86" s="149" customFormat="1" ht="31.5" customHeight="1" x14ac:dyDescent="0.25">
      <c r="A177" s="117" t="s">
        <v>44</v>
      </c>
      <c r="B177" s="118" t="s">
        <v>383</v>
      </c>
      <c r="C177" s="274" t="s">
        <v>439</v>
      </c>
      <c r="D177" s="119" t="s">
        <v>358</v>
      </c>
      <c r="E177" s="121" t="s">
        <v>23</v>
      </c>
      <c r="F177" s="121" t="s">
        <v>355</v>
      </c>
      <c r="G177" s="121"/>
      <c r="H177" s="122">
        <v>3</v>
      </c>
      <c r="I177" s="123"/>
      <c r="J177" s="294" t="s">
        <v>364</v>
      </c>
      <c r="K177" s="124">
        <f t="shared" si="244"/>
        <v>20</v>
      </c>
      <c r="L177" s="123">
        <v>12</v>
      </c>
      <c r="M177" s="123">
        <v>8</v>
      </c>
      <c r="N177" s="123" t="s">
        <v>122</v>
      </c>
      <c r="O177" s="123"/>
      <c r="P177" s="124">
        <f t="shared" si="245"/>
        <v>1</v>
      </c>
      <c r="Q177" s="123">
        <v>1</v>
      </c>
      <c r="R177" s="123"/>
      <c r="S177" s="123" t="s">
        <v>329</v>
      </c>
      <c r="T177" s="123"/>
      <c r="U177" s="123" t="s">
        <v>390</v>
      </c>
      <c r="V177" s="123"/>
      <c r="W177" s="123"/>
      <c r="X177" s="123" t="s">
        <v>478</v>
      </c>
      <c r="Y177" s="123" t="s">
        <v>480</v>
      </c>
      <c r="Z177" s="297" t="s">
        <v>468</v>
      </c>
      <c r="AA177" s="126"/>
      <c r="AB177" s="127"/>
      <c r="AC177" s="128"/>
      <c r="AD177" s="129">
        <v>16</v>
      </c>
      <c r="AE177" s="130">
        <v>31</v>
      </c>
      <c r="AF177" s="131"/>
      <c r="AG177" s="132"/>
      <c r="AH177" s="133"/>
      <c r="AI177" s="132"/>
      <c r="AJ177" s="134"/>
      <c r="AK177" s="125" t="s">
        <v>332</v>
      </c>
      <c r="AL177" s="135"/>
      <c r="AM177" s="122"/>
      <c r="AN177" s="136">
        <f t="shared" si="200"/>
        <v>0</v>
      </c>
      <c r="AO177" s="137">
        <f t="shared" si="201"/>
        <v>0</v>
      </c>
      <c r="AP177" s="137">
        <f t="shared" si="202"/>
        <v>0</v>
      </c>
      <c r="AQ177" s="138">
        <f t="shared" si="203"/>
        <v>0</v>
      </c>
      <c r="AR177" s="137">
        <f t="shared" si="204"/>
        <v>0</v>
      </c>
      <c r="AS177" s="137">
        <f t="shared" si="205"/>
        <v>0</v>
      </c>
      <c r="AT177" s="137">
        <f t="shared" si="206"/>
        <v>0</v>
      </c>
      <c r="AU177" s="137">
        <f t="shared" si="207"/>
        <v>0</v>
      </c>
      <c r="AV177" s="137">
        <f t="shared" si="208"/>
        <v>0</v>
      </c>
      <c r="AW177" s="137">
        <f t="shared" si="209"/>
        <v>0</v>
      </c>
      <c r="AX177" s="137">
        <f t="shared" si="210"/>
        <v>3.5118120805369122</v>
      </c>
      <c r="AY177" s="137">
        <f t="shared" si="211"/>
        <v>0</v>
      </c>
      <c r="AZ177" s="137">
        <f t="shared" si="212"/>
        <v>0</v>
      </c>
      <c r="BA177" s="137">
        <f t="shared" si="213"/>
        <v>0</v>
      </c>
      <c r="BB177" s="137">
        <f t="shared" si="214"/>
        <v>0</v>
      </c>
      <c r="BC177" s="137">
        <f t="shared" si="215"/>
        <v>0</v>
      </c>
      <c r="BD177" s="137">
        <f t="shared" si="216"/>
        <v>0</v>
      </c>
      <c r="BE177" s="137">
        <f t="shared" si="217"/>
        <v>0</v>
      </c>
      <c r="BF177" s="137">
        <f t="shared" si="218"/>
        <v>0</v>
      </c>
      <c r="BG177" s="139">
        <f t="shared" si="219"/>
        <v>0</v>
      </c>
      <c r="BH177" s="140">
        <f t="shared" si="220"/>
        <v>0</v>
      </c>
      <c r="BI177" s="152">
        <f t="shared" si="221"/>
        <v>11.707087248322148</v>
      </c>
      <c r="BJ177" s="152">
        <f t="shared" si="222"/>
        <v>7.8047248322147658</v>
      </c>
      <c r="BK177" s="152">
        <f t="shared" si="223"/>
        <v>19.511812080536913</v>
      </c>
      <c r="BL177" s="153">
        <f t="shared" si="224"/>
        <v>0.4</v>
      </c>
      <c r="BM177" s="141"/>
      <c r="BN177" s="152">
        <f t="shared" si="225"/>
        <v>0</v>
      </c>
      <c r="BO177" s="152">
        <f t="shared" si="226"/>
        <v>0</v>
      </c>
      <c r="BP177" s="152">
        <f t="shared" si="227"/>
        <v>0</v>
      </c>
      <c r="BQ177" s="142"/>
      <c r="BR177" s="143">
        <f t="shared" si="228"/>
        <v>16</v>
      </c>
      <c r="BS177" s="144">
        <f t="shared" si="229"/>
        <v>3.5118120805369122</v>
      </c>
      <c r="BT177" s="144">
        <f t="shared" si="230"/>
        <v>3.5118120805369122</v>
      </c>
      <c r="BU177" s="144">
        <f t="shared" si="231"/>
        <v>0</v>
      </c>
      <c r="BV177" s="145">
        <f t="shared" si="232"/>
        <v>0</v>
      </c>
      <c r="BW177" s="146">
        <f t="shared" si="233"/>
        <v>0</v>
      </c>
      <c r="BX177" s="147"/>
      <c r="BY177" s="144">
        <f t="shared" si="234"/>
        <v>11.707087248322148</v>
      </c>
      <c r="BZ177" s="144">
        <f t="shared" si="235"/>
        <v>7.8047248322147658</v>
      </c>
      <c r="CA177" s="144">
        <f t="shared" si="236"/>
        <v>19.511812080536913</v>
      </c>
      <c r="CB177" s="144">
        <f t="shared" si="237"/>
        <v>0</v>
      </c>
      <c r="CC177" s="144">
        <f t="shared" si="238"/>
        <v>0</v>
      </c>
      <c r="CD177" s="144">
        <f t="shared" si="239"/>
        <v>0</v>
      </c>
      <c r="CE177" s="144">
        <f t="shared" si="240"/>
        <v>0</v>
      </c>
      <c r="CF177" s="144">
        <f t="shared" si="241"/>
        <v>0</v>
      </c>
      <c r="CG177" s="144">
        <f t="shared" si="242"/>
        <v>0</v>
      </c>
      <c r="CH177" s="148">
        <f t="shared" si="243"/>
        <v>0</v>
      </c>
    </row>
    <row r="178" spans="1:86" s="149" customFormat="1" ht="31.5" customHeight="1" x14ac:dyDescent="0.25">
      <c r="A178" s="117" t="s">
        <v>44</v>
      </c>
      <c r="B178" s="118" t="s">
        <v>383</v>
      </c>
      <c r="C178" s="274" t="s">
        <v>442</v>
      </c>
      <c r="D178" s="119" t="s">
        <v>376</v>
      </c>
      <c r="E178" s="121" t="s">
        <v>22</v>
      </c>
      <c r="F178" s="121" t="s">
        <v>355</v>
      </c>
      <c r="G178" s="121"/>
      <c r="H178" s="122">
        <v>7</v>
      </c>
      <c r="I178" s="123" t="s">
        <v>330</v>
      </c>
      <c r="J178" s="123" t="s">
        <v>380</v>
      </c>
      <c r="K178" s="124">
        <f t="shared" si="244"/>
        <v>27</v>
      </c>
      <c r="L178" s="123">
        <v>26</v>
      </c>
      <c r="M178" s="123">
        <v>1</v>
      </c>
      <c r="N178" s="123" t="s">
        <v>119</v>
      </c>
      <c r="O178" s="123"/>
      <c r="P178" s="124">
        <f t="shared" si="245"/>
        <v>2</v>
      </c>
      <c r="Q178" s="123">
        <v>2</v>
      </c>
      <c r="R178" s="123"/>
      <c r="S178" s="123" t="s">
        <v>329</v>
      </c>
      <c r="T178" s="123"/>
      <c r="U178" s="123" t="s">
        <v>390</v>
      </c>
      <c r="V178" s="123" t="s">
        <v>484</v>
      </c>
      <c r="W178" s="123" t="s">
        <v>530</v>
      </c>
      <c r="X178" s="123" t="s">
        <v>532</v>
      </c>
      <c r="Y178" s="123" t="s">
        <v>480</v>
      </c>
      <c r="Z178" s="297" t="s">
        <v>528</v>
      </c>
      <c r="AA178" s="126">
        <v>180</v>
      </c>
      <c r="AB178" s="127">
        <v>30</v>
      </c>
      <c r="AC178" s="128"/>
      <c r="AD178" s="129"/>
      <c r="AE178" s="130"/>
      <c r="AF178" s="131"/>
      <c r="AG178" s="132"/>
      <c r="AH178" s="133"/>
      <c r="AI178" s="132"/>
      <c r="AJ178" s="134"/>
      <c r="AK178" s="125"/>
      <c r="AL178" s="135"/>
      <c r="AM178" s="122"/>
      <c r="AN178" s="136">
        <f t="shared" si="200"/>
        <v>6.75</v>
      </c>
      <c r="AO178" s="137">
        <f t="shared" si="201"/>
        <v>0</v>
      </c>
      <c r="AP178" s="137">
        <f t="shared" si="202"/>
        <v>0</v>
      </c>
      <c r="AQ178" s="138">
        <f t="shared" si="203"/>
        <v>3</v>
      </c>
      <c r="AR178" s="137">
        <f t="shared" si="204"/>
        <v>0</v>
      </c>
      <c r="AS178" s="137">
        <f t="shared" si="205"/>
        <v>0</v>
      </c>
      <c r="AT178" s="137">
        <f t="shared" si="206"/>
        <v>0</v>
      </c>
      <c r="AU178" s="137">
        <f t="shared" si="207"/>
        <v>0</v>
      </c>
      <c r="AV178" s="137">
        <f t="shared" si="208"/>
        <v>0</v>
      </c>
      <c r="AW178" s="137">
        <f t="shared" si="209"/>
        <v>0</v>
      </c>
      <c r="AX178" s="137">
        <f t="shared" si="210"/>
        <v>0</v>
      </c>
      <c r="AY178" s="137">
        <f t="shared" si="211"/>
        <v>0</v>
      </c>
      <c r="AZ178" s="137">
        <f t="shared" si="212"/>
        <v>0</v>
      </c>
      <c r="BA178" s="137">
        <f t="shared" si="213"/>
        <v>0</v>
      </c>
      <c r="BB178" s="137">
        <f t="shared" si="214"/>
        <v>0</v>
      </c>
      <c r="BC178" s="137">
        <f t="shared" si="215"/>
        <v>0</v>
      </c>
      <c r="BD178" s="137">
        <f t="shared" si="216"/>
        <v>0</v>
      </c>
      <c r="BE178" s="137">
        <f t="shared" si="217"/>
        <v>0</v>
      </c>
      <c r="BF178" s="137">
        <f t="shared" si="218"/>
        <v>0</v>
      </c>
      <c r="BG178" s="139">
        <f t="shared" si="219"/>
        <v>2.9159999999999999</v>
      </c>
      <c r="BH178" s="140">
        <f t="shared" si="220"/>
        <v>0</v>
      </c>
      <c r="BI178" s="152">
        <f t="shared" si="221"/>
        <v>41.085777777777778</v>
      </c>
      <c r="BJ178" s="152">
        <f t="shared" si="222"/>
        <v>1.580222222222222</v>
      </c>
      <c r="BK178" s="152">
        <f t="shared" si="223"/>
        <v>42.665999999999997</v>
      </c>
      <c r="BL178" s="153">
        <f t="shared" si="224"/>
        <v>3.7037037037037035E-2</v>
      </c>
      <c r="BM178" s="141"/>
      <c r="BN178" s="152">
        <f t="shared" si="225"/>
        <v>0</v>
      </c>
      <c r="BO178" s="152">
        <f t="shared" si="226"/>
        <v>0</v>
      </c>
      <c r="BP178" s="152">
        <f t="shared" si="227"/>
        <v>0</v>
      </c>
      <c r="BQ178" s="142"/>
      <c r="BR178" s="143">
        <f t="shared" si="228"/>
        <v>39.75</v>
      </c>
      <c r="BS178" s="144">
        <f t="shared" si="229"/>
        <v>2.9159999999999999</v>
      </c>
      <c r="BT178" s="144">
        <f t="shared" si="230"/>
        <v>2.9159999999999999</v>
      </c>
      <c r="BU178" s="144">
        <f t="shared" si="231"/>
        <v>0</v>
      </c>
      <c r="BV178" s="145">
        <f t="shared" si="232"/>
        <v>0</v>
      </c>
      <c r="BW178" s="146">
        <f t="shared" si="233"/>
        <v>0</v>
      </c>
      <c r="BX178" s="147"/>
      <c r="BY178" s="144">
        <f t="shared" si="234"/>
        <v>41.085777777777778</v>
      </c>
      <c r="BZ178" s="144">
        <f t="shared" si="235"/>
        <v>1.580222222222222</v>
      </c>
      <c r="CA178" s="144">
        <f t="shared" si="236"/>
        <v>42.665999999999997</v>
      </c>
      <c r="CB178" s="144">
        <f t="shared" si="237"/>
        <v>0</v>
      </c>
      <c r="CC178" s="144">
        <f t="shared" si="238"/>
        <v>0</v>
      </c>
      <c r="CD178" s="144">
        <f t="shared" si="239"/>
        <v>0</v>
      </c>
      <c r="CE178" s="144">
        <f t="shared" si="240"/>
        <v>0</v>
      </c>
      <c r="CF178" s="144">
        <f t="shared" si="241"/>
        <v>0</v>
      </c>
      <c r="CG178" s="144">
        <f t="shared" si="242"/>
        <v>0</v>
      </c>
      <c r="CH178" s="148">
        <f t="shared" si="243"/>
        <v>0</v>
      </c>
    </row>
    <row r="179" spans="1:86" s="149" customFormat="1" ht="31.5" customHeight="1" x14ac:dyDescent="0.25">
      <c r="A179" s="117" t="s">
        <v>44</v>
      </c>
      <c r="B179" s="118" t="s">
        <v>383</v>
      </c>
      <c r="C179" s="274" t="s">
        <v>442</v>
      </c>
      <c r="D179" s="119" t="s">
        <v>376</v>
      </c>
      <c r="E179" s="121" t="s">
        <v>22</v>
      </c>
      <c r="F179" s="121" t="s">
        <v>355</v>
      </c>
      <c r="G179" s="121"/>
      <c r="H179" s="122">
        <v>7</v>
      </c>
      <c r="I179" s="123"/>
      <c r="J179" s="123" t="s">
        <v>380</v>
      </c>
      <c r="K179" s="124">
        <f t="shared" si="244"/>
        <v>14</v>
      </c>
      <c r="L179" s="123">
        <v>13</v>
      </c>
      <c r="M179" s="123">
        <v>1</v>
      </c>
      <c r="N179" s="123" t="s">
        <v>122</v>
      </c>
      <c r="O179" s="123"/>
      <c r="P179" s="124">
        <f t="shared" si="245"/>
        <v>1</v>
      </c>
      <c r="Q179" s="123">
        <v>1</v>
      </c>
      <c r="R179" s="123"/>
      <c r="S179" s="123" t="s">
        <v>329</v>
      </c>
      <c r="T179" s="123"/>
      <c r="U179" s="123" t="s">
        <v>390</v>
      </c>
      <c r="V179" s="123"/>
      <c r="W179" s="123"/>
      <c r="X179" s="123" t="s">
        <v>478</v>
      </c>
      <c r="Y179" s="123" t="s">
        <v>480</v>
      </c>
      <c r="Z179" s="297" t="s">
        <v>469</v>
      </c>
      <c r="AA179" s="126"/>
      <c r="AB179" s="127"/>
      <c r="AC179" s="128"/>
      <c r="AD179" s="129">
        <v>42</v>
      </c>
      <c r="AE179" s="130">
        <v>90</v>
      </c>
      <c r="AF179" s="131"/>
      <c r="AG179" s="132"/>
      <c r="AH179" s="133"/>
      <c r="AI179" s="132"/>
      <c r="AJ179" s="134"/>
      <c r="AK179" s="125" t="s">
        <v>332</v>
      </c>
      <c r="AL179" s="135"/>
      <c r="AM179" s="122"/>
      <c r="AN179" s="136">
        <f t="shared" si="200"/>
        <v>0</v>
      </c>
      <c r="AO179" s="137">
        <f t="shared" si="201"/>
        <v>0</v>
      </c>
      <c r="AP179" s="137">
        <f t="shared" si="202"/>
        <v>0</v>
      </c>
      <c r="AQ179" s="138">
        <f t="shared" si="203"/>
        <v>0</v>
      </c>
      <c r="AR179" s="137">
        <f t="shared" si="204"/>
        <v>0</v>
      </c>
      <c r="AS179" s="137">
        <f t="shared" si="205"/>
        <v>0</v>
      </c>
      <c r="AT179" s="137">
        <f t="shared" si="206"/>
        <v>0</v>
      </c>
      <c r="AU179" s="137">
        <f t="shared" si="207"/>
        <v>0</v>
      </c>
      <c r="AV179" s="137">
        <f t="shared" si="208"/>
        <v>0</v>
      </c>
      <c r="AW179" s="137">
        <f t="shared" si="209"/>
        <v>0</v>
      </c>
      <c r="AX179" s="137">
        <f t="shared" si="210"/>
        <v>6.8506666666666671</v>
      </c>
      <c r="AY179" s="137">
        <f t="shared" si="211"/>
        <v>0</v>
      </c>
      <c r="AZ179" s="137">
        <f t="shared" si="212"/>
        <v>0</v>
      </c>
      <c r="BA179" s="137">
        <f t="shared" si="213"/>
        <v>0</v>
      </c>
      <c r="BB179" s="137">
        <f t="shared" si="214"/>
        <v>0</v>
      </c>
      <c r="BC179" s="137">
        <f t="shared" si="215"/>
        <v>0</v>
      </c>
      <c r="BD179" s="137">
        <f t="shared" si="216"/>
        <v>0</v>
      </c>
      <c r="BE179" s="137">
        <f t="shared" si="217"/>
        <v>0</v>
      </c>
      <c r="BF179" s="137">
        <f t="shared" si="218"/>
        <v>0</v>
      </c>
      <c r="BG179" s="139">
        <f t="shared" si="219"/>
        <v>0</v>
      </c>
      <c r="BH179" s="140">
        <f t="shared" si="220"/>
        <v>0</v>
      </c>
      <c r="BI179" s="152">
        <f t="shared" si="221"/>
        <v>45.361333333333334</v>
      </c>
      <c r="BJ179" s="152">
        <f t="shared" si="222"/>
        <v>3.4893333333333332</v>
      </c>
      <c r="BK179" s="152">
        <f t="shared" si="223"/>
        <v>48.850666666666669</v>
      </c>
      <c r="BL179" s="153">
        <f t="shared" si="224"/>
        <v>7.1428571428571425E-2</v>
      </c>
      <c r="BM179" s="141"/>
      <c r="BN179" s="152">
        <f t="shared" si="225"/>
        <v>0</v>
      </c>
      <c r="BO179" s="152">
        <f t="shared" si="226"/>
        <v>0</v>
      </c>
      <c r="BP179" s="152">
        <f t="shared" si="227"/>
        <v>0</v>
      </c>
      <c r="BQ179" s="142"/>
      <c r="BR179" s="143">
        <f t="shared" si="228"/>
        <v>42</v>
      </c>
      <c r="BS179" s="144">
        <f t="shared" si="229"/>
        <v>6.8506666666666671</v>
      </c>
      <c r="BT179" s="144">
        <f t="shared" si="230"/>
        <v>6.8506666666666671</v>
      </c>
      <c r="BU179" s="144">
        <f t="shared" si="231"/>
        <v>0</v>
      </c>
      <c r="BV179" s="145">
        <f t="shared" si="232"/>
        <v>0</v>
      </c>
      <c r="BW179" s="146">
        <f t="shared" si="233"/>
        <v>0</v>
      </c>
      <c r="BX179" s="147"/>
      <c r="BY179" s="144">
        <f t="shared" si="234"/>
        <v>45.361333333333334</v>
      </c>
      <c r="BZ179" s="144">
        <f t="shared" si="235"/>
        <v>3.4893333333333332</v>
      </c>
      <c r="CA179" s="144">
        <f t="shared" si="236"/>
        <v>48.850666666666669</v>
      </c>
      <c r="CB179" s="144">
        <f t="shared" si="237"/>
        <v>0</v>
      </c>
      <c r="CC179" s="144">
        <f t="shared" si="238"/>
        <v>0</v>
      </c>
      <c r="CD179" s="144">
        <f t="shared" si="239"/>
        <v>0</v>
      </c>
      <c r="CE179" s="144">
        <f t="shared" si="240"/>
        <v>0</v>
      </c>
      <c r="CF179" s="144">
        <f t="shared" si="241"/>
        <v>0</v>
      </c>
      <c r="CG179" s="144">
        <f t="shared" si="242"/>
        <v>0</v>
      </c>
      <c r="CH179" s="148">
        <f t="shared" si="243"/>
        <v>0</v>
      </c>
    </row>
    <row r="180" spans="1:86" s="149" customFormat="1" ht="31.5" customHeight="1" x14ac:dyDescent="0.25">
      <c r="A180" s="117" t="s">
        <v>44</v>
      </c>
      <c r="B180" s="118" t="s">
        <v>383</v>
      </c>
      <c r="C180" s="274" t="s">
        <v>442</v>
      </c>
      <c r="D180" s="119" t="s">
        <v>376</v>
      </c>
      <c r="E180" s="121" t="s">
        <v>22</v>
      </c>
      <c r="F180" s="121" t="s">
        <v>355</v>
      </c>
      <c r="G180" s="121"/>
      <c r="H180" s="122">
        <v>7</v>
      </c>
      <c r="I180" s="123"/>
      <c r="J180" s="123" t="s">
        <v>380</v>
      </c>
      <c r="K180" s="124">
        <f t="shared" si="244"/>
        <v>13</v>
      </c>
      <c r="L180" s="123">
        <v>13</v>
      </c>
      <c r="M180" s="123"/>
      <c r="N180" s="123" t="s">
        <v>122</v>
      </c>
      <c r="O180" s="123"/>
      <c r="P180" s="124">
        <f t="shared" si="245"/>
        <v>1</v>
      </c>
      <c r="Q180" s="123">
        <v>1</v>
      </c>
      <c r="R180" s="123"/>
      <c r="S180" s="123" t="s">
        <v>329</v>
      </c>
      <c r="T180" s="123"/>
      <c r="U180" s="123" t="s">
        <v>390</v>
      </c>
      <c r="V180" s="123"/>
      <c r="W180" s="123"/>
      <c r="X180" s="123" t="s">
        <v>478</v>
      </c>
      <c r="Y180" s="123" t="s">
        <v>480</v>
      </c>
      <c r="Z180" s="297" t="s">
        <v>468</v>
      </c>
      <c r="AA180" s="126"/>
      <c r="AB180" s="127"/>
      <c r="AC180" s="128"/>
      <c r="AD180" s="129">
        <v>42</v>
      </c>
      <c r="AE180" s="130">
        <v>90</v>
      </c>
      <c r="AF180" s="131"/>
      <c r="AG180" s="132"/>
      <c r="AH180" s="133"/>
      <c r="AI180" s="132"/>
      <c r="AJ180" s="134"/>
      <c r="AK180" s="125" t="s">
        <v>332</v>
      </c>
      <c r="AL180" s="135"/>
      <c r="AM180" s="122"/>
      <c r="AN180" s="136">
        <f t="shared" si="200"/>
        <v>0</v>
      </c>
      <c r="AO180" s="137">
        <f t="shared" si="201"/>
        <v>0</v>
      </c>
      <c r="AP180" s="137">
        <f t="shared" si="202"/>
        <v>0</v>
      </c>
      <c r="AQ180" s="138">
        <f t="shared" si="203"/>
        <v>0</v>
      </c>
      <c r="AR180" s="137">
        <f t="shared" si="204"/>
        <v>0</v>
      </c>
      <c r="AS180" s="137">
        <f t="shared" si="205"/>
        <v>0</v>
      </c>
      <c r="AT180" s="137">
        <f t="shared" si="206"/>
        <v>0</v>
      </c>
      <c r="AU180" s="137">
        <f t="shared" si="207"/>
        <v>0</v>
      </c>
      <c r="AV180" s="137">
        <f t="shared" si="208"/>
        <v>0</v>
      </c>
      <c r="AW180" s="137">
        <f t="shared" si="209"/>
        <v>0</v>
      </c>
      <c r="AX180" s="137">
        <f t="shared" si="210"/>
        <v>6.3613333333333335</v>
      </c>
      <c r="AY180" s="137">
        <f t="shared" si="211"/>
        <v>0</v>
      </c>
      <c r="AZ180" s="137">
        <f t="shared" si="212"/>
        <v>0</v>
      </c>
      <c r="BA180" s="137">
        <f t="shared" si="213"/>
        <v>0</v>
      </c>
      <c r="BB180" s="137">
        <f t="shared" si="214"/>
        <v>0</v>
      </c>
      <c r="BC180" s="137">
        <f t="shared" si="215"/>
        <v>0</v>
      </c>
      <c r="BD180" s="137">
        <f t="shared" si="216"/>
        <v>0</v>
      </c>
      <c r="BE180" s="137">
        <f t="shared" si="217"/>
        <v>0</v>
      </c>
      <c r="BF180" s="137">
        <f t="shared" si="218"/>
        <v>0</v>
      </c>
      <c r="BG180" s="139">
        <f t="shared" si="219"/>
        <v>0</v>
      </c>
      <c r="BH180" s="140">
        <f t="shared" si="220"/>
        <v>0</v>
      </c>
      <c r="BI180" s="152">
        <f t="shared" si="221"/>
        <v>48.361333333333334</v>
      </c>
      <c r="BJ180" s="152">
        <f t="shared" si="222"/>
        <v>0</v>
      </c>
      <c r="BK180" s="152">
        <f t="shared" si="223"/>
        <v>48.361333333333334</v>
      </c>
      <c r="BL180" s="153">
        <f t="shared" si="224"/>
        <v>0</v>
      </c>
      <c r="BM180" s="141"/>
      <c r="BN180" s="152">
        <f t="shared" si="225"/>
        <v>0</v>
      </c>
      <c r="BO180" s="152">
        <f t="shared" si="226"/>
        <v>0</v>
      </c>
      <c r="BP180" s="152">
        <f t="shared" si="227"/>
        <v>0</v>
      </c>
      <c r="BQ180" s="142"/>
      <c r="BR180" s="143">
        <f t="shared" si="228"/>
        <v>42</v>
      </c>
      <c r="BS180" s="144">
        <f t="shared" si="229"/>
        <v>6.3613333333333335</v>
      </c>
      <c r="BT180" s="144">
        <f t="shared" si="230"/>
        <v>6.3613333333333335</v>
      </c>
      <c r="BU180" s="144">
        <f t="shared" si="231"/>
        <v>0</v>
      </c>
      <c r="BV180" s="145">
        <f t="shared" si="232"/>
        <v>0</v>
      </c>
      <c r="BW180" s="146">
        <f t="shared" si="233"/>
        <v>0</v>
      </c>
      <c r="BX180" s="147"/>
      <c r="BY180" s="144">
        <f t="shared" si="234"/>
        <v>48.361333333333334</v>
      </c>
      <c r="BZ180" s="144">
        <f t="shared" si="235"/>
        <v>0</v>
      </c>
      <c r="CA180" s="144">
        <f t="shared" si="236"/>
        <v>48.361333333333334</v>
      </c>
      <c r="CB180" s="144">
        <f t="shared" si="237"/>
        <v>0</v>
      </c>
      <c r="CC180" s="144">
        <f t="shared" si="238"/>
        <v>0</v>
      </c>
      <c r="CD180" s="144">
        <f t="shared" si="239"/>
        <v>0</v>
      </c>
      <c r="CE180" s="144">
        <f t="shared" si="240"/>
        <v>0</v>
      </c>
      <c r="CF180" s="144">
        <f t="shared" si="241"/>
        <v>0</v>
      </c>
      <c r="CG180" s="144">
        <f t="shared" si="242"/>
        <v>0</v>
      </c>
      <c r="CH180" s="148">
        <f t="shared" si="243"/>
        <v>0</v>
      </c>
    </row>
    <row r="181" spans="1:86" s="149" customFormat="1" ht="47.25" customHeight="1" x14ac:dyDescent="0.25">
      <c r="A181" s="117" t="s">
        <v>44</v>
      </c>
      <c r="B181" s="118" t="s">
        <v>383</v>
      </c>
      <c r="C181" s="274" t="s">
        <v>443</v>
      </c>
      <c r="D181" s="119" t="s">
        <v>376</v>
      </c>
      <c r="E181" s="121" t="s">
        <v>22</v>
      </c>
      <c r="F181" s="121" t="s">
        <v>355</v>
      </c>
      <c r="G181" s="121"/>
      <c r="H181" s="122">
        <v>7</v>
      </c>
      <c r="I181" s="123" t="s">
        <v>333</v>
      </c>
      <c r="J181" s="123" t="s">
        <v>380</v>
      </c>
      <c r="K181" s="124">
        <f t="shared" si="244"/>
        <v>27</v>
      </c>
      <c r="L181" s="123">
        <v>26</v>
      </c>
      <c r="M181" s="123">
        <v>1</v>
      </c>
      <c r="N181" s="123" t="s">
        <v>119</v>
      </c>
      <c r="O181" s="123"/>
      <c r="P181" s="124">
        <f t="shared" si="245"/>
        <v>2</v>
      </c>
      <c r="Q181" s="123">
        <v>2</v>
      </c>
      <c r="R181" s="123"/>
      <c r="S181" s="123" t="s">
        <v>329</v>
      </c>
      <c r="T181" s="123"/>
      <c r="U181" s="123" t="s">
        <v>390</v>
      </c>
      <c r="V181" s="123" t="s">
        <v>482</v>
      </c>
      <c r="W181" s="123" t="s">
        <v>44</v>
      </c>
      <c r="X181" s="123" t="s">
        <v>482</v>
      </c>
      <c r="Y181" s="123" t="s">
        <v>480</v>
      </c>
      <c r="Z181" s="297" t="s">
        <v>471</v>
      </c>
      <c r="AA181" s="126">
        <v>180</v>
      </c>
      <c r="AB181" s="127">
        <v>30</v>
      </c>
      <c r="AC181" s="128"/>
      <c r="AD181" s="129"/>
      <c r="AE181" s="130"/>
      <c r="AF181" s="131"/>
      <c r="AG181" s="132"/>
      <c r="AH181" s="133"/>
      <c r="AI181" s="132"/>
      <c r="AJ181" s="134"/>
      <c r="AK181" s="125"/>
      <c r="AL181" s="135"/>
      <c r="AM181" s="122"/>
      <c r="AN181" s="136">
        <f t="shared" si="200"/>
        <v>0</v>
      </c>
      <c r="AO181" s="137">
        <f t="shared" si="201"/>
        <v>9.4499999999999993</v>
      </c>
      <c r="AP181" s="137">
        <f t="shared" si="202"/>
        <v>4</v>
      </c>
      <c r="AQ181" s="138">
        <f t="shared" si="203"/>
        <v>3</v>
      </c>
      <c r="AR181" s="137">
        <f t="shared" si="204"/>
        <v>0</v>
      </c>
      <c r="AS181" s="137">
        <f t="shared" si="205"/>
        <v>0</v>
      </c>
      <c r="AT181" s="137">
        <f t="shared" si="206"/>
        <v>0</v>
      </c>
      <c r="AU181" s="137">
        <f t="shared" si="207"/>
        <v>0</v>
      </c>
      <c r="AV181" s="137">
        <f t="shared" si="208"/>
        <v>0</v>
      </c>
      <c r="AW181" s="137">
        <f t="shared" si="209"/>
        <v>0</v>
      </c>
      <c r="AX181" s="137">
        <f t="shared" si="210"/>
        <v>0</v>
      </c>
      <c r="AY181" s="137">
        <f t="shared" si="211"/>
        <v>0</v>
      </c>
      <c r="AZ181" s="137">
        <f t="shared" si="212"/>
        <v>0</v>
      </c>
      <c r="BA181" s="137">
        <f t="shared" si="213"/>
        <v>0</v>
      </c>
      <c r="BB181" s="137">
        <f t="shared" si="214"/>
        <v>0</v>
      </c>
      <c r="BC181" s="137">
        <f t="shared" si="215"/>
        <v>0</v>
      </c>
      <c r="BD181" s="137">
        <f t="shared" si="216"/>
        <v>0</v>
      </c>
      <c r="BE181" s="137">
        <f t="shared" si="217"/>
        <v>0</v>
      </c>
      <c r="BF181" s="137">
        <f t="shared" si="218"/>
        <v>0</v>
      </c>
      <c r="BG181" s="139">
        <f t="shared" si="219"/>
        <v>2.9159999999999999</v>
      </c>
      <c r="BH181" s="140">
        <f t="shared" si="220"/>
        <v>0</v>
      </c>
      <c r="BI181" s="152">
        <f t="shared" si="221"/>
        <v>47.537629629629635</v>
      </c>
      <c r="BJ181" s="152">
        <f t="shared" si="222"/>
        <v>1.8283703703703702</v>
      </c>
      <c r="BK181" s="152">
        <f t="shared" si="223"/>
        <v>49.366</v>
      </c>
      <c r="BL181" s="153">
        <f t="shared" si="224"/>
        <v>3.7037037037037035E-2</v>
      </c>
      <c r="BM181" s="141"/>
      <c r="BN181" s="152">
        <f t="shared" si="225"/>
        <v>0</v>
      </c>
      <c r="BO181" s="152">
        <f t="shared" si="226"/>
        <v>0</v>
      </c>
      <c r="BP181" s="152">
        <f t="shared" si="227"/>
        <v>0</v>
      </c>
      <c r="BQ181" s="142"/>
      <c r="BR181" s="143">
        <f t="shared" si="228"/>
        <v>46.45</v>
      </c>
      <c r="BS181" s="144">
        <f t="shared" si="229"/>
        <v>2.9159999999999999</v>
      </c>
      <c r="BT181" s="144">
        <f t="shared" si="230"/>
        <v>2.9159999999999999</v>
      </c>
      <c r="BU181" s="144">
        <f t="shared" si="231"/>
        <v>0</v>
      </c>
      <c r="BV181" s="145">
        <f t="shared" si="232"/>
        <v>0</v>
      </c>
      <c r="BW181" s="146">
        <f t="shared" si="233"/>
        <v>0</v>
      </c>
      <c r="BX181" s="147"/>
      <c r="BY181" s="144">
        <f t="shared" si="234"/>
        <v>47.537629629629635</v>
      </c>
      <c r="BZ181" s="144">
        <f t="shared" si="235"/>
        <v>1.8283703703703702</v>
      </c>
      <c r="CA181" s="144">
        <f t="shared" si="236"/>
        <v>49.366</v>
      </c>
      <c r="CB181" s="144">
        <f t="shared" si="237"/>
        <v>0</v>
      </c>
      <c r="CC181" s="144">
        <f t="shared" si="238"/>
        <v>0</v>
      </c>
      <c r="CD181" s="144">
        <f t="shared" si="239"/>
        <v>0</v>
      </c>
      <c r="CE181" s="144">
        <f t="shared" si="240"/>
        <v>0</v>
      </c>
      <c r="CF181" s="144">
        <f t="shared" si="241"/>
        <v>0</v>
      </c>
      <c r="CG181" s="144">
        <f t="shared" si="242"/>
        <v>0</v>
      </c>
      <c r="CH181" s="148">
        <f t="shared" si="243"/>
        <v>0</v>
      </c>
    </row>
    <row r="182" spans="1:86" s="149" customFormat="1" ht="47.25" customHeight="1" x14ac:dyDescent="0.25">
      <c r="A182" s="117" t="s">
        <v>44</v>
      </c>
      <c r="B182" s="118" t="s">
        <v>383</v>
      </c>
      <c r="C182" s="274" t="s">
        <v>443</v>
      </c>
      <c r="D182" s="119" t="s">
        <v>376</v>
      </c>
      <c r="E182" s="121" t="s">
        <v>22</v>
      </c>
      <c r="F182" s="121" t="s">
        <v>355</v>
      </c>
      <c r="G182" s="121"/>
      <c r="H182" s="122">
        <v>7</v>
      </c>
      <c r="I182" s="123"/>
      <c r="J182" s="123" t="s">
        <v>380</v>
      </c>
      <c r="K182" s="124">
        <f t="shared" si="244"/>
        <v>14</v>
      </c>
      <c r="L182" s="123">
        <v>13</v>
      </c>
      <c r="M182" s="123">
        <v>1</v>
      </c>
      <c r="N182" s="123" t="s">
        <v>122</v>
      </c>
      <c r="O182" s="123"/>
      <c r="P182" s="124">
        <f t="shared" si="245"/>
        <v>1</v>
      </c>
      <c r="Q182" s="123">
        <v>1</v>
      </c>
      <c r="R182" s="123"/>
      <c r="S182" s="123" t="s">
        <v>329</v>
      </c>
      <c r="T182" s="123"/>
      <c r="U182" s="123" t="s">
        <v>390</v>
      </c>
      <c r="V182" s="123" t="s">
        <v>482</v>
      </c>
      <c r="W182" s="123" t="s">
        <v>44</v>
      </c>
      <c r="X182" s="123" t="s">
        <v>482</v>
      </c>
      <c r="Y182" s="123" t="s">
        <v>481</v>
      </c>
      <c r="Z182" s="297" t="s">
        <v>471</v>
      </c>
      <c r="AA182" s="126"/>
      <c r="AB182" s="127"/>
      <c r="AC182" s="128"/>
      <c r="AD182" s="129">
        <v>42</v>
      </c>
      <c r="AE182" s="130">
        <v>72</v>
      </c>
      <c r="AF182" s="131"/>
      <c r="AG182" s="132"/>
      <c r="AH182" s="133"/>
      <c r="AI182" s="132"/>
      <c r="AJ182" s="134"/>
      <c r="AK182" s="125" t="s">
        <v>331</v>
      </c>
      <c r="AL182" s="135"/>
      <c r="AM182" s="122"/>
      <c r="AN182" s="136">
        <f t="shared" si="200"/>
        <v>0</v>
      </c>
      <c r="AO182" s="137">
        <f t="shared" si="201"/>
        <v>0</v>
      </c>
      <c r="AP182" s="137">
        <f t="shared" si="202"/>
        <v>0</v>
      </c>
      <c r="AQ182" s="138">
        <f t="shared" si="203"/>
        <v>0</v>
      </c>
      <c r="AR182" s="137">
        <f t="shared" si="204"/>
        <v>0</v>
      </c>
      <c r="AS182" s="137">
        <f t="shared" si="205"/>
        <v>0</v>
      </c>
      <c r="AT182" s="137">
        <f t="shared" si="206"/>
        <v>0</v>
      </c>
      <c r="AU182" s="137">
        <f t="shared" si="207"/>
        <v>0</v>
      </c>
      <c r="AV182" s="137">
        <f t="shared" si="208"/>
        <v>0</v>
      </c>
      <c r="AW182" s="137">
        <f t="shared" si="209"/>
        <v>0</v>
      </c>
      <c r="AX182" s="137">
        <f t="shared" si="210"/>
        <v>6.9066666666666663</v>
      </c>
      <c r="AY182" s="137">
        <f t="shared" si="211"/>
        <v>0</v>
      </c>
      <c r="AZ182" s="137">
        <f t="shared" si="212"/>
        <v>0</v>
      </c>
      <c r="BA182" s="137">
        <f t="shared" si="213"/>
        <v>0</v>
      </c>
      <c r="BB182" s="137">
        <f t="shared" si="214"/>
        <v>0</v>
      </c>
      <c r="BC182" s="137">
        <f t="shared" si="215"/>
        <v>0</v>
      </c>
      <c r="BD182" s="137">
        <f t="shared" si="216"/>
        <v>0</v>
      </c>
      <c r="BE182" s="137">
        <f t="shared" si="217"/>
        <v>0</v>
      </c>
      <c r="BF182" s="137">
        <f t="shared" si="218"/>
        <v>0</v>
      </c>
      <c r="BG182" s="139">
        <f t="shared" si="219"/>
        <v>0</v>
      </c>
      <c r="BH182" s="140">
        <f t="shared" si="220"/>
        <v>0</v>
      </c>
      <c r="BI182" s="152">
        <f t="shared" si="221"/>
        <v>45.413333333333334</v>
      </c>
      <c r="BJ182" s="152">
        <f t="shared" si="222"/>
        <v>3.4933333333333332</v>
      </c>
      <c r="BK182" s="152">
        <f t="shared" si="223"/>
        <v>48.906666666666666</v>
      </c>
      <c r="BL182" s="153">
        <f t="shared" si="224"/>
        <v>7.1428571428571425E-2</v>
      </c>
      <c r="BM182" s="141"/>
      <c r="BN182" s="152">
        <f t="shared" si="225"/>
        <v>45.413333333333334</v>
      </c>
      <c r="BO182" s="152">
        <f t="shared" si="226"/>
        <v>3.4933333333333332</v>
      </c>
      <c r="BP182" s="152">
        <f t="shared" si="227"/>
        <v>48.906666666666666</v>
      </c>
      <c r="BQ182" s="142"/>
      <c r="BR182" s="143">
        <f t="shared" si="228"/>
        <v>42</v>
      </c>
      <c r="BS182" s="144">
        <f t="shared" si="229"/>
        <v>6.9066666666666663</v>
      </c>
      <c r="BT182" s="144">
        <f t="shared" si="230"/>
        <v>6.9066666666666663</v>
      </c>
      <c r="BU182" s="144">
        <f t="shared" si="231"/>
        <v>0</v>
      </c>
      <c r="BV182" s="145">
        <f t="shared" si="232"/>
        <v>0</v>
      </c>
      <c r="BW182" s="146">
        <f t="shared" si="233"/>
        <v>0</v>
      </c>
      <c r="BX182" s="147"/>
      <c r="BY182" s="144">
        <f t="shared" si="234"/>
        <v>45.413333333333334</v>
      </c>
      <c r="BZ182" s="144">
        <f t="shared" si="235"/>
        <v>3.4933333333333332</v>
      </c>
      <c r="CA182" s="144">
        <f t="shared" si="236"/>
        <v>48.906666666666666</v>
      </c>
      <c r="CB182" s="144">
        <f t="shared" si="237"/>
        <v>0</v>
      </c>
      <c r="CC182" s="144">
        <f t="shared" si="238"/>
        <v>0</v>
      </c>
      <c r="CD182" s="144">
        <f t="shared" si="239"/>
        <v>0</v>
      </c>
      <c r="CE182" s="144">
        <f t="shared" si="240"/>
        <v>0</v>
      </c>
      <c r="CF182" s="144">
        <f t="shared" si="241"/>
        <v>0</v>
      </c>
      <c r="CG182" s="144">
        <f t="shared" si="242"/>
        <v>0</v>
      </c>
      <c r="CH182" s="148">
        <f t="shared" si="243"/>
        <v>0</v>
      </c>
    </row>
    <row r="183" spans="1:86" s="149" customFormat="1" ht="47.25" customHeight="1" x14ac:dyDescent="0.25">
      <c r="A183" s="117" t="s">
        <v>44</v>
      </c>
      <c r="B183" s="118" t="s">
        <v>383</v>
      </c>
      <c r="C183" s="274" t="s">
        <v>443</v>
      </c>
      <c r="D183" s="119" t="s">
        <v>376</v>
      </c>
      <c r="E183" s="121" t="s">
        <v>22</v>
      </c>
      <c r="F183" s="121" t="s">
        <v>355</v>
      </c>
      <c r="G183" s="121"/>
      <c r="H183" s="122">
        <v>7</v>
      </c>
      <c r="I183" s="123"/>
      <c r="J183" s="123" t="s">
        <v>380</v>
      </c>
      <c r="K183" s="124">
        <f t="shared" si="244"/>
        <v>13</v>
      </c>
      <c r="L183" s="123">
        <v>13</v>
      </c>
      <c r="M183" s="123"/>
      <c r="N183" s="123" t="s">
        <v>122</v>
      </c>
      <c r="O183" s="123"/>
      <c r="P183" s="124">
        <f t="shared" si="245"/>
        <v>1</v>
      </c>
      <c r="Q183" s="123">
        <v>1</v>
      </c>
      <c r="R183" s="123"/>
      <c r="S183" s="123" t="s">
        <v>329</v>
      </c>
      <c r="T183" s="123"/>
      <c r="U183" s="123" t="s">
        <v>390</v>
      </c>
      <c r="V183" s="123"/>
      <c r="W183" s="123"/>
      <c r="X183" s="123" t="s">
        <v>478</v>
      </c>
      <c r="Y183" s="123" t="s">
        <v>480</v>
      </c>
      <c r="Z183" s="297" t="s">
        <v>475</v>
      </c>
      <c r="AA183" s="126"/>
      <c r="AB183" s="127"/>
      <c r="AC183" s="128"/>
      <c r="AD183" s="129">
        <v>42</v>
      </c>
      <c r="AE183" s="130">
        <v>72</v>
      </c>
      <c r="AF183" s="131"/>
      <c r="AG183" s="132"/>
      <c r="AH183" s="133"/>
      <c r="AI183" s="132"/>
      <c r="AJ183" s="134"/>
      <c r="AK183" s="125" t="s">
        <v>331</v>
      </c>
      <c r="AL183" s="135"/>
      <c r="AM183" s="122"/>
      <c r="AN183" s="136">
        <f t="shared" si="200"/>
        <v>0</v>
      </c>
      <c r="AO183" s="137">
        <f t="shared" si="201"/>
        <v>0</v>
      </c>
      <c r="AP183" s="137">
        <f t="shared" si="202"/>
        <v>0</v>
      </c>
      <c r="AQ183" s="138">
        <f t="shared" si="203"/>
        <v>0</v>
      </c>
      <c r="AR183" s="137">
        <f t="shared" si="204"/>
        <v>0</v>
      </c>
      <c r="AS183" s="137">
        <f t="shared" si="205"/>
        <v>0</v>
      </c>
      <c r="AT183" s="137">
        <f t="shared" si="206"/>
        <v>0</v>
      </c>
      <c r="AU183" s="137">
        <f t="shared" si="207"/>
        <v>0</v>
      </c>
      <c r="AV183" s="137">
        <f t="shared" si="208"/>
        <v>0</v>
      </c>
      <c r="AW183" s="137">
        <f t="shared" si="209"/>
        <v>0</v>
      </c>
      <c r="AX183" s="137">
        <f t="shared" si="210"/>
        <v>6.4133333333333331</v>
      </c>
      <c r="AY183" s="137">
        <f t="shared" si="211"/>
        <v>0</v>
      </c>
      <c r="AZ183" s="137">
        <f t="shared" si="212"/>
        <v>0</v>
      </c>
      <c r="BA183" s="137">
        <f t="shared" si="213"/>
        <v>0</v>
      </c>
      <c r="BB183" s="137">
        <f t="shared" si="214"/>
        <v>0</v>
      </c>
      <c r="BC183" s="137">
        <f t="shared" si="215"/>
        <v>0</v>
      </c>
      <c r="BD183" s="137">
        <f t="shared" si="216"/>
        <v>0</v>
      </c>
      <c r="BE183" s="137">
        <f t="shared" si="217"/>
        <v>0</v>
      </c>
      <c r="BF183" s="137">
        <f t="shared" si="218"/>
        <v>0</v>
      </c>
      <c r="BG183" s="139">
        <f t="shared" si="219"/>
        <v>0</v>
      </c>
      <c r="BH183" s="140">
        <f t="shared" si="220"/>
        <v>0</v>
      </c>
      <c r="BI183" s="152">
        <f t="shared" si="221"/>
        <v>48.413333333333334</v>
      </c>
      <c r="BJ183" s="152">
        <f t="shared" si="222"/>
        <v>0</v>
      </c>
      <c r="BK183" s="152">
        <f t="shared" si="223"/>
        <v>48.413333333333334</v>
      </c>
      <c r="BL183" s="153">
        <f t="shared" si="224"/>
        <v>0</v>
      </c>
      <c r="BM183" s="141"/>
      <c r="BN183" s="152">
        <f t="shared" si="225"/>
        <v>0</v>
      </c>
      <c r="BO183" s="152">
        <f t="shared" si="226"/>
        <v>0</v>
      </c>
      <c r="BP183" s="152">
        <f t="shared" si="227"/>
        <v>0</v>
      </c>
      <c r="BQ183" s="142"/>
      <c r="BR183" s="143">
        <f t="shared" si="228"/>
        <v>42</v>
      </c>
      <c r="BS183" s="144">
        <f t="shared" si="229"/>
        <v>6.4133333333333331</v>
      </c>
      <c r="BT183" s="144">
        <f t="shared" si="230"/>
        <v>6.4133333333333331</v>
      </c>
      <c r="BU183" s="144">
        <f t="shared" si="231"/>
        <v>0</v>
      </c>
      <c r="BV183" s="145">
        <f t="shared" si="232"/>
        <v>0</v>
      </c>
      <c r="BW183" s="146">
        <f t="shared" si="233"/>
        <v>0</v>
      </c>
      <c r="BX183" s="147"/>
      <c r="BY183" s="144">
        <f t="shared" si="234"/>
        <v>48.413333333333334</v>
      </c>
      <c r="BZ183" s="144">
        <f t="shared" si="235"/>
        <v>0</v>
      </c>
      <c r="CA183" s="144">
        <f t="shared" si="236"/>
        <v>48.413333333333334</v>
      </c>
      <c r="CB183" s="144">
        <f t="shared" si="237"/>
        <v>0</v>
      </c>
      <c r="CC183" s="144">
        <f t="shared" si="238"/>
        <v>0</v>
      </c>
      <c r="CD183" s="144">
        <f t="shared" si="239"/>
        <v>0</v>
      </c>
      <c r="CE183" s="144">
        <f t="shared" si="240"/>
        <v>0</v>
      </c>
      <c r="CF183" s="144">
        <f t="shared" si="241"/>
        <v>0</v>
      </c>
      <c r="CG183" s="144">
        <f t="shared" si="242"/>
        <v>0</v>
      </c>
      <c r="CH183" s="148">
        <f t="shared" si="243"/>
        <v>0</v>
      </c>
    </row>
    <row r="184" spans="1:86" s="149" customFormat="1" ht="15.75" customHeight="1" x14ac:dyDescent="0.25">
      <c r="A184" s="117" t="s">
        <v>44</v>
      </c>
      <c r="B184" s="118" t="s">
        <v>383</v>
      </c>
      <c r="C184" s="274" t="s">
        <v>444</v>
      </c>
      <c r="D184" s="119" t="s">
        <v>376</v>
      </c>
      <c r="E184" s="121" t="s">
        <v>22</v>
      </c>
      <c r="F184" s="121" t="s">
        <v>355</v>
      </c>
      <c r="G184" s="121"/>
      <c r="H184" s="122">
        <v>7</v>
      </c>
      <c r="I184" s="123" t="s">
        <v>333</v>
      </c>
      <c r="J184" s="123" t="s">
        <v>380</v>
      </c>
      <c r="K184" s="124">
        <f t="shared" si="244"/>
        <v>27</v>
      </c>
      <c r="L184" s="123">
        <v>26</v>
      </c>
      <c r="M184" s="123">
        <v>1</v>
      </c>
      <c r="N184" s="123" t="s">
        <v>119</v>
      </c>
      <c r="O184" s="123"/>
      <c r="P184" s="124">
        <f t="shared" si="245"/>
        <v>2</v>
      </c>
      <c r="Q184" s="123">
        <v>2</v>
      </c>
      <c r="R184" s="123"/>
      <c r="S184" s="123" t="s">
        <v>329</v>
      </c>
      <c r="T184" s="123"/>
      <c r="U184" s="123" t="s">
        <v>390</v>
      </c>
      <c r="V184" s="123"/>
      <c r="W184" s="123" t="s">
        <v>530</v>
      </c>
      <c r="X184" s="123" t="s">
        <v>484</v>
      </c>
      <c r="Y184" s="123" t="s">
        <v>479</v>
      </c>
      <c r="Z184" s="297" t="s">
        <v>476</v>
      </c>
      <c r="AA184" s="126">
        <v>216</v>
      </c>
      <c r="AB184" s="127">
        <v>30</v>
      </c>
      <c r="AC184" s="128"/>
      <c r="AD184" s="129"/>
      <c r="AE184" s="130"/>
      <c r="AF184" s="131"/>
      <c r="AG184" s="132"/>
      <c r="AH184" s="133"/>
      <c r="AI184" s="132"/>
      <c r="AJ184" s="134"/>
      <c r="AK184" s="125"/>
      <c r="AL184" s="135"/>
      <c r="AM184" s="122"/>
      <c r="AN184" s="136">
        <f t="shared" si="200"/>
        <v>0</v>
      </c>
      <c r="AO184" s="137">
        <f t="shared" si="201"/>
        <v>9.4499999999999993</v>
      </c>
      <c r="AP184" s="137">
        <f t="shared" si="202"/>
        <v>4</v>
      </c>
      <c r="AQ184" s="138">
        <f t="shared" si="203"/>
        <v>3</v>
      </c>
      <c r="AR184" s="137">
        <f t="shared" si="204"/>
        <v>0</v>
      </c>
      <c r="AS184" s="137">
        <f t="shared" si="205"/>
        <v>0</v>
      </c>
      <c r="AT184" s="137">
        <f t="shared" si="206"/>
        <v>0</v>
      </c>
      <c r="AU184" s="137">
        <f t="shared" si="207"/>
        <v>0</v>
      </c>
      <c r="AV184" s="137">
        <f t="shared" si="208"/>
        <v>0</v>
      </c>
      <c r="AW184" s="137">
        <f t="shared" si="209"/>
        <v>0</v>
      </c>
      <c r="AX184" s="137">
        <f t="shared" si="210"/>
        <v>0</v>
      </c>
      <c r="AY184" s="137">
        <f t="shared" si="211"/>
        <v>0</v>
      </c>
      <c r="AZ184" s="137">
        <f t="shared" si="212"/>
        <v>0</v>
      </c>
      <c r="BA184" s="137">
        <f t="shared" si="213"/>
        <v>0</v>
      </c>
      <c r="BB184" s="137">
        <f t="shared" si="214"/>
        <v>0</v>
      </c>
      <c r="BC184" s="137">
        <f t="shared" si="215"/>
        <v>0</v>
      </c>
      <c r="BD184" s="137">
        <f t="shared" si="216"/>
        <v>0</v>
      </c>
      <c r="BE184" s="137">
        <f t="shared" si="217"/>
        <v>0</v>
      </c>
      <c r="BF184" s="137">
        <f t="shared" si="218"/>
        <v>0</v>
      </c>
      <c r="BG184" s="139">
        <f t="shared" si="219"/>
        <v>3.4991999999999996</v>
      </c>
      <c r="BH184" s="140">
        <f t="shared" si="220"/>
        <v>0</v>
      </c>
      <c r="BI184" s="152">
        <f t="shared" si="221"/>
        <v>48.099229629629633</v>
      </c>
      <c r="BJ184" s="152">
        <f t="shared" si="222"/>
        <v>1.8499703703703703</v>
      </c>
      <c r="BK184" s="152">
        <f t="shared" si="223"/>
        <v>49.949199999999998</v>
      </c>
      <c r="BL184" s="153">
        <f t="shared" si="224"/>
        <v>3.7037037037037035E-2</v>
      </c>
      <c r="BM184" s="141"/>
      <c r="BN184" s="152">
        <f t="shared" si="225"/>
        <v>0</v>
      </c>
      <c r="BO184" s="152">
        <f t="shared" si="226"/>
        <v>0</v>
      </c>
      <c r="BP184" s="152">
        <f t="shared" si="227"/>
        <v>0</v>
      </c>
      <c r="BQ184" s="142"/>
      <c r="BR184" s="143">
        <f t="shared" si="228"/>
        <v>46.45</v>
      </c>
      <c r="BS184" s="144">
        <f t="shared" si="229"/>
        <v>3.4991999999999996</v>
      </c>
      <c r="BT184" s="144">
        <f t="shared" si="230"/>
        <v>3.4991999999999996</v>
      </c>
      <c r="BU184" s="144">
        <f t="shared" si="231"/>
        <v>0</v>
      </c>
      <c r="BV184" s="145">
        <f t="shared" si="232"/>
        <v>0</v>
      </c>
      <c r="BW184" s="146">
        <f t="shared" si="233"/>
        <v>-4.8849813083506888E-15</v>
      </c>
      <c r="BX184" s="147"/>
      <c r="BY184" s="144">
        <f t="shared" si="234"/>
        <v>48.099229629629633</v>
      </c>
      <c r="BZ184" s="144">
        <f t="shared" si="235"/>
        <v>1.8499703703703703</v>
      </c>
      <c r="CA184" s="144">
        <f t="shared" si="236"/>
        <v>49.949199999999998</v>
      </c>
      <c r="CB184" s="144">
        <f t="shared" si="237"/>
        <v>0</v>
      </c>
      <c r="CC184" s="144">
        <f t="shared" si="238"/>
        <v>0</v>
      </c>
      <c r="CD184" s="144">
        <f t="shared" si="239"/>
        <v>0</v>
      </c>
      <c r="CE184" s="144">
        <f t="shared" si="240"/>
        <v>0</v>
      </c>
      <c r="CF184" s="144">
        <f t="shared" si="241"/>
        <v>0</v>
      </c>
      <c r="CG184" s="144">
        <f t="shared" si="242"/>
        <v>0</v>
      </c>
      <c r="CH184" s="148">
        <f t="shared" si="243"/>
        <v>0</v>
      </c>
    </row>
    <row r="185" spans="1:86" s="149" customFormat="1" ht="15.75" customHeight="1" x14ac:dyDescent="0.25">
      <c r="A185" s="117" t="s">
        <v>44</v>
      </c>
      <c r="B185" s="118" t="s">
        <v>383</v>
      </c>
      <c r="C185" s="274" t="s">
        <v>444</v>
      </c>
      <c r="D185" s="119" t="s">
        <v>376</v>
      </c>
      <c r="E185" s="121" t="s">
        <v>22</v>
      </c>
      <c r="F185" s="121" t="s">
        <v>355</v>
      </c>
      <c r="G185" s="121"/>
      <c r="H185" s="122">
        <v>7</v>
      </c>
      <c r="I185" s="123"/>
      <c r="J185" s="123" t="s">
        <v>380</v>
      </c>
      <c r="K185" s="124">
        <f t="shared" si="244"/>
        <v>14</v>
      </c>
      <c r="L185" s="123">
        <v>13</v>
      </c>
      <c r="M185" s="123">
        <v>1</v>
      </c>
      <c r="N185" s="123" t="s">
        <v>122</v>
      </c>
      <c r="O185" s="123"/>
      <c r="P185" s="124">
        <f t="shared" si="245"/>
        <v>1</v>
      </c>
      <c r="Q185" s="123">
        <v>1</v>
      </c>
      <c r="R185" s="123"/>
      <c r="S185" s="123" t="s">
        <v>329</v>
      </c>
      <c r="T185" s="123"/>
      <c r="U185" s="123" t="s">
        <v>390</v>
      </c>
      <c r="V185" s="123"/>
      <c r="W185" s="123"/>
      <c r="X185" s="123" t="s">
        <v>478</v>
      </c>
      <c r="Y185" s="123" t="s">
        <v>480</v>
      </c>
      <c r="Z185" s="297" t="s">
        <v>469</v>
      </c>
      <c r="AA185" s="126"/>
      <c r="AB185" s="127"/>
      <c r="AC185" s="128"/>
      <c r="AD185" s="129">
        <v>70</v>
      </c>
      <c r="AE185" s="130">
        <v>80</v>
      </c>
      <c r="AF185" s="131"/>
      <c r="AG185" s="132"/>
      <c r="AH185" s="133"/>
      <c r="AI185" s="132"/>
      <c r="AJ185" s="134"/>
      <c r="AK185" s="125" t="s">
        <v>332</v>
      </c>
      <c r="AL185" s="135"/>
      <c r="AM185" s="122"/>
      <c r="AN185" s="136">
        <f t="shared" si="200"/>
        <v>0</v>
      </c>
      <c r="AO185" s="137">
        <f t="shared" si="201"/>
        <v>0</v>
      </c>
      <c r="AP185" s="137">
        <f t="shared" si="202"/>
        <v>0</v>
      </c>
      <c r="AQ185" s="138">
        <f t="shared" si="203"/>
        <v>0</v>
      </c>
      <c r="AR185" s="137">
        <f t="shared" si="204"/>
        <v>0</v>
      </c>
      <c r="AS185" s="137">
        <f t="shared" si="205"/>
        <v>0</v>
      </c>
      <c r="AT185" s="137">
        <f t="shared" si="206"/>
        <v>0</v>
      </c>
      <c r="AU185" s="137">
        <f t="shared" si="207"/>
        <v>0</v>
      </c>
      <c r="AV185" s="137">
        <f t="shared" si="208"/>
        <v>0</v>
      </c>
      <c r="AW185" s="137">
        <f t="shared" si="209"/>
        <v>0</v>
      </c>
      <c r="AX185" s="137">
        <f t="shared" si="210"/>
        <v>5.9471999999999996</v>
      </c>
      <c r="AY185" s="137">
        <f t="shared" si="211"/>
        <v>0</v>
      </c>
      <c r="AZ185" s="137">
        <f t="shared" si="212"/>
        <v>0</v>
      </c>
      <c r="BA185" s="137">
        <f t="shared" si="213"/>
        <v>0</v>
      </c>
      <c r="BB185" s="137">
        <f t="shared" si="214"/>
        <v>0</v>
      </c>
      <c r="BC185" s="137">
        <f t="shared" si="215"/>
        <v>0</v>
      </c>
      <c r="BD185" s="137">
        <f t="shared" si="216"/>
        <v>0</v>
      </c>
      <c r="BE185" s="137">
        <f t="shared" si="217"/>
        <v>0</v>
      </c>
      <c r="BF185" s="137">
        <f t="shared" si="218"/>
        <v>0</v>
      </c>
      <c r="BG185" s="139">
        <f t="shared" si="219"/>
        <v>0</v>
      </c>
      <c r="BH185" s="140">
        <f t="shared" si="220"/>
        <v>0</v>
      </c>
      <c r="BI185" s="152">
        <f t="shared" si="221"/>
        <v>70.522400000000005</v>
      </c>
      <c r="BJ185" s="152">
        <f t="shared" si="222"/>
        <v>5.4247999999999994</v>
      </c>
      <c r="BK185" s="152">
        <f t="shared" si="223"/>
        <v>75.947199999999995</v>
      </c>
      <c r="BL185" s="153">
        <f t="shared" si="224"/>
        <v>7.1428571428571425E-2</v>
      </c>
      <c r="BM185" s="141"/>
      <c r="BN185" s="152">
        <f t="shared" si="225"/>
        <v>0</v>
      </c>
      <c r="BO185" s="152">
        <f t="shared" si="226"/>
        <v>0</v>
      </c>
      <c r="BP185" s="152">
        <f t="shared" si="227"/>
        <v>0</v>
      </c>
      <c r="BQ185" s="142"/>
      <c r="BR185" s="143">
        <f t="shared" si="228"/>
        <v>70</v>
      </c>
      <c r="BS185" s="144">
        <f t="shared" si="229"/>
        <v>5.9471999999999996</v>
      </c>
      <c r="BT185" s="144">
        <f t="shared" si="230"/>
        <v>5.9471999999999996</v>
      </c>
      <c r="BU185" s="144">
        <f t="shared" si="231"/>
        <v>0</v>
      </c>
      <c r="BV185" s="145">
        <f t="shared" si="232"/>
        <v>0</v>
      </c>
      <c r="BW185" s="146">
        <f t="shared" si="233"/>
        <v>0</v>
      </c>
      <c r="BX185" s="147"/>
      <c r="BY185" s="144">
        <f t="shared" si="234"/>
        <v>70.522400000000005</v>
      </c>
      <c r="BZ185" s="144">
        <f t="shared" si="235"/>
        <v>5.4247999999999994</v>
      </c>
      <c r="CA185" s="144">
        <f t="shared" si="236"/>
        <v>75.947199999999995</v>
      </c>
      <c r="CB185" s="144">
        <f t="shared" si="237"/>
        <v>0</v>
      </c>
      <c r="CC185" s="144">
        <f t="shared" si="238"/>
        <v>0</v>
      </c>
      <c r="CD185" s="144">
        <f t="shared" si="239"/>
        <v>0</v>
      </c>
      <c r="CE185" s="144">
        <f t="shared" si="240"/>
        <v>0</v>
      </c>
      <c r="CF185" s="144">
        <f t="shared" si="241"/>
        <v>0</v>
      </c>
      <c r="CG185" s="144">
        <f t="shared" si="242"/>
        <v>0</v>
      </c>
      <c r="CH185" s="148">
        <f t="shared" si="243"/>
        <v>0</v>
      </c>
    </row>
    <row r="186" spans="1:86" s="149" customFormat="1" ht="15.75" customHeight="1" x14ac:dyDescent="0.25">
      <c r="A186" s="117" t="s">
        <v>44</v>
      </c>
      <c r="B186" s="118" t="s">
        <v>383</v>
      </c>
      <c r="C186" s="274" t="s">
        <v>444</v>
      </c>
      <c r="D186" s="119" t="s">
        <v>376</v>
      </c>
      <c r="E186" s="121" t="s">
        <v>22</v>
      </c>
      <c r="F186" s="121" t="s">
        <v>355</v>
      </c>
      <c r="G186" s="121"/>
      <c r="H186" s="122">
        <v>7</v>
      </c>
      <c r="I186" s="123"/>
      <c r="J186" s="123" t="s">
        <v>380</v>
      </c>
      <c r="K186" s="124">
        <f t="shared" si="244"/>
        <v>13</v>
      </c>
      <c r="L186" s="123">
        <v>13</v>
      </c>
      <c r="M186" s="123"/>
      <c r="N186" s="123" t="s">
        <v>122</v>
      </c>
      <c r="O186" s="123"/>
      <c r="P186" s="124">
        <f t="shared" si="245"/>
        <v>1</v>
      </c>
      <c r="Q186" s="123">
        <v>1</v>
      </c>
      <c r="R186" s="123"/>
      <c r="S186" s="123" t="s">
        <v>329</v>
      </c>
      <c r="T186" s="123"/>
      <c r="U186" s="123" t="s">
        <v>390</v>
      </c>
      <c r="V186" s="123"/>
      <c r="W186" s="123"/>
      <c r="X186" s="123" t="s">
        <v>478</v>
      </c>
      <c r="Y186" s="123" t="s">
        <v>480</v>
      </c>
      <c r="Z186" s="297" t="s">
        <v>468</v>
      </c>
      <c r="AA186" s="126"/>
      <c r="AB186" s="127"/>
      <c r="AC186" s="128"/>
      <c r="AD186" s="129">
        <v>70</v>
      </c>
      <c r="AE186" s="130">
        <v>80</v>
      </c>
      <c r="AF186" s="131"/>
      <c r="AG186" s="132"/>
      <c r="AH186" s="133"/>
      <c r="AI186" s="132"/>
      <c r="AJ186" s="134"/>
      <c r="AK186" s="125" t="s">
        <v>332</v>
      </c>
      <c r="AL186" s="135"/>
      <c r="AM186" s="122"/>
      <c r="AN186" s="136">
        <f t="shared" si="200"/>
        <v>0</v>
      </c>
      <c r="AO186" s="137">
        <f t="shared" si="201"/>
        <v>0</v>
      </c>
      <c r="AP186" s="137">
        <f t="shared" si="202"/>
        <v>0</v>
      </c>
      <c r="AQ186" s="138">
        <f t="shared" si="203"/>
        <v>0</v>
      </c>
      <c r="AR186" s="137">
        <f t="shared" si="204"/>
        <v>0</v>
      </c>
      <c r="AS186" s="137">
        <f t="shared" si="205"/>
        <v>0</v>
      </c>
      <c r="AT186" s="137">
        <f t="shared" si="206"/>
        <v>0</v>
      </c>
      <c r="AU186" s="137">
        <f t="shared" si="207"/>
        <v>0</v>
      </c>
      <c r="AV186" s="137">
        <f t="shared" si="208"/>
        <v>0</v>
      </c>
      <c r="AW186" s="137">
        <f t="shared" si="209"/>
        <v>0</v>
      </c>
      <c r="AX186" s="137">
        <f t="shared" si="210"/>
        <v>5.5223999999999993</v>
      </c>
      <c r="AY186" s="137">
        <f t="shared" si="211"/>
        <v>0</v>
      </c>
      <c r="AZ186" s="137">
        <f t="shared" si="212"/>
        <v>0</v>
      </c>
      <c r="BA186" s="137">
        <f t="shared" si="213"/>
        <v>0</v>
      </c>
      <c r="BB186" s="137">
        <f t="shared" si="214"/>
        <v>0</v>
      </c>
      <c r="BC186" s="137">
        <f t="shared" si="215"/>
        <v>0</v>
      </c>
      <c r="BD186" s="137">
        <f t="shared" si="216"/>
        <v>0</v>
      </c>
      <c r="BE186" s="137">
        <f t="shared" si="217"/>
        <v>0</v>
      </c>
      <c r="BF186" s="137">
        <f t="shared" si="218"/>
        <v>0</v>
      </c>
      <c r="BG186" s="139">
        <f t="shared" si="219"/>
        <v>0</v>
      </c>
      <c r="BH186" s="140">
        <f t="shared" si="220"/>
        <v>0</v>
      </c>
      <c r="BI186" s="152">
        <f t="shared" si="221"/>
        <v>75.522400000000005</v>
      </c>
      <c r="BJ186" s="152">
        <f t="shared" si="222"/>
        <v>0</v>
      </c>
      <c r="BK186" s="152">
        <f t="shared" si="223"/>
        <v>75.522400000000005</v>
      </c>
      <c r="BL186" s="153">
        <f t="shared" si="224"/>
        <v>0</v>
      </c>
      <c r="BM186" s="141"/>
      <c r="BN186" s="152">
        <f t="shared" si="225"/>
        <v>0</v>
      </c>
      <c r="BO186" s="152">
        <f t="shared" si="226"/>
        <v>0</v>
      </c>
      <c r="BP186" s="152">
        <f t="shared" si="227"/>
        <v>0</v>
      </c>
      <c r="BQ186" s="142"/>
      <c r="BR186" s="143">
        <f t="shared" si="228"/>
        <v>70</v>
      </c>
      <c r="BS186" s="144">
        <f t="shared" si="229"/>
        <v>5.5223999999999993</v>
      </c>
      <c r="BT186" s="144">
        <f t="shared" si="230"/>
        <v>5.5223999999999993</v>
      </c>
      <c r="BU186" s="144">
        <f t="shared" si="231"/>
        <v>0</v>
      </c>
      <c r="BV186" s="145">
        <f t="shared" si="232"/>
        <v>0</v>
      </c>
      <c r="BW186" s="146">
        <f t="shared" si="233"/>
        <v>0</v>
      </c>
      <c r="BX186" s="147"/>
      <c r="BY186" s="144">
        <f t="shared" si="234"/>
        <v>75.522400000000005</v>
      </c>
      <c r="BZ186" s="144">
        <f t="shared" si="235"/>
        <v>0</v>
      </c>
      <c r="CA186" s="144">
        <f t="shared" si="236"/>
        <v>75.522400000000005</v>
      </c>
      <c r="CB186" s="144">
        <f t="shared" si="237"/>
        <v>0</v>
      </c>
      <c r="CC186" s="144">
        <f t="shared" si="238"/>
        <v>0</v>
      </c>
      <c r="CD186" s="144">
        <f t="shared" si="239"/>
        <v>0</v>
      </c>
      <c r="CE186" s="144">
        <f t="shared" si="240"/>
        <v>0</v>
      </c>
      <c r="CF186" s="144">
        <f t="shared" si="241"/>
        <v>0</v>
      </c>
      <c r="CG186" s="144">
        <f t="shared" si="242"/>
        <v>0</v>
      </c>
      <c r="CH186" s="148">
        <f t="shared" si="243"/>
        <v>0</v>
      </c>
    </row>
    <row r="187" spans="1:86" s="149" customFormat="1" ht="31.5" customHeight="1" x14ac:dyDescent="0.25">
      <c r="A187" s="117" t="s">
        <v>44</v>
      </c>
      <c r="B187" s="118" t="s">
        <v>383</v>
      </c>
      <c r="C187" s="274" t="s">
        <v>445</v>
      </c>
      <c r="D187" s="119" t="s">
        <v>376</v>
      </c>
      <c r="E187" s="121" t="s">
        <v>22</v>
      </c>
      <c r="F187" s="121" t="s">
        <v>355</v>
      </c>
      <c r="G187" s="121"/>
      <c r="H187" s="122">
        <v>7</v>
      </c>
      <c r="I187" s="123" t="s">
        <v>330</v>
      </c>
      <c r="J187" s="123" t="s">
        <v>380</v>
      </c>
      <c r="K187" s="124">
        <f t="shared" si="244"/>
        <v>27</v>
      </c>
      <c r="L187" s="123">
        <v>26</v>
      </c>
      <c r="M187" s="123">
        <v>1</v>
      </c>
      <c r="N187" s="123" t="s">
        <v>119</v>
      </c>
      <c r="O187" s="123"/>
      <c r="P187" s="124">
        <f t="shared" si="245"/>
        <v>2</v>
      </c>
      <c r="Q187" s="123">
        <v>2</v>
      </c>
      <c r="R187" s="123"/>
      <c r="S187" s="123" t="s">
        <v>329</v>
      </c>
      <c r="T187" s="123"/>
      <c r="U187" s="123" t="s">
        <v>390</v>
      </c>
      <c r="V187" s="123" t="s">
        <v>484</v>
      </c>
      <c r="W187" s="123" t="s">
        <v>530</v>
      </c>
      <c r="X187" s="123" t="s">
        <v>532</v>
      </c>
      <c r="Y187" s="123" t="s">
        <v>480</v>
      </c>
      <c r="Z187" s="297" t="s">
        <v>528</v>
      </c>
      <c r="AA187" s="126">
        <v>108</v>
      </c>
      <c r="AB187" s="127">
        <v>16</v>
      </c>
      <c r="AC187" s="128"/>
      <c r="AD187" s="129"/>
      <c r="AE187" s="130"/>
      <c r="AF187" s="131"/>
      <c r="AG187" s="132"/>
      <c r="AH187" s="133"/>
      <c r="AI187" s="132"/>
      <c r="AJ187" s="134"/>
      <c r="AK187" s="125"/>
      <c r="AL187" s="135"/>
      <c r="AM187" s="122"/>
      <c r="AN187" s="136">
        <f t="shared" si="200"/>
        <v>6.75</v>
      </c>
      <c r="AO187" s="137">
        <f t="shared" si="201"/>
        <v>0</v>
      </c>
      <c r="AP187" s="137">
        <f t="shared" si="202"/>
        <v>0</v>
      </c>
      <c r="AQ187" s="138">
        <f t="shared" si="203"/>
        <v>1.6</v>
      </c>
      <c r="AR187" s="137">
        <f t="shared" si="204"/>
        <v>0</v>
      </c>
      <c r="AS187" s="137">
        <f t="shared" si="205"/>
        <v>0</v>
      </c>
      <c r="AT187" s="137">
        <f t="shared" si="206"/>
        <v>0</v>
      </c>
      <c r="AU187" s="137">
        <f t="shared" si="207"/>
        <v>0</v>
      </c>
      <c r="AV187" s="137">
        <f t="shared" si="208"/>
        <v>0</v>
      </c>
      <c r="AW187" s="137">
        <f t="shared" si="209"/>
        <v>0</v>
      </c>
      <c r="AX187" s="137">
        <f t="shared" si="210"/>
        <v>0</v>
      </c>
      <c r="AY187" s="137">
        <f t="shared" si="211"/>
        <v>0</v>
      </c>
      <c r="AZ187" s="137">
        <f t="shared" si="212"/>
        <v>0</v>
      </c>
      <c r="BA187" s="137">
        <f t="shared" si="213"/>
        <v>0</v>
      </c>
      <c r="BB187" s="137">
        <f t="shared" si="214"/>
        <v>0</v>
      </c>
      <c r="BC187" s="137">
        <f t="shared" si="215"/>
        <v>0</v>
      </c>
      <c r="BD187" s="137">
        <f t="shared" si="216"/>
        <v>0</v>
      </c>
      <c r="BE187" s="137">
        <f t="shared" si="217"/>
        <v>0</v>
      </c>
      <c r="BF187" s="137">
        <f t="shared" si="218"/>
        <v>0</v>
      </c>
      <c r="BG187" s="139">
        <f t="shared" si="219"/>
        <v>1.7495999999999998</v>
      </c>
      <c r="BH187" s="140">
        <f t="shared" si="220"/>
        <v>0</v>
      </c>
      <c r="BI187" s="152">
        <f t="shared" si="221"/>
        <v>25.132948148148149</v>
      </c>
      <c r="BJ187" s="152">
        <f t="shared" si="222"/>
        <v>0.96665185185185176</v>
      </c>
      <c r="BK187" s="152">
        <f t="shared" si="223"/>
        <v>26.099599999999999</v>
      </c>
      <c r="BL187" s="153">
        <f t="shared" si="224"/>
        <v>3.7037037037037035E-2</v>
      </c>
      <c r="BM187" s="141"/>
      <c r="BN187" s="152">
        <f t="shared" si="225"/>
        <v>0</v>
      </c>
      <c r="BO187" s="152">
        <f t="shared" si="226"/>
        <v>0</v>
      </c>
      <c r="BP187" s="152">
        <f t="shared" si="227"/>
        <v>0</v>
      </c>
      <c r="BQ187" s="142"/>
      <c r="BR187" s="143">
        <f t="shared" si="228"/>
        <v>24.35</v>
      </c>
      <c r="BS187" s="144">
        <f t="shared" si="229"/>
        <v>1.7495999999999998</v>
      </c>
      <c r="BT187" s="144">
        <f t="shared" si="230"/>
        <v>1.7495999999999998</v>
      </c>
      <c r="BU187" s="144">
        <f t="shared" si="231"/>
        <v>0</v>
      </c>
      <c r="BV187" s="145">
        <f t="shared" si="232"/>
        <v>0</v>
      </c>
      <c r="BW187" s="146">
        <f t="shared" si="233"/>
        <v>-2.4424906541753444E-15</v>
      </c>
      <c r="BX187" s="147"/>
      <c r="BY187" s="144">
        <f t="shared" si="234"/>
        <v>25.132948148148149</v>
      </c>
      <c r="BZ187" s="144">
        <f t="shared" si="235"/>
        <v>0.96665185185185176</v>
      </c>
      <c r="CA187" s="144">
        <f t="shared" si="236"/>
        <v>26.099599999999999</v>
      </c>
      <c r="CB187" s="144">
        <f t="shared" si="237"/>
        <v>0</v>
      </c>
      <c r="CC187" s="144">
        <f t="shared" si="238"/>
        <v>0</v>
      </c>
      <c r="CD187" s="144">
        <f t="shared" si="239"/>
        <v>0</v>
      </c>
      <c r="CE187" s="144">
        <f t="shared" si="240"/>
        <v>0</v>
      </c>
      <c r="CF187" s="144">
        <f t="shared" si="241"/>
        <v>0</v>
      </c>
      <c r="CG187" s="144">
        <f t="shared" si="242"/>
        <v>0</v>
      </c>
      <c r="CH187" s="148">
        <f t="shared" si="243"/>
        <v>0</v>
      </c>
    </row>
    <row r="188" spans="1:86" s="149" customFormat="1" ht="31.5" customHeight="1" x14ac:dyDescent="0.25">
      <c r="A188" s="117" t="s">
        <v>44</v>
      </c>
      <c r="B188" s="118" t="s">
        <v>383</v>
      </c>
      <c r="C188" s="274" t="s">
        <v>445</v>
      </c>
      <c r="D188" s="119" t="s">
        <v>376</v>
      </c>
      <c r="E188" s="121" t="s">
        <v>22</v>
      </c>
      <c r="F188" s="121" t="s">
        <v>355</v>
      </c>
      <c r="G188" s="121"/>
      <c r="H188" s="122">
        <v>7</v>
      </c>
      <c r="I188" s="123"/>
      <c r="J188" s="294" t="s">
        <v>380</v>
      </c>
      <c r="K188" s="124">
        <f t="shared" si="244"/>
        <v>27</v>
      </c>
      <c r="L188" s="123">
        <v>26</v>
      </c>
      <c r="M188" s="123">
        <v>1</v>
      </c>
      <c r="N188" s="123" t="s">
        <v>120</v>
      </c>
      <c r="O188" s="123"/>
      <c r="P188" s="124">
        <f t="shared" si="245"/>
        <v>2</v>
      </c>
      <c r="Q188" s="123">
        <v>2</v>
      </c>
      <c r="R188" s="123"/>
      <c r="S188" s="123" t="s">
        <v>329</v>
      </c>
      <c r="T188" s="123"/>
      <c r="U188" s="123" t="s">
        <v>390</v>
      </c>
      <c r="V188" s="123" t="s">
        <v>484</v>
      </c>
      <c r="W188" s="123" t="s">
        <v>530</v>
      </c>
      <c r="X188" s="123" t="s">
        <v>532</v>
      </c>
      <c r="Y188" s="123" t="s">
        <v>481</v>
      </c>
      <c r="Z188" s="297" t="s">
        <v>528</v>
      </c>
      <c r="AA188" s="126"/>
      <c r="AB188" s="127"/>
      <c r="AC188" s="128">
        <v>30</v>
      </c>
      <c r="AD188" s="129"/>
      <c r="AE188" s="130">
        <v>53</v>
      </c>
      <c r="AF188" s="131"/>
      <c r="AG188" s="132"/>
      <c r="AH188" s="133"/>
      <c r="AI188" s="132"/>
      <c r="AJ188" s="134"/>
      <c r="AK188" s="125" t="s">
        <v>332</v>
      </c>
      <c r="AL188" s="135"/>
      <c r="AM188" s="122"/>
      <c r="AN188" s="136">
        <f t="shared" si="200"/>
        <v>0</v>
      </c>
      <c r="AO188" s="137">
        <f t="shared" si="201"/>
        <v>0</v>
      </c>
      <c r="AP188" s="137">
        <f t="shared" si="202"/>
        <v>0</v>
      </c>
      <c r="AQ188" s="138">
        <f t="shared" si="203"/>
        <v>0</v>
      </c>
      <c r="AR188" s="137">
        <f t="shared" si="204"/>
        <v>0</v>
      </c>
      <c r="AS188" s="137">
        <f t="shared" si="205"/>
        <v>0</v>
      </c>
      <c r="AT188" s="137">
        <f t="shared" si="206"/>
        <v>0</v>
      </c>
      <c r="AU188" s="137">
        <f t="shared" si="207"/>
        <v>0</v>
      </c>
      <c r="AV188" s="137">
        <f t="shared" si="208"/>
        <v>0</v>
      </c>
      <c r="AW188" s="137">
        <f t="shared" si="209"/>
        <v>0</v>
      </c>
      <c r="AX188" s="137">
        <f t="shared" si="210"/>
        <v>7.4985590551181094</v>
      </c>
      <c r="AY188" s="137">
        <f t="shared" si="211"/>
        <v>0</v>
      </c>
      <c r="AZ188" s="137">
        <f t="shared" si="212"/>
        <v>0</v>
      </c>
      <c r="BA188" s="137">
        <f t="shared" si="213"/>
        <v>0</v>
      </c>
      <c r="BB188" s="137">
        <f t="shared" si="214"/>
        <v>0</v>
      </c>
      <c r="BC188" s="137">
        <f t="shared" si="215"/>
        <v>0</v>
      </c>
      <c r="BD188" s="137">
        <f t="shared" si="216"/>
        <v>0</v>
      </c>
      <c r="BE188" s="137">
        <f t="shared" si="217"/>
        <v>0</v>
      </c>
      <c r="BF188" s="137">
        <f t="shared" si="218"/>
        <v>0</v>
      </c>
      <c r="BG188" s="139">
        <f t="shared" si="219"/>
        <v>0</v>
      </c>
      <c r="BH188" s="140">
        <f t="shared" si="220"/>
        <v>0</v>
      </c>
      <c r="BI188" s="152">
        <f t="shared" si="221"/>
        <v>36.109723534558178</v>
      </c>
      <c r="BJ188" s="152">
        <f t="shared" si="222"/>
        <v>1.3888355205599299</v>
      </c>
      <c r="BK188" s="152">
        <f t="shared" si="223"/>
        <v>37.498559055118108</v>
      </c>
      <c r="BL188" s="153">
        <f t="shared" si="224"/>
        <v>3.7037037037037035E-2</v>
      </c>
      <c r="BM188" s="141"/>
      <c r="BN188" s="152">
        <f t="shared" si="225"/>
        <v>36.109723534558178</v>
      </c>
      <c r="BO188" s="152">
        <f t="shared" si="226"/>
        <v>1.3888355205599299</v>
      </c>
      <c r="BP188" s="152">
        <f t="shared" si="227"/>
        <v>37.498559055118108</v>
      </c>
      <c r="BQ188" s="142"/>
      <c r="BR188" s="143">
        <f t="shared" si="228"/>
        <v>30</v>
      </c>
      <c r="BS188" s="144">
        <f t="shared" si="229"/>
        <v>7.4985590551181094</v>
      </c>
      <c r="BT188" s="144">
        <f t="shared" si="230"/>
        <v>7.4985590551181094</v>
      </c>
      <c r="BU188" s="144">
        <f t="shared" si="231"/>
        <v>0</v>
      </c>
      <c r="BV188" s="145">
        <f t="shared" si="232"/>
        <v>0</v>
      </c>
      <c r="BW188" s="146">
        <f t="shared" si="233"/>
        <v>0</v>
      </c>
      <c r="BX188" s="147"/>
      <c r="BY188" s="144">
        <f t="shared" si="234"/>
        <v>36.109723534558178</v>
      </c>
      <c r="BZ188" s="144">
        <f t="shared" si="235"/>
        <v>1.3888355205599299</v>
      </c>
      <c r="CA188" s="144">
        <f t="shared" si="236"/>
        <v>37.498559055118108</v>
      </c>
      <c r="CB188" s="144">
        <f t="shared" si="237"/>
        <v>0</v>
      </c>
      <c r="CC188" s="144">
        <f t="shared" si="238"/>
        <v>0</v>
      </c>
      <c r="CD188" s="144">
        <f t="shared" si="239"/>
        <v>0</v>
      </c>
      <c r="CE188" s="144">
        <f t="shared" si="240"/>
        <v>0</v>
      </c>
      <c r="CF188" s="144">
        <f t="shared" si="241"/>
        <v>0</v>
      </c>
      <c r="CG188" s="144">
        <f t="shared" si="242"/>
        <v>0</v>
      </c>
      <c r="CH188" s="148">
        <f t="shared" si="243"/>
        <v>0</v>
      </c>
    </row>
    <row r="189" spans="1:86" s="149" customFormat="1" ht="15.75" customHeight="1" x14ac:dyDescent="0.25">
      <c r="A189" s="117" t="s">
        <v>44</v>
      </c>
      <c r="B189" s="118" t="s">
        <v>383</v>
      </c>
      <c r="C189" s="274" t="s">
        <v>446</v>
      </c>
      <c r="D189" s="119" t="s">
        <v>376</v>
      </c>
      <c r="E189" s="121" t="s">
        <v>22</v>
      </c>
      <c r="F189" s="121" t="s">
        <v>355</v>
      </c>
      <c r="G189" s="121"/>
      <c r="H189" s="122">
        <v>7</v>
      </c>
      <c r="I189" s="123" t="s">
        <v>330</v>
      </c>
      <c r="J189" s="123" t="s">
        <v>380</v>
      </c>
      <c r="K189" s="124">
        <f t="shared" si="244"/>
        <v>27</v>
      </c>
      <c r="L189" s="123">
        <v>26</v>
      </c>
      <c r="M189" s="123">
        <v>1</v>
      </c>
      <c r="N189" s="123" t="s">
        <v>119</v>
      </c>
      <c r="O189" s="123"/>
      <c r="P189" s="124">
        <f t="shared" si="245"/>
        <v>2</v>
      </c>
      <c r="Q189" s="123">
        <v>2</v>
      </c>
      <c r="R189" s="123"/>
      <c r="S189" s="123" t="s">
        <v>329</v>
      </c>
      <c r="T189" s="123"/>
      <c r="U189" s="123" t="s">
        <v>390</v>
      </c>
      <c r="V189" s="123" t="s">
        <v>484</v>
      </c>
      <c r="W189" s="123" t="s">
        <v>44</v>
      </c>
      <c r="X189" s="123" t="s">
        <v>482</v>
      </c>
      <c r="Y189" s="123" t="s">
        <v>480</v>
      </c>
      <c r="Z189" s="297" t="s">
        <v>465</v>
      </c>
      <c r="AA189" s="126">
        <v>108</v>
      </c>
      <c r="AB189" s="127">
        <v>16</v>
      </c>
      <c r="AC189" s="128"/>
      <c r="AD189" s="129"/>
      <c r="AE189" s="130"/>
      <c r="AF189" s="131"/>
      <c r="AG189" s="132"/>
      <c r="AH189" s="133"/>
      <c r="AI189" s="132"/>
      <c r="AJ189" s="134"/>
      <c r="AK189" s="125"/>
      <c r="AL189" s="135"/>
      <c r="AM189" s="122"/>
      <c r="AN189" s="136">
        <f t="shared" si="200"/>
        <v>6.75</v>
      </c>
      <c r="AO189" s="137">
        <f t="shared" si="201"/>
        <v>0</v>
      </c>
      <c r="AP189" s="137">
        <f t="shared" si="202"/>
        <v>0</v>
      </c>
      <c r="AQ189" s="138">
        <f t="shared" si="203"/>
        <v>1.6</v>
      </c>
      <c r="AR189" s="137">
        <f t="shared" si="204"/>
        <v>0</v>
      </c>
      <c r="AS189" s="137">
        <f t="shared" si="205"/>
        <v>0</v>
      </c>
      <c r="AT189" s="137">
        <f t="shared" si="206"/>
        <v>0</v>
      </c>
      <c r="AU189" s="137">
        <f t="shared" si="207"/>
        <v>0</v>
      </c>
      <c r="AV189" s="137">
        <f t="shared" si="208"/>
        <v>0</v>
      </c>
      <c r="AW189" s="137">
        <f t="shared" si="209"/>
        <v>0</v>
      </c>
      <c r="AX189" s="137">
        <f t="shared" si="210"/>
        <v>0</v>
      </c>
      <c r="AY189" s="137">
        <f t="shared" si="211"/>
        <v>0</v>
      </c>
      <c r="AZ189" s="137">
        <f t="shared" si="212"/>
        <v>0</v>
      </c>
      <c r="BA189" s="137">
        <f t="shared" si="213"/>
        <v>0</v>
      </c>
      <c r="BB189" s="137">
        <f t="shared" si="214"/>
        <v>0</v>
      </c>
      <c r="BC189" s="137">
        <f t="shared" si="215"/>
        <v>0</v>
      </c>
      <c r="BD189" s="137">
        <f t="shared" si="216"/>
        <v>0</v>
      </c>
      <c r="BE189" s="137">
        <f t="shared" si="217"/>
        <v>0</v>
      </c>
      <c r="BF189" s="137">
        <f t="shared" si="218"/>
        <v>0</v>
      </c>
      <c r="BG189" s="139">
        <f t="shared" si="219"/>
        <v>1.7495999999999998</v>
      </c>
      <c r="BH189" s="140">
        <f t="shared" si="220"/>
        <v>0</v>
      </c>
      <c r="BI189" s="152">
        <f t="shared" si="221"/>
        <v>25.132948148148149</v>
      </c>
      <c r="BJ189" s="152">
        <f t="shared" si="222"/>
        <v>0.96665185185185176</v>
      </c>
      <c r="BK189" s="152">
        <f t="shared" si="223"/>
        <v>26.099599999999999</v>
      </c>
      <c r="BL189" s="153">
        <f t="shared" si="224"/>
        <v>3.7037037037037035E-2</v>
      </c>
      <c r="BM189" s="141"/>
      <c r="BN189" s="152">
        <f t="shared" si="225"/>
        <v>0</v>
      </c>
      <c r="BO189" s="152">
        <f t="shared" si="226"/>
        <v>0</v>
      </c>
      <c r="BP189" s="152">
        <f t="shared" si="227"/>
        <v>0</v>
      </c>
      <c r="BQ189" s="142"/>
      <c r="BR189" s="143">
        <f t="shared" si="228"/>
        <v>24.35</v>
      </c>
      <c r="BS189" s="144">
        <f t="shared" si="229"/>
        <v>1.7495999999999998</v>
      </c>
      <c r="BT189" s="144">
        <f t="shared" si="230"/>
        <v>1.7495999999999998</v>
      </c>
      <c r="BU189" s="144">
        <f t="shared" si="231"/>
        <v>0</v>
      </c>
      <c r="BV189" s="145">
        <f t="shared" si="232"/>
        <v>0</v>
      </c>
      <c r="BW189" s="146">
        <f t="shared" si="233"/>
        <v>-2.4424906541753444E-15</v>
      </c>
      <c r="BX189" s="147"/>
      <c r="BY189" s="144">
        <f t="shared" si="234"/>
        <v>25.132948148148149</v>
      </c>
      <c r="BZ189" s="144">
        <f t="shared" si="235"/>
        <v>0.96665185185185176</v>
      </c>
      <c r="CA189" s="144">
        <f t="shared" si="236"/>
        <v>26.099599999999999</v>
      </c>
      <c r="CB189" s="144">
        <f t="shared" si="237"/>
        <v>0</v>
      </c>
      <c r="CC189" s="144">
        <f t="shared" si="238"/>
        <v>0</v>
      </c>
      <c r="CD189" s="144">
        <f t="shared" si="239"/>
        <v>0</v>
      </c>
      <c r="CE189" s="144">
        <f t="shared" si="240"/>
        <v>0</v>
      </c>
      <c r="CF189" s="144">
        <f t="shared" si="241"/>
        <v>0</v>
      </c>
      <c r="CG189" s="144">
        <f t="shared" si="242"/>
        <v>0</v>
      </c>
      <c r="CH189" s="148">
        <f t="shared" si="243"/>
        <v>0</v>
      </c>
    </row>
    <row r="190" spans="1:86" s="149" customFormat="1" ht="15.75" customHeight="1" x14ac:dyDescent="0.25">
      <c r="A190" s="117" t="s">
        <v>44</v>
      </c>
      <c r="B190" s="118" t="s">
        <v>383</v>
      </c>
      <c r="C190" s="274" t="s">
        <v>446</v>
      </c>
      <c r="D190" s="119" t="s">
        <v>376</v>
      </c>
      <c r="E190" s="121" t="s">
        <v>22</v>
      </c>
      <c r="F190" s="121" t="s">
        <v>355</v>
      </c>
      <c r="G190" s="121"/>
      <c r="H190" s="122">
        <v>7</v>
      </c>
      <c r="I190" s="123"/>
      <c r="J190" s="123" t="s">
        <v>380</v>
      </c>
      <c r="K190" s="124">
        <f t="shared" si="244"/>
        <v>14</v>
      </c>
      <c r="L190" s="123">
        <v>13</v>
      </c>
      <c r="M190" s="123">
        <v>1</v>
      </c>
      <c r="N190" s="123" t="s">
        <v>122</v>
      </c>
      <c r="O190" s="123"/>
      <c r="P190" s="124">
        <f t="shared" si="245"/>
        <v>1</v>
      </c>
      <c r="Q190" s="123">
        <v>1</v>
      </c>
      <c r="R190" s="123"/>
      <c r="S190" s="123" t="s">
        <v>329</v>
      </c>
      <c r="T190" s="123"/>
      <c r="U190" s="123" t="s">
        <v>390</v>
      </c>
      <c r="V190" s="123" t="s">
        <v>484</v>
      </c>
      <c r="W190" s="123" t="s">
        <v>44</v>
      </c>
      <c r="X190" s="123" t="s">
        <v>482</v>
      </c>
      <c r="Y190" s="123" t="s">
        <v>480</v>
      </c>
      <c r="Z190" s="297" t="s">
        <v>465</v>
      </c>
      <c r="AA190" s="126"/>
      <c r="AB190" s="127"/>
      <c r="AC190" s="128"/>
      <c r="AD190" s="129">
        <v>30</v>
      </c>
      <c r="AE190" s="130">
        <v>53</v>
      </c>
      <c r="AF190" s="131"/>
      <c r="AG190" s="132"/>
      <c r="AH190" s="133"/>
      <c r="AI190" s="132"/>
      <c r="AJ190" s="134"/>
      <c r="AK190" s="125" t="s">
        <v>331</v>
      </c>
      <c r="AL190" s="135"/>
      <c r="AM190" s="122"/>
      <c r="AN190" s="136">
        <f t="shared" si="200"/>
        <v>0</v>
      </c>
      <c r="AO190" s="137">
        <f t="shared" si="201"/>
        <v>0</v>
      </c>
      <c r="AP190" s="137">
        <f t="shared" si="202"/>
        <v>0</v>
      </c>
      <c r="AQ190" s="138">
        <f t="shared" si="203"/>
        <v>0</v>
      </c>
      <c r="AR190" s="137">
        <f t="shared" si="204"/>
        <v>0</v>
      </c>
      <c r="AS190" s="137">
        <f t="shared" si="205"/>
        <v>0</v>
      </c>
      <c r="AT190" s="137">
        <f t="shared" si="206"/>
        <v>0</v>
      </c>
      <c r="AU190" s="137">
        <f t="shared" si="207"/>
        <v>0</v>
      </c>
      <c r="AV190" s="137">
        <f t="shared" si="208"/>
        <v>0</v>
      </c>
      <c r="AW190" s="137">
        <f t="shared" si="209"/>
        <v>0</v>
      </c>
      <c r="AX190" s="137">
        <f t="shared" si="210"/>
        <v>5.0753858267716527</v>
      </c>
      <c r="AY190" s="137">
        <f t="shared" si="211"/>
        <v>0</v>
      </c>
      <c r="AZ190" s="137">
        <f t="shared" si="212"/>
        <v>0</v>
      </c>
      <c r="BA190" s="137">
        <f t="shared" si="213"/>
        <v>0</v>
      </c>
      <c r="BB190" s="137">
        <f t="shared" si="214"/>
        <v>0</v>
      </c>
      <c r="BC190" s="137">
        <f t="shared" si="215"/>
        <v>0</v>
      </c>
      <c r="BD190" s="137">
        <f t="shared" si="216"/>
        <v>0</v>
      </c>
      <c r="BE190" s="137">
        <f t="shared" si="217"/>
        <v>0</v>
      </c>
      <c r="BF190" s="137">
        <f t="shared" si="218"/>
        <v>0</v>
      </c>
      <c r="BG190" s="139">
        <f t="shared" si="219"/>
        <v>0</v>
      </c>
      <c r="BH190" s="140">
        <f t="shared" si="220"/>
        <v>0</v>
      </c>
      <c r="BI190" s="152">
        <f t="shared" si="221"/>
        <v>32.570001124859388</v>
      </c>
      <c r="BJ190" s="152">
        <f t="shared" si="222"/>
        <v>2.5053847019122606</v>
      </c>
      <c r="BK190" s="152">
        <f t="shared" si="223"/>
        <v>35.075385826771651</v>
      </c>
      <c r="BL190" s="153">
        <f t="shared" si="224"/>
        <v>7.1428571428571425E-2</v>
      </c>
      <c r="BM190" s="141"/>
      <c r="BN190" s="152">
        <f t="shared" si="225"/>
        <v>0</v>
      </c>
      <c r="BO190" s="152">
        <f t="shared" si="226"/>
        <v>0</v>
      </c>
      <c r="BP190" s="152">
        <f t="shared" si="227"/>
        <v>0</v>
      </c>
      <c r="BQ190" s="142"/>
      <c r="BR190" s="143">
        <f t="shared" si="228"/>
        <v>30</v>
      </c>
      <c r="BS190" s="144">
        <f t="shared" si="229"/>
        <v>5.0753858267716527</v>
      </c>
      <c r="BT190" s="144">
        <f t="shared" si="230"/>
        <v>5.0753858267716527</v>
      </c>
      <c r="BU190" s="144">
        <f t="shared" si="231"/>
        <v>0</v>
      </c>
      <c r="BV190" s="145">
        <f t="shared" si="232"/>
        <v>0</v>
      </c>
      <c r="BW190" s="146">
        <f t="shared" si="233"/>
        <v>0</v>
      </c>
      <c r="BX190" s="147"/>
      <c r="BY190" s="144">
        <f t="shared" si="234"/>
        <v>32.570001124859388</v>
      </c>
      <c r="BZ190" s="144">
        <f t="shared" si="235"/>
        <v>2.5053847019122606</v>
      </c>
      <c r="CA190" s="144">
        <f t="shared" si="236"/>
        <v>35.075385826771651</v>
      </c>
      <c r="CB190" s="144">
        <f t="shared" si="237"/>
        <v>0</v>
      </c>
      <c r="CC190" s="144">
        <f t="shared" si="238"/>
        <v>0</v>
      </c>
      <c r="CD190" s="144">
        <f t="shared" si="239"/>
        <v>0</v>
      </c>
      <c r="CE190" s="144">
        <f t="shared" si="240"/>
        <v>0</v>
      </c>
      <c r="CF190" s="144">
        <f t="shared" si="241"/>
        <v>0</v>
      </c>
      <c r="CG190" s="144">
        <f t="shared" si="242"/>
        <v>0</v>
      </c>
      <c r="CH190" s="148">
        <f t="shared" si="243"/>
        <v>0</v>
      </c>
    </row>
    <row r="191" spans="1:86" s="149" customFormat="1" ht="15.75" customHeight="1" x14ac:dyDescent="0.25">
      <c r="A191" s="117" t="s">
        <v>44</v>
      </c>
      <c r="B191" s="118" t="s">
        <v>383</v>
      </c>
      <c r="C191" s="274" t="s">
        <v>446</v>
      </c>
      <c r="D191" s="119" t="s">
        <v>376</v>
      </c>
      <c r="E191" s="121" t="s">
        <v>22</v>
      </c>
      <c r="F191" s="121" t="s">
        <v>355</v>
      </c>
      <c r="G191" s="121"/>
      <c r="H191" s="122">
        <v>7</v>
      </c>
      <c r="I191" s="123"/>
      <c r="J191" s="123" t="s">
        <v>380</v>
      </c>
      <c r="K191" s="124">
        <f t="shared" si="244"/>
        <v>13</v>
      </c>
      <c r="L191" s="123">
        <v>13</v>
      </c>
      <c r="M191" s="123"/>
      <c r="N191" s="123" t="s">
        <v>122</v>
      </c>
      <c r="O191" s="123"/>
      <c r="P191" s="124">
        <f t="shared" si="245"/>
        <v>1</v>
      </c>
      <c r="Q191" s="123">
        <v>1</v>
      </c>
      <c r="R191" s="123"/>
      <c r="S191" s="123" t="s">
        <v>329</v>
      </c>
      <c r="T191" s="123"/>
      <c r="U191" s="123" t="s">
        <v>390</v>
      </c>
      <c r="V191" s="123" t="s">
        <v>484</v>
      </c>
      <c r="W191" s="123" t="s">
        <v>44</v>
      </c>
      <c r="X191" s="123" t="s">
        <v>482</v>
      </c>
      <c r="Y191" s="123" t="s">
        <v>480</v>
      </c>
      <c r="Z191" s="297" t="s">
        <v>465</v>
      </c>
      <c r="AA191" s="126"/>
      <c r="AB191" s="127"/>
      <c r="AC191" s="128"/>
      <c r="AD191" s="129">
        <v>30</v>
      </c>
      <c r="AE191" s="130">
        <v>53</v>
      </c>
      <c r="AF191" s="131"/>
      <c r="AG191" s="132"/>
      <c r="AH191" s="133"/>
      <c r="AI191" s="132"/>
      <c r="AJ191" s="134"/>
      <c r="AK191" s="125" t="s">
        <v>331</v>
      </c>
      <c r="AL191" s="135"/>
      <c r="AM191" s="122"/>
      <c r="AN191" s="136">
        <f t="shared" si="200"/>
        <v>0</v>
      </c>
      <c r="AO191" s="137">
        <f t="shared" si="201"/>
        <v>0</v>
      </c>
      <c r="AP191" s="137">
        <f t="shared" si="202"/>
        <v>0</v>
      </c>
      <c r="AQ191" s="138">
        <f t="shared" si="203"/>
        <v>0</v>
      </c>
      <c r="AR191" s="137">
        <f t="shared" si="204"/>
        <v>0</v>
      </c>
      <c r="AS191" s="137">
        <f t="shared" si="205"/>
        <v>0</v>
      </c>
      <c r="AT191" s="137">
        <f t="shared" si="206"/>
        <v>0</v>
      </c>
      <c r="AU191" s="137">
        <f t="shared" si="207"/>
        <v>0</v>
      </c>
      <c r="AV191" s="137">
        <f t="shared" si="208"/>
        <v>0</v>
      </c>
      <c r="AW191" s="137">
        <f t="shared" si="209"/>
        <v>0</v>
      </c>
      <c r="AX191" s="137">
        <f t="shared" si="210"/>
        <v>4.7128582677165349</v>
      </c>
      <c r="AY191" s="137">
        <f t="shared" si="211"/>
        <v>0</v>
      </c>
      <c r="AZ191" s="137">
        <f t="shared" si="212"/>
        <v>0</v>
      </c>
      <c r="BA191" s="137">
        <f t="shared" si="213"/>
        <v>0</v>
      </c>
      <c r="BB191" s="137">
        <f t="shared" si="214"/>
        <v>0</v>
      </c>
      <c r="BC191" s="137">
        <f t="shared" si="215"/>
        <v>0</v>
      </c>
      <c r="BD191" s="137">
        <f t="shared" si="216"/>
        <v>0</v>
      </c>
      <c r="BE191" s="137">
        <f t="shared" si="217"/>
        <v>0</v>
      </c>
      <c r="BF191" s="137">
        <f t="shared" si="218"/>
        <v>0</v>
      </c>
      <c r="BG191" s="139">
        <f t="shared" si="219"/>
        <v>0</v>
      </c>
      <c r="BH191" s="140">
        <f t="shared" si="220"/>
        <v>0</v>
      </c>
      <c r="BI191" s="152">
        <f t="shared" si="221"/>
        <v>34.712858267716534</v>
      </c>
      <c r="BJ191" s="152">
        <f t="shared" si="222"/>
        <v>0</v>
      </c>
      <c r="BK191" s="152">
        <f t="shared" si="223"/>
        <v>34.712858267716534</v>
      </c>
      <c r="BL191" s="153">
        <f t="shared" si="224"/>
        <v>0</v>
      </c>
      <c r="BM191" s="141"/>
      <c r="BN191" s="152">
        <f t="shared" si="225"/>
        <v>0</v>
      </c>
      <c r="BO191" s="152">
        <f t="shared" si="226"/>
        <v>0</v>
      </c>
      <c r="BP191" s="152">
        <f t="shared" si="227"/>
        <v>0</v>
      </c>
      <c r="BQ191" s="142"/>
      <c r="BR191" s="143">
        <f t="shared" si="228"/>
        <v>30</v>
      </c>
      <c r="BS191" s="144">
        <f t="shared" si="229"/>
        <v>4.7128582677165349</v>
      </c>
      <c r="BT191" s="144">
        <f t="shared" si="230"/>
        <v>4.7128582677165349</v>
      </c>
      <c r="BU191" s="144">
        <f t="shared" si="231"/>
        <v>0</v>
      </c>
      <c r="BV191" s="145">
        <f t="shared" si="232"/>
        <v>0</v>
      </c>
      <c r="BW191" s="146">
        <f t="shared" si="233"/>
        <v>0</v>
      </c>
      <c r="BX191" s="147"/>
      <c r="BY191" s="144">
        <f t="shared" si="234"/>
        <v>34.712858267716534</v>
      </c>
      <c r="BZ191" s="144">
        <f t="shared" si="235"/>
        <v>0</v>
      </c>
      <c r="CA191" s="144">
        <f t="shared" si="236"/>
        <v>34.712858267716534</v>
      </c>
      <c r="CB191" s="144">
        <f t="shared" si="237"/>
        <v>0</v>
      </c>
      <c r="CC191" s="144">
        <f t="shared" si="238"/>
        <v>0</v>
      </c>
      <c r="CD191" s="144">
        <f t="shared" si="239"/>
        <v>0</v>
      </c>
      <c r="CE191" s="144">
        <f t="shared" si="240"/>
        <v>0</v>
      </c>
      <c r="CF191" s="144">
        <f t="shared" si="241"/>
        <v>0</v>
      </c>
      <c r="CG191" s="144">
        <f t="shared" si="242"/>
        <v>0</v>
      </c>
      <c r="CH191" s="148">
        <f t="shared" si="243"/>
        <v>0</v>
      </c>
    </row>
    <row r="192" spans="1:86" s="149" customFormat="1" ht="31.5" customHeight="1" x14ac:dyDescent="0.25">
      <c r="A192" s="117" t="s">
        <v>44</v>
      </c>
      <c r="B192" s="118" t="s">
        <v>383</v>
      </c>
      <c r="C192" s="274" t="s">
        <v>447</v>
      </c>
      <c r="D192" s="119" t="s">
        <v>376</v>
      </c>
      <c r="E192" s="121" t="s">
        <v>22</v>
      </c>
      <c r="F192" s="121" t="s">
        <v>355</v>
      </c>
      <c r="G192" s="121"/>
      <c r="H192" s="122">
        <v>7</v>
      </c>
      <c r="I192" s="123" t="s">
        <v>330</v>
      </c>
      <c r="J192" s="123" t="s">
        <v>380</v>
      </c>
      <c r="K192" s="124">
        <f t="shared" si="244"/>
        <v>27</v>
      </c>
      <c r="L192" s="123">
        <v>26</v>
      </c>
      <c r="M192" s="123">
        <v>1</v>
      </c>
      <c r="N192" s="123" t="s">
        <v>119</v>
      </c>
      <c r="O192" s="123"/>
      <c r="P192" s="124">
        <f t="shared" si="245"/>
        <v>2</v>
      </c>
      <c r="Q192" s="123">
        <v>2</v>
      </c>
      <c r="R192" s="123"/>
      <c r="S192" s="123" t="s">
        <v>329</v>
      </c>
      <c r="T192" s="123"/>
      <c r="U192" s="123" t="s">
        <v>390</v>
      </c>
      <c r="V192" s="123" t="s">
        <v>484</v>
      </c>
      <c r="W192" s="123" t="s">
        <v>530</v>
      </c>
      <c r="X192" s="123" t="s">
        <v>532</v>
      </c>
      <c r="Y192" s="123" t="s">
        <v>480</v>
      </c>
      <c r="Z192" s="297" t="s">
        <v>528</v>
      </c>
      <c r="AA192" s="126">
        <v>108</v>
      </c>
      <c r="AB192" s="127">
        <v>16</v>
      </c>
      <c r="AC192" s="128"/>
      <c r="AD192" s="129"/>
      <c r="AE192" s="130"/>
      <c r="AF192" s="131"/>
      <c r="AG192" s="132"/>
      <c r="AH192" s="133"/>
      <c r="AI192" s="132"/>
      <c r="AJ192" s="134"/>
      <c r="AK192" s="125"/>
      <c r="AL192" s="135"/>
      <c r="AM192" s="122"/>
      <c r="AN192" s="136">
        <f t="shared" si="200"/>
        <v>6.75</v>
      </c>
      <c r="AO192" s="137">
        <f t="shared" si="201"/>
        <v>0</v>
      </c>
      <c r="AP192" s="137">
        <f t="shared" si="202"/>
        <v>0</v>
      </c>
      <c r="AQ192" s="138">
        <f t="shared" si="203"/>
        <v>1.6</v>
      </c>
      <c r="AR192" s="137">
        <f t="shared" si="204"/>
        <v>0</v>
      </c>
      <c r="AS192" s="137">
        <f t="shared" si="205"/>
        <v>0</v>
      </c>
      <c r="AT192" s="137">
        <f t="shared" si="206"/>
        <v>0</v>
      </c>
      <c r="AU192" s="137">
        <f t="shared" si="207"/>
        <v>0</v>
      </c>
      <c r="AV192" s="137">
        <f t="shared" si="208"/>
        <v>0</v>
      </c>
      <c r="AW192" s="137">
        <f t="shared" si="209"/>
        <v>0</v>
      </c>
      <c r="AX192" s="137">
        <f t="shared" si="210"/>
        <v>0</v>
      </c>
      <c r="AY192" s="137">
        <f t="shared" si="211"/>
        <v>0</v>
      </c>
      <c r="AZ192" s="137">
        <f t="shared" si="212"/>
        <v>0</v>
      </c>
      <c r="BA192" s="137">
        <f t="shared" si="213"/>
        <v>0</v>
      </c>
      <c r="BB192" s="137">
        <f t="shared" si="214"/>
        <v>0</v>
      </c>
      <c r="BC192" s="137">
        <f t="shared" si="215"/>
        <v>0</v>
      </c>
      <c r="BD192" s="137">
        <f t="shared" si="216"/>
        <v>0</v>
      </c>
      <c r="BE192" s="137">
        <f t="shared" si="217"/>
        <v>0</v>
      </c>
      <c r="BF192" s="137">
        <f t="shared" si="218"/>
        <v>0</v>
      </c>
      <c r="BG192" s="139">
        <f t="shared" si="219"/>
        <v>1.7495999999999998</v>
      </c>
      <c r="BH192" s="140">
        <f t="shared" si="220"/>
        <v>0</v>
      </c>
      <c r="BI192" s="152">
        <f t="shared" si="221"/>
        <v>25.132948148148149</v>
      </c>
      <c r="BJ192" s="152">
        <f t="shared" si="222"/>
        <v>0.96665185185185176</v>
      </c>
      <c r="BK192" s="152">
        <f t="shared" si="223"/>
        <v>26.099599999999999</v>
      </c>
      <c r="BL192" s="153">
        <f t="shared" si="224"/>
        <v>3.7037037037037035E-2</v>
      </c>
      <c r="BM192" s="141"/>
      <c r="BN192" s="152">
        <f t="shared" si="225"/>
        <v>0</v>
      </c>
      <c r="BO192" s="152">
        <f t="shared" si="226"/>
        <v>0</v>
      </c>
      <c r="BP192" s="152">
        <f t="shared" si="227"/>
        <v>0</v>
      </c>
      <c r="BQ192" s="142"/>
      <c r="BR192" s="143">
        <f t="shared" si="228"/>
        <v>24.35</v>
      </c>
      <c r="BS192" s="144">
        <f t="shared" si="229"/>
        <v>1.7495999999999998</v>
      </c>
      <c r="BT192" s="144">
        <f t="shared" si="230"/>
        <v>1.7495999999999998</v>
      </c>
      <c r="BU192" s="144">
        <f t="shared" si="231"/>
        <v>0</v>
      </c>
      <c r="BV192" s="145">
        <f t="shared" si="232"/>
        <v>0</v>
      </c>
      <c r="BW192" s="146">
        <f t="shared" si="233"/>
        <v>-2.4424906541753444E-15</v>
      </c>
      <c r="BX192" s="147"/>
      <c r="BY192" s="144">
        <f t="shared" si="234"/>
        <v>25.132948148148149</v>
      </c>
      <c r="BZ192" s="144">
        <f t="shared" si="235"/>
        <v>0.96665185185185176</v>
      </c>
      <c r="CA192" s="144">
        <f t="shared" si="236"/>
        <v>26.099599999999999</v>
      </c>
      <c r="CB192" s="144">
        <f t="shared" si="237"/>
        <v>0</v>
      </c>
      <c r="CC192" s="144">
        <f t="shared" si="238"/>
        <v>0</v>
      </c>
      <c r="CD192" s="144">
        <f t="shared" si="239"/>
        <v>0</v>
      </c>
      <c r="CE192" s="144">
        <f t="shared" si="240"/>
        <v>0</v>
      </c>
      <c r="CF192" s="144">
        <f t="shared" si="241"/>
        <v>0</v>
      </c>
      <c r="CG192" s="144">
        <f t="shared" si="242"/>
        <v>0</v>
      </c>
      <c r="CH192" s="148">
        <f t="shared" si="243"/>
        <v>0</v>
      </c>
    </row>
    <row r="193" spans="1:86" s="149" customFormat="1" ht="31.5" customHeight="1" x14ac:dyDescent="0.25">
      <c r="A193" s="117" t="s">
        <v>44</v>
      </c>
      <c r="B193" s="118" t="s">
        <v>383</v>
      </c>
      <c r="C193" s="274" t="s">
        <v>447</v>
      </c>
      <c r="D193" s="119" t="s">
        <v>376</v>
      </c>
      <c r="E193" s="121" t="s">
        <v>22</v>
      </c>
      <c r="F193" s="121" t="s">
        <v>355</v>
      </c>
      <c r="G193" s="121"/>
      <c r="H193" s="122">
        <v>7</v>
      </c>
      <c r="I193" s="123"/>
      <c r="J193" s="123" t="s">
        <v>380</v>
      </c>
      <c r="K193" s="124">
        <f t="shared" si="244"/>
        <v>14</v>
      </c>
      <c r="L193" s="123">
        <v>13</v>
      </c>
      <c r="M193" s="123">
        <v>1</v>
      </c>
      <c r="N193" s="123" t="s">
        <v>122</v>
      </c>
      <c r="O193" s="123"/>
      <c r="P193" s="124">
        <f t="shared" si="245"/>
        <v>1</v>
      </c>
      <c r="Q193" s="123">
        <v>1</v>
      </c>
      <c r="R193" s="123"/>
      <c r="S193" s="123" t="s">
        <v>329</v>
      </c>
      <c r="T193" s="123"/>
      <c r="U193" s="123" t="s">
        <v>390</v>
      </c>
      <c r="V193" s="123"/>
      <c r="W193" s="123"/>
      <c r="X193" s="123" t="s">
        <v>478</v>
      </c>
      <c r="Y193" s="123" t="s">
        <v>480</v>
      </c>
      <c r="Z193" s="297" t="s">
        <v>468</v>
      </c>
      <c r="AA193" s="126"/>
      <c r="AB193" s="127"/>
      <c r="AC193" s="128"/>
      <c r="AD193" s="129">
        <v>30</v>
      </c>
      <c r="AE193" s="130">
        <v>53</v>
      </c>
      <c r="AF193" s="131"/>
      <c r="AG193" s="132"/>
      <c r="AH193" s="133"/>
      <c r="AI193" s="132"/>
      <c r="AJ193" s="134"/>
      <c r="AK193" s="125" t="s">
        <v>331</v>
      </c>
      <c r="AL193" s="135"/>
      <c r="AM193" s="122"/>
      <c r="AN193" s="136">
        <f t="shared" si="200"/>
        <v>0</v>
      </c>
      <c r="AO193" s="137">
        <f t="shared" si="201"/>
        <v>0</v>
      </c>
      <c r="AP193" s="137">
        <f t="shared" si="202"/>
        <v>0</v>
      </c>
      <c r="AQ193" s="138">
        <f t="shared" si="203"/>
        <v>0</v>
      </c>
      <c r="AR193" s="137">
        <f t="shared" si="204"/>
        <v>0</v>
      </c>
      <c r="AS193" s="137">
        <f t="shared" si="205"/>
        <v>0</v>
      </c>
      <c r="AT193" s="137">
        <f t="shared" si="206"/>
        <v>0</v>
      </c>
      <c r="AU193" s="137">
        <f t="shared" si="207"/>
        <v>0</v>
      </c>
      <c r="AV193" s="137">
        <f t="shared" si="208"/>
        <v>0</v>
      </c>
      <c r="AW193" s="137">
        <f t="shared" si="209"/>
        <v>0</v>
      </c>
      <c r="AX193" s="137">
        <f t="shared" si="210"/>
        <v>5.0753858267716527</v>
      </c>
      <c r="AY193" s="137">
        <f t="shared" si="211"/>
        <v>0</v>
      </c>
      <c r="AZ193" s="137">
        <f t="shared" si="212"/>
        <v>0</v>
      </c>
      <c r="BA193" s="137">
        <f t="shared" si="213"/>
        <v>0</v>
      </c>
      <c r="BB193" s="137">
        <f t="shared" si="214"/>
        <v>0</v>
      </c>
      <c r="BC193" s="137">
        <f t="shared" si="215"/>
        <v>0</v>
      </c>
      <c r="BD193" s="137">
        <f t="shared" si="216"/>
        <v>0</v>
      </c>
      <c r="BE193" s="137">
        <f t="shared" si="217"/>
        <v>0</v>
      </c>
      <c r="BF193" s="137">
        <f t="shared" si="218"/>
        <v>0</v>
      </c>
      <c r="BG193" s="139">
        <f t="shared" si="219"/>
        <v>0</v>
      </c>
      <c r="BH193" s="140">
        <f t="shared" si="220"/>
        <v>0</v>
      </c>
      <c r="BI193" s="152">
        <f t="shared" si="221"/>
        <v>32.570001124859388</v>
      </c>
      <c r="BJ193" s="152">
        <f t="shared" si="222"/>
        <v>2.5053847019122606</v>
      </c>
      <c r="BK193" s="152">
        <f t="shared" si="223"/>
        <v>35.075385826771651</v>
      </c>
      <c r="BL193" s="153">
        <f t="shared" si="224"/>
        <v>7.1428571428571425E-2</v>
      </c>
      <c r="BM193" s="141"/>
      <c r="BN193" s="152">
        <f t="shared" si="225"/>
        <v>0</v>
      </c>
      <c r="BO193" s="152">
        <f t="shared" si="226"/>
        <v>0</v>
      </c>
      <c r="BP193" s="152">
        <f t="shared" si="227"/>
        <v>0</v>
      </c>
      <c r="BQ193" s="142"/>
      <c r="BR193" s="143">
        <f t="shared" si="228"/>
        <v>30</v>
      </c>
      <c r="BS193" s="144">
        <f t="shared" si="229"/>
        <v>5.0753858267716527</v>
      </c>
      <c r="BT193" s="144">
        <f t="shared" si="230"/>
        <v>5.0753858267716527</v>
      </c>
      <c r="BU193" s="144">
        <f t="shared" si="231"/>
        <v>0</v>
      </c>
      <c r="BV193" s="145">
        <f t="shared" si="232"/>
        <v>0</v>
      </c>
      <c r="BW193" s="146">
        <f t="shared" si="233"/>
        <v>0</v>
      </c>
      <c r="BX193" s="147"/>
      <c r="BY193" s="144">
        <f t="shared" si="234"/>
        <v>32.570001124859388</v>
      </c>
      <c r="BZ193" s="144">
        <f t="shared" si="235"/>
        <v>2.5053847019122606</v>
      </c>
      <c r="CA193" s="144">
        <f t="shared" si="236"/>
        <v>35.075385826771651</v>
      </c>
      <c r="CB193" s="144">
        <f t="shared" si="237"/>
        <v>0</v>
      </c>
      <c r="CC193" s="144">
        <f t="shared" si="238"/>
        <v>0</v>
      </c>
      <c r="CD193" s="144">
        <f t="shared" si="239"/>
        <v>0</v>
      </c>
      <c r="CE193" s="144">
        <f t="shared" si="240"/>
        <v>0</v>
      </c>
      <c r="CF193" s="144">
        <f t="shared" si="241"/>
        <v>0</v>
      </c>
      <c r="CG193" s="144">
        <f t="shared" si="242"/>
        <v>0</v>
      </c>
      <c r="CH193" s="148">
        <f t="shared" si="243"/>
        <v>0</v>
      </c>
    </row>
    <row r="194" spans="1:86" s="149" customFormat="1" ht="31.5" customHeight="1" x14ac:dyDescent="0.25">
      <c r="A194" s="117" t="s">
        <v>44</v>
      </c>
      <c r="B194" s="118" t="s">
        <v>383</v>
      </c>
      <c r="C194" s="274" t="s">
        <v>447</v>
      </c>
      <c r="D194" s="119" t="s">
        <v>376</v>
      </c>
      <c r="E194" s="121" t="s">
        <v>22</v>
      </c>
      <c r="F194" s="121" t="s">
        <v>355</v>
      </c>
      <c r="G194" s="121"/>
      <c r="H194" s="122">
        <v>7</v>
      </c>
      <c r="I194" s="123"/>
      <c r="J194" s="123" t="s">
        <v>380</v>
      </c>
      <c r="K194" s="124">
        <f t="shared" si="244"/>
        <v>13</v>
      </c>
      <c r="L194" s="123">
        <v>13</v>
      </c>
      <c r="M194" s="123"/>
      <c r="N194" s="123" t="s">
        <v>122</v>
      </c>
      <c r="O194" s="123"/>
      <c r="P194" s="124">
        <f t="shared" si="245"/>
        <v>1</v>
      </c>
      <c r="Q194" s="123">
        <v>1</v>
      </c>
      <c r="R194" s="123"/>
      <c r="S194" s="123" t="s">
        <v>329</v>
      </c>
      <c r="T194" s="123"/>
      <c r="U194" s="123" t="s">
        <v>390</v>
      </c>
      <c r="V194" s="123"/>
      <c r="W194" s="123"/>
      <c r="X194" s="123" t="s">
        <v>478</v>
      </c>
      <c r="Y194" s="123" t="s">
        <v>480</v>
      </c>
      <c r="Z194" s="297" t="s">
        <v>469</v>
      </c>
      <c r="AA194" s="126"/>
      <c r="AB194" s="127"/>
      <c r="AC194" s="128"/>
      <c r="AD194" s="129">
        <v>30</v>
      </c>
      <c r="AE194" s="130">
        <v>53</v>
      </c>
      <c r="AF194" s="131"/>
      <c r="AG194" s="132"/>
      <c r="AH194" s="133"/>
      <c r="AI194" s="132"/>
      <c r="AJ194" s="134"/>
      <c r="AK194" s="125" t="s">
        <v>331</v>
      </c>
      <c r="AL194" s="135"/>
      <c r="AM194" s="122"/>
      <c r="AN194" s="136">
        <f t="shared" si="200"/>
        <v>0</v>
      </c>
      <c r="AO194" s="137">
        <f t="shared" si="201"/>
        <v>0</v>
      </c>
      <c r="AP194" s="137">
        <f t="shared" si="202"/>
        <v>0</v>
      </c>
      <c r="AQ194" s="138">
        <f t="shared" si="203"/>
        <v>0</v>
      </c>
      <c r="AR194" s="137">
        <f t="shared" si="204"/>
        <v>0</v>
      </c>
      <c r="AS194" s="137">
        <f t="shared" si="205"/>
        <v>0</v>
      </c>
      <c r="AT194" s="137">
        <f t="shared" si="206"/>
        <v>0</v>
      </c>
      <c r="AU194" s="137">
        <f t="shared" si="207"/>
        <v>0</v>
      </c>
      <c r="AV194" s="137">
        <f t="shared" si="208"/>
        <v>0</v>
      </c>
      <c r="AW194" s="137">
        <f t="shared" si="209"/>
        <v>0</v>
      </c>
      <c r="AX194" s="137">
        <f t="shared" si="210"/>
        <v>4.7128582677165349</v>
      </c>
      <c r="AY194" s="137">
        <f t="shared" si="211"/>
        <v>0</v>
      </c>
      <c r="AZ194" s="137">
        <f t="shared" si="212"/>
        <v>0</v>
      </c>
      <c r="BA194" s="137">
        <f t="shared" si="213"/>
        <v>0</v>
      </c>
      <c r="BB194" s="137">
        <f t="shared" si="214"/>
        <v>0</v>
      </c>
      <c r="BC194" s="137">
        <f t="shared" si="215"/>
        <v>0</v>
      </c>
      <c r="BD194" s="137">
        <f t="shared" si="216"/>
        <v>0</v>
      </c>
      <c r="BE194" s="137">
        <f t="shared" si="217"/>
        <v>0</v>
      </c>
      <c r="BF194" s="137">
        <f t="shared" si="218"/>
        <v>0</v>
      </c>
      <c r="BG194" s="139">
        <f t="shared" si="219"/>
        <v>0</v>
      </c>
      <c r="BH194" s="140">
        <f t="shared" si="220"/>
        <v>0</v>
      </c>
      <c r="BI194" s="152">
        <f t="shared" si="221"/>
        <v>34.712858267716534</v>
      </c>
      <c r="BJ194" s="152">
        <f t="shared" si="222"/>
        <v>0</v>
      </c>
      <c r="BK194" s="152">
        <f t="shared" si="223"/>
        <v>34.712858267716534</v>
      </c>
      <c r="BL194" s="153">
        <f t="shared" si="224"/>
        <v>0</v>
      </c>
      <c r="BM194" s="141"/>
      <c r="BN194" s="152">
        <f t="shared" si="225"/>
        <v>0</v>
      </c>
      <c r="BO194" s="152">
        <f t="shared" si="226"/>
        <v>0</v>
      </c>
      <c r="BP194" s="152">
        <f t="shared" si="227"/>
        <v>0</v>
      </c>
      <c r="BQ194" s="142"/>
      <c r="BR194" s="143">
        <f t="shared" si="228"/>
        <v>30</v>
      </c>
      <c r="BS194" s="144">
        <f t="shared" si="229"/>
        <v>4.7128582677165349</v>
      </c>
      <c r="BT194" s="144">
        <f t="shared" si="230"/>
        <v>4.7128582677165349</v>
      </c>
      <c r="BU194" s="144">
        <f t="shared" si="231"/>
        <v>0</v>
      </c>
      <c r="BV194" s="145">
        <f t="shared" si="232"/>
        <v>0</v>
      </c>
      <c r="BW194" s="146">
        <f t="shared" si="233"/>
        <v>0</v>
      </c>
      <c r="BX194" s="147"/>
      <c r="BY194" s="144">
        <f t="shared" si="234"/>
        <v>34.712858267716534</v>
      </c>
      <c r="BZ194" s="144">
        <f t="shared" si="235"/>
        <v>0</v>
      </c>
      <c r="CA194" s="144">
        <f t="shared" si="236"/>
        <v>34.712858267716534</v>
      </c>
      <c r="CB194" s="144">
        <f t="shared" si="237"/>
        <v>0</v>
      </c>
      <c r="CC194" s="144">
        <f t="shared" si="238"/>
        <v>0</v>
      </c>
      <c r="CD194" s="144">
        <f t="shared" si="239"/>
        <v>0</v>
      </c>
      <c r="CE194" s="144">
        <f t="shared" si="240"/>
        <v>0</v>
      </c>
      <c r="CF194" s="144">
        <f t="shared" si="241"/>
        <v>0</v>
      </c>
      <c r="CG194" s="144">
        <f t="shared" si="242"/>
        <v>0</v>
      </c>
      <c r="CH194" s="148">
        <f t="shared" si="243"/>
        <v>0</v>
      </c>
    </row>
    <row r="195" spans="1:86" s="149" customFormat="1" ht="31.5" customHeight="1" x14ac:dyDescent="0.25">
      <c r="A195" s="117" t="s">
        <v>44</v>
      </c>
      <c r="B195" s="118" t="s">
        <v>383</v>
      </c>
      <c r="C195" s="274" t="s">
        <v>448</v>
      </c>
      <c r="D195" s="119" t="s">
        <v>376</v>
      </c>
      <c r="E195" s="121" t="s">
        <v>22</v>
      </c>
      <c r="F195" s="121" t="s">
        <v>355</v>
      </c>
      <c r="G195" s="121"/>
      <c r="H195" s="122">
        <v>8</v>
      </c>
      <c r="I195" s="123" t="s">
        <v>330</v>
      </c>
      <c r="J195" s="123" t="s">
        <v>380</v>
      </c>
      <c r="K195" s="124">
        <f t="shared" si="244"/>
        <v>27</v>
      </c>
      <c r="L195" s="123">
        <v>26</v>
      </c>
      <c r="M195" s="123">
        <v>1</v>
      </c>
      <c r="N195" s="123" t="s">
        <v>119</v>
      </c>
      <c r="O195" s="123"/>
      <c r="P195" s="124">
        <f t="shared" si="245"/>
        <v>1</v>
      </c>
      <c r="Q195" s="123">
        <v>1</v>
      </c>
      <c r="R195" s="123"/>
      <c r="S195" s="123" t="s">
        <v>329</v>
      </c>
      <c r="T195" s="123"/>
      <c r="U195" s="123" t="s">
        <v>390</v>
      </c>
      <c r="V195" s="123" t="s">
        <v>484</v>
      </c>
      <c r="W195" s="123" t="s">
        <v>44</v>
      </c>
      <c r="X195" s="123" t="s">
        <v>482</v>
      </c>
      <c r="Y195" s="123" t="s">
        <v>480</v>
      </c>
      <c r="Z195" s="297" t="s">
        <v>465</v>
      </c>
      <c r="AA195" s="126">
        <v>180</v>
      </c>
      <c r="AB195" s="127">
        <v>24</v>
      </c>
      <c r="AC195" s="128"/>
      <c r="AD195" s="129"/>
      <c r="AE195" s="130"/>
      <c r="AF195" s="131"/>
      <c r="AG195" s="132"/>
      <c r="AH195" s="133"/>
      <c r="AI195" s="132"/>
      <c r="AJ195" s="134"/>
      <c r="AK195" s="125"/>
      <c r="AL195" s="135"/>
      <c r="AM195" s="122"/>
      <c r="AN195" s="136">
        <f t="shared" si="200"/>
        <v>6.75</v>
      </c>
      <c r="AO195" s="137">
        <f t="shared" si="201"/>
        <v>0</v>
      </c>
      <c r="AP195" s="137">
        <f t="shared" si="202"/>
        <v>0</v>
      </c>
      <c r="AQ195" s="138">
        <f t="shared" si="203"/>
        <v>1.2000000000000002</v>
      </c>
      <c r="AR195" s="137">
        <f t="shared" si="204"/>
        <v>0</v>
      </c>
      <c r="AS195" s="137">
        <f t="shared" si="205"/>
        <v>0</v>
      </c>
      <c r="AT195" s="137">
        <f t="shared" si="206"/>
        <v>0</v>
      </c>
      <c r="AU195" s="137">
        <f t="shared" si="207"/>
        <v>0</v>
      </c>
      <c r="AV195" s="137">
        <f t="shared" si="208"/>
        <v>0</v>
      </c>
      <c r="AW195" s="137">
        <f t="shared" si="209"/>
        <v>0</v>
      </c>
      <c r="AX195" s="137">
        <f t="shared" si="210"/>
        <v>0</v>
      </c>
      <c r="AY195" s="137">
        <f t="shared" si="211"/>
        <v>0</v>
      </c>
      <c r="AZ195" s="137">
        <f t="shared" si="212"/>
        <v>0</v>
      </c>
      <c r="BA195" s="137">
        <f t="shared" si="213"/>
        <v>0</v>
      </c>
      <c r="BB195" s="137">
        <f t="shared" si="214"/>
        <v>0</v>
      </c>
      <c r="BC195" s="137">
        <f t="shared" si="215"/>
        <v>0</v>
      </c>
      <c r="BD195" s="137">
        <f t="shared" si="216"/>
        <v>0</v>
      </c>
      <c r="BE195" s="137">
        <f t="shared" si="217"/>
        <v>0</v>
      </c>
      <c r="BF195" s="137">
        <f t="shared" si="218"/>
        <v>0</v>
      </c>
      <c r="BG195" s="139">
        <f t="shared" si="219"/>
        <v>2.9159999999999999</v>
      </c>
      <c r="BH195" s="140">
        <f t="shared" si="220"/>
        <v>0</v>
      </c>
      <c r="BI195" s="152">
        <f t="shared" si="221"/>
        <v>33.574666666666666</v>
      </c>
      <c r="BJ195" s="152">
        <f t="shared" si="222"/>
        <v>1.2913333333333332</v>
      </c>
      <c r="BK195" s="152">
        <f t="shared" si="223"/>
        <v>34.866</v>
      </c>
      <c r="BL195" s="153">
        <f t="shared" si="224"/>
        <v>3.7037037037037035E-2</v>
      </c>
      <c r="BM195" s="141"/>
      <c r="BN195" s="152">
        <f t="shared" si="225"/>
        <v>0</v>
      </c>
      <c r="BO195" s="152">
        <f t="shared" si="226"/>
        <v>0</v>
      </c>
      <c r="BP195" s="152">
        <f t="shared" si="227"/>
        <v>0</v>
      </c>
      <c r="BQ195" s="142"/>
      <c r="BR195" s="143">
        <f t="shared" si="228"/>
        <v>31.95</v>
      </c>
      <c r="BS195" s="144">
        <f t="shared" si="229"/>
        <v>2.9159999999999999</v>
      </c>
      <c r="BT195" s="144">
        <f t="shared" si="230"/>
        <v>2.9159999999999999</v>
      </c>
      <c r="BU195" s="144">
        <f t="shared" si="231"/>
        <v>0</v>
      </c>
      <c r="BV195" s="145">
        <f t="shared" si="232"/>
        <v>0</v>
      </c>
      <c r="BW195" s="146">
        <f t="shared" si="233"/>
        <v>0</v>
      </c>
      <c r="BX195" s="147"/>
      <c r="BY195" s="144">
        <f t="shared" si="234"/>
        <v>33.574666666666666</v>
      </c>
      <c r="BZ195" s="144">
        <f t="shared" si="235"/>
        <v>1.2913333333333332</v>
      </c>
      <c r="CA195" s="144">
        <f t="shared" si="236"/>
        <v>34.866</v>
      </c>
      <c r="CB195" s="144">
        <f t="shared" si="237"/>
        <v>0</v>
      </c>
      <c r="CC195" s="144">
        <f t="shared" si="238"/>
        <v>0</v>
      </c>
      <c r="CD195" s="144">
        <f t="shared" si="239"/>
        <v>0</v>
      </c>
      <c r="CE195" s="144">
        <f t="shared" si="240"/>
        <v>0</v>
      </c>
      <c r="CF195" s="144">
        <f t="shared" si="241"/>
        <v>0</v>
      </c>
      <c r="CG195" s="144">
        <f t="shared" si="242"/>
        <v>0</v>
      </c>
      <c r="CH195" s="148">
        <f t="shared" si="243"/>
        <v>0</v>
      </c>
    </row>
    <row r="196" spans="1:86" s="149" customFormat="1" ht="31.5" customHeight="1" x14ac:dyDescent="0.25">
      <c r="A196" s="117" t="s">
        <v>44</v>
      </c>
      <c r="B196" s="118" t="s">
        <v>383</v>
      </c>
      <c r="C196" s="274" t="s">
        <v>448</v>
      </c>
      <c r="D196" s="119" t="s">
        <v>376</v>
      </c>
      <c r="E196" s="121" t="s">
        <v>22</v>
      </c>
      <c r="F196" s="121" t="s">
        <v>355</v>
      </c>
      <c r="G196" s="121"/>
      <c r="H196" s="122">
        <v>8</v>
      </c>
      <c r="I196" s="123"/>
      <c r="J196" s="123" t="s">
        <v>380</v>
      </c>
      <c r="K196" s="124">
        <f t="shared" si="244"/>
        <v>14</v>
      </c>
      <c r="L196" s="123">
        <v>13</v>
      </c>
      <c r="M196" s="123">
        <v>1</v>
      </c>
      <c r="N196" s="123" t="s">
        <v>122</v>
      </c>
      <c r="O196" s="123"/>
      <c r="P196" s="124">
        <f t="shared" si="245"/>
        <v>1</v>
      </c>
      <c r="Q196" s="123">
        <v>1</v>
      </c>
      <c r="R196" s="123"/>
      <c r="S196" s="123" t="s">
        <v>329</v>
      </c>
      <c r="T196" s="123"/>
      <c r="U196" s="123" t="s">
        <v>390</v>
      </c>
      <c r="V196" s="123"/>
      <c r="W196" s="123"/>
      <c r="X196" s="123" t="s">
        <v>478</v>
      </c>
      <c r="Y196" s="123" t="s">
        <v>481</v>
      </c>
      <c r="Z196" s="297" t="s">
        <v>468</v>
      </c>
      <c r="AA196" s="126"/>
      <c r="AB196" s="127"/>
      <c r="AC196" s="128"/>
      <c r="AD196" s="129">
        <v>48</v>
      </c>
      <c r="AE196" s="130">
        <v>90</v>
      </c>
      <c r="AF196" s="131"/>
      <c r="AG196" s="132"/>
      <c r="AH196" s="133"/>
      <c r="AI196" s="132"/>
      <c r="AJ196" s="134"/>
      <c r="AK196" s="125" t="s">
        <v>332</v>
      </c>
      <c r="AL196" s="135"/>
      <c r="AM196" s="122"/>
      <c r="AN196" s="136">
        <f t="shared" si="200"/>
        <v>0</v>
      </c>
      <c r="AO196" s="137">
        <f t="shared" si="201"/>
        <v>0</v>
      </c>
      <c r="AP196" s="137">
        <f t="shared" si="202"/>
        <v>0</v>
      </c>
      <c r="AQ196" s="138">
        <f t="shared" si="203"/>
        <v>0</v>
      </c>
      <c r="AR196" s="137">
        <f t="shared" si="204"/>
        <v>0</v>
      </c>
      <c r="AS196" s="137">
        <f t="shared" si="205"/>
        <v>0</v>
      </c>
      <c r="AT196" s="137">
        <f t="shared" si="206"/>
        <v>0</v>
      </c>
      <c r="AU196" s="137">
        <f t="shared" si="207"/>
        <v>0</v>
      </c>
      <c r="AV196" s="137">
        <f t="shared" si="208"/>
        <v>0</v>
      </c>
      <c r="AW196" s="137">
        <f t="shared" si="209"/>
        <v>0</v>
      </c>
      <c r="AX196" s="137">
        <f t="shared" si="210"/>
        <v>6.8506666666666671</v>
      </c>
      <c r="AY196" s="137">
        <f t="shared" si="211"/>
        <v>0</v>
      </c>
      <c r="AZ196" s="137">
        <f t="shared" si="212"/>
        <v>0</v>
      </c>
      <c r="BA196" s="137">
        <f t="shared" si="213"/>
        <v>0</v>
      </c>
      <c r="BB196" s="137">
        <f t="shared" si="214"/>
        <v>0</v>
      </c>
      <c r="BC196" s="137">
        <f t="shared" si="215"/>
        <v>0</v>
      </c>
      <c r="BD196" s="137">
        <f t="shared" si="216"/>
        <v>0</v>
      </c>
      <c r="BE196" s="137">
        <f t="shared" si="217"/>
        <v>0</v>
      </c>
      <c r="BF196" s="137">
        <f t="shared" si="218"/>
        <v>0</v>
      </c>
      <c r="BG196" s="139">
        <f t="shared" si="219"/>
        <v>0</v>
      </c>
      <c r="BH196" s="140">
        <f t="shared" si="220"/>
        <v>0</v>
      </c>
      <c r="BI196" s="152">
        <f t="shared" si="221"/>
        <v>50.932761904761911</v>
      </c>
      <c r="BJ196" s="152">
        <f t="shared" si="222"/>
        <v>3.917904761904762</v>
      </c>
      <c r="BK196" s="152">
        <f t="shared" si="223"/>
        <v>54.850666666666669</v>
      </c>
      <c r="BL196" s="153">
        <f t="shared" si="224"/>
        <v>7.1428571428571425E-2</v>
      </c>
      <c r="BM196" s="141"/>
      <c r="BN196" s="152">
        <f t="shared" si="225"/>
        <v>50.932761904761911</v>
      </c>
      <c r="BO196" s="152">
        <f t="shared" si="226"/>
        <v>3.917904761904762</v>
      </c>
      <c r="BP196" s="152">
        <f t="shared" si="227"/>
        <v>54.850666666666676</v>
      </c>
      <c r="BQ196" s="142"/>
      <c r="BR196" s="143">
        <f t="shared" si="228"/>
        <v>48</v>
      </c>
      <c r="BS196" s="144">
        <f t="shared" si="229"/>
        <v>6.8506666666666671</v>
      </c>
      <c r="BT196" s="144">
        <f t="shared" si="230"/>
        <v>6.8506666666666671</v>
      </c>
      <c r="BU196" s="144">
        <f t="shared" si="231"/>
        <v>0</v>
      </c>
      <c r="BV196" s="145">
        <f t="shared" si="232"/>
        <v>0</v>
      </c>
      <c r="BW196" s="146">
        <f t="shared" si="233"/>
        <v>0</v>
      </c>
      <c r="BX196" s="147"/>
      <c r="BY196" s="144">
        <f t="shared" si="234"/>
        <v>50.932761904761911</v>
      </c>
      <c r="BZ196" s="144">
        <f t="shared" si="235"/>
        <v>3.917904761904762</v>
      </c>
      <c r="CA196" s="144">
        <f t="shared" si="236"/>
        <v>54.850666666666669</v>
      </c>
      <c r="CB196" s="144">
        <f t="shared" si="237"/>
        <v>0</v>
      </c>
      <c r="CC196" s="144">
        <f t="shared" si="238"/>
        <v>0</v>
      </c>
      <c r="CD196" s="144">
        <f t="shared" si="239"/>
        <v>0</v>
      </c>
      <c r="CE196" s="144">
        <f t="shared" si="240"/>
        <v>0</v>
      </c>
      <c r="CF196" s="144">
        <f t="shared" si="241"/>
        <v>0</v>
      </c>
      <c r="CG196" s="144">
        <f t="shared" si="242"/>
        <v>0</v>
      </c>
      <c r="CH196" s="148">
        <f t="shared" si="243"/>
        <v>0</v>
      </c>
    </row>
    <row r="197" spans="1:86" s="149" customFormat="1" ht="31.5" customHeight="1" x14ac:dyDescent="0.25">
      <c r="A197" s="117" t="s">
        <v>44</v>
      </c>
      <c r="B197" s="118" t="s">
        <v>383</v>
      </c>
      <c r="C197" s="274" t="s">
        <v>448</v>
      </c>
      <c r="D197" s="119" t="s">
        <v>376</v>
      </c>
      <c r="E197" s="121" t="s">
        <v>22</v>
      </c>
      <c r="F197" s="121" t="s">
        <v>355</v>
      </c>
      <c r="G197" s="121"/>
      <c r="H197" s="122">
        <v>8</v>
      </c>
      <c r="I197" s="123"/>
      <c r="J197" s="123" t="s">
        <v>380</v>
      </c>
      <c r="K197" s="124">
        <f t="shared" si="244"/>
        <v>13</v>
      </c>
      <c r="L197" s="123">
        <v>13</v>
      </c>
      <c r="M197" s="123"/>
      <c r="N197" s="123" t="s">
        <v>122</v>
      </c>
      <c r="O197" s="123"/>
      <c r="P197" s="124">
        <f t="shared" si="245"/>
        <v>1</v>
      </c>
      <c r="Q197" s="123">
        <v>1</v>
      </c>
      <c r="R197" s="123"/>
      <c r="S197" s="123" t="s">
        <v>329</v>
      </c>
      <c r="T197" s="123"/>
      <c r="U197" s="123" t="s">
        <v>390</v>
      </c>
      <c r="V197" s="123"/>
      <c r="W197" s="123"/>
      <c r="X197" s="123" t="s">
        <v>478</v>
      </c>
      <c r="Y197" s="123" t="s">
        <v>481</v>
      </c>
      <c r="Z197" s="297" t="s">
        <v>468</v>
      </c>
      <c r="AA197" s="126"/>
      <c r="AB197" s="127"/>
      <c r="AC197" s="128"/>
      <c r="AD197" s="129">
        <v>48</v>
      </c>
      <c r="AE197" s="130">
        <v>90</v>
      </c>
      <c r="AF197" s="131"/>
      <c r="AG197" s="132"/>
      <c r="AH197" s="133"/>
      <c r="AI197" s="132"/>
      <c r="AJ197" s="134"/>
      <c r="AK197" s="125" t="s">
        <v>332</v>
      </c>
      <c r="AL197" s="135"/>
      <c r="AM197" s="122"/>
      <c r="AN197" s="136">
        <f t="shared" ref="AN197:AN273" si="254">IF(SUM(AB197:AD197)&lt;&gt;0,IF(I197="З",З1*K197,0),0)</f>
        <v>0</v>
      </c>
      <c r="AO197" s="137">
        <f t="shared" ref="AO197:AO273" si="255">IF(SUM(AB197:AD197)&lt;&gt;0,IF(I197="Э",ЭДЗ*K197,0),0)</f>
        <v>0</v>
      </c>
      <c r="AP197" s="137">
        <f t="shared" ref="AP197:AP273" si="256">IF(I197="Э",IF(SUM(AB197:AD197)&lt;&gt;0,IF(K197&gt;=6,КПЭ*P197,1*P197)),0)</f>
        <v>0</v>
      </c>
      <c r="AQ197" s="138">
        <f t="shared" ref="AQ197:AQ273" si="257">IF(AND(A197="Дн",N197="лек"),ТКЛД*AB197*P197,IF(AND(A197="А",F197="о",N197="лек"),ТКЛД*AB197*P197,IF(AND(A197="В",N197="лек"),ТКЛВ*AB197*P197,IF(AND(A197="З",N197="лек"),ТКЛЗ*AB197*P197,IF(AND(F197="з",N197="лек"),ТКЛЗ*K197,0)))))</f>
        <v>0</v>
      </c>
      <c r="AR197" s="137">
        <f t="shared" ref="AR197:AR273" si="258">IF(OR(N197="ВЭМ",N197="ВЭА",N197="КЭ"),K197*ЭА,IF(N197="ВЭ",КПЭ,IF(N197="ПАС",K197*З2,0)))</f>
        <v>0</v>
      </c>
      <c r="AS197" s="137">
        <f t="shared" ref="AS197:AS273" si="259">IF(OR(A197="З",F197="з",A197="В"),IF(AG197="г",AF197*K197*0.75,IF(AG197="",AF197*K197*РКЗ)),0)</f>
        <v>0</v>
      </c>
      <c r="AT197" s="137">
        <f t="shared" ref="AT197:AT273" si="260">IF(OR(A197="З",F197="з",A197="в"),IF(AH197="мг",K197*ирпзг1,IF(AH197="А",K197*ирпзг2,0)),0)</f>
        <v>0</v>
      </c>
      <c r="AU197" s="137">
        <f t="shared" ref="AU197:AU273" si="261">IF(OR(A197="З",A197="В",F197="з"),IF(N197&lt;&gt;"лек",IF(AB197="",K197*AI197*КРЗ,0),0),0)</f>
        <v>0</v>
      </c>
      <c r="AV197" s="137">
        <f t="shared" ref="AV197:AV273" si="262">IF(OR(A197="З",A197="В",F197="з"),IF(N197&lt;&gt;"лек",IF(AB197="",K197*AJ197*КПЗ,0),0),0)</f>
        <v>0</v>
      </c>
      <c r="AW197" s="137">
        <f t="shared" ref="AW197:AW273" si="263">IF(OR(N197="УП",N197="ПП"),рп*K197*AL197,IF(N197="ГП",K197*AL197*рпг,IF(N197="ПЛ",K197*AL197*РПП,0)))</f>
        <v>0</v>
      </c>
      <c r="AX197" s="137">
        <f t="shared" ref="AX197:AX273" si="264">IF(OR(A197="Дн",F197="о"),IF(AK197="кр",(((0.01*AE197)+(кр*((40+0.6*AE197)/(180-AE197))))*0.3*K197),IF(AK197="ки",(((0.01*AE197)+(ки*((40+0.6*AE197)/(180-AE197))))*0.3*K197),IF(AK197="кт",(((0.01*AE197)+(кт*((40+0.6*AE197)/(180-AE197))))*0.3*K197),IF(AK197="кп",(((0.01*AE197)+(кп*((40+0.6*AE197)/(180-AE197))))*0.3*K197),IF(AK197="рф",(((0.01*AE197)+(рф*((40+0.6*AE197)/(180-AE197))))*0.3*K197),IF(AK197="ка",(((0.01*AE197)+(6*((40+0.6*AE197)/(180-AE197))))*0.3*K197),0)))))),0)</f>
        <v>6.3613333333333335</v>
      </c>
      <c r="AY197" s="137">
        <f t="shared" ref="AY197:AY273" si="265">IF(N197="НР",IF(OR(F197="б",F197="с",F197="аб",F197="пб"),K197*рп*AL197,IF(F197="м",K197*нрм*AL197)),0)</f>
        <v>0</v>
      </c>
      <c r="AZ197" s="137">
        <f t="shared" ref="AZ197:AZ273" si="266">IF(C197="ДП",HLOOKUP(IF(N197="К",T197,IF(N197="Р",N197,1)),столбцы,(MATCH(CONCATENATE(J197,E197,F197,G197),строки,0)+2),FALSE)*K197,0)</f>
        <v>0</v>
      </c>
      <c r="BA197" s="137">
        <f t="shared" ref="BA197:BA273" si="267">IF(C197="ДПР",IF(N197="Д",K197*Д,IF(N197="РДП",IF(OR(F197="с",F197="м"),K197*РДП1,0))),0)+IF(C197="ДПР",IF(N197="А",K197*А,0))</f>
        <v>0</v>
      </c>
      <c r="BB197" s="137">
        <f t="shared" ref="BB197:BB273" si="268">IF(AND(A197&lt;&gt;"А",C197="ГЭК"),IF(N197="ЧГ",K197*ЧГ,IF(N197="ПГ",K197*ПГ,IF(N197="СГ",K197*СГ,0))))+IF(AND(A197="А",C197="ГЭК",I197="нкр"),IF(N197="ЧГ",K197*ЧГ*2,IF(N197="ПГ",K197*ПГ*2,IF(N197="СГ",K197*СГ*2,0))))</f>
        <v>0</v>
      </c>
      <c r="BC197" s="137">
        <f t="shared" ref="BC197:BC273" si="269">IF((8*AM197)&gt;=BB197,BB197,IF((8*AM197)&lt;BB197,8*AM197,0))</f>
        <v>0</v>
      </c>
      <c r="BD197" s="137">
        <f t="shared" ref="BD197:BD273" si="270">IF(AND(A197="А",F197="о",N197="РА"),РАО*K197,IF(AND(A197="А",F197="з",N197="РА"),РАЗ*K197,0)+IF(AND(A197="А",H197=1,N197="РА"),2*K197,0)+IF(AND(A197="А",C197="История и философия науки",AK197="рф"),А*K197,0))</f>
        <v>0</v>
      </c>
      <c r="BE197" s="137">
        <f t="shared" ref="BE197:BE273" si="271">IF(C197="Экспертиза",IF(N197="УСК",K197*кр,IF(N197="УСД",K197*ДР,0)),0)</f>
        <v>0</v>
      </c>
      <c r="BF197" s="137">
        <f t="shared" ref="BF197:BF273" si="272">IF(OR(E197="54.05.01",E197="54.03.01"),IF(N197="П",AK197*6,IF(N197="У",AK197*3,IF(AK197="кпм",КПМ*K197,0))),0)</f>
        <v>0</v>
      </c>
      <c r="BG197" s="139">
        <f t="shared" ref="BG197:BG273" si="273">IF(OR(A197="Дн",A197="В",F197="о"),IF(OR(I197="Э",I197="З"),AA197*K197*РГ,0),0)</f>
        <v>0</v>
      </c>
      <c r="BH197" s="140">
        <f t="shared" ref="BH197:BH273" si="274">IF(C197="кафедра",рк,0)</f>
        <v>0</v>
      </c>
      <c r="BI197" s="152">
        <f t="shared" ref="BI197:BI273" si="275">BK197*(1-BL197)</f>
        <v>54.361333333333334</v>
      </c>
      <c r="BJ197" s="152">
        <f t="shared" ref="BJ197:BJ273" si="276">BK197*BL197</f>
        <v>0</v>
      </c>
      <c r="BK197" s="152">
        <f t="shared" ref="BK197:BK273" si="277">SUM(AN197:BH197,AB197:AD197)-BB197</f>
        <v>54.361333333333334</v>
      </c>
      <c r="BL197" s="153">
        <f t="shared" ref="BL197:BL273" si="278">IF(SUM(L197:M197)&lt;&gt;0,(M197/K197),0)</f>
        <v>0</v>
      </c>
      <c r="BM197" s="141"/>
      <c r="BN197" s="152">
        <f t="shared" ref="BN197:BN273" si="279">IF(Y197="пч",BI197,0)</f>
        <v>54.361333333333334</v>
      </c>
      <c r="BO197" s="152">
        <f t="shared" ref="BO197:BO273" si="280">IF(Y197="пч",BJ197,0)</f>
        <v>0</v>
      </c>
      <c r="BP197" s="152">
        <f t="shared" ref="BP197:BP273" si="281">SUM(BN197:BO197)</f>
        <v>54.361333333333334</v>
      </c>
      <c r="BQ197" s="142"/>
      <c r="BR197" s="143">
        <f t="shared" ref="BR197:BR273" si="282">SUM(AB197:AD197,AN197:AR197,AZ197,BC197,AW197)+IF(N197="Д",BA197,0)</f>
        <v>48</v>
      </c>
      <c r="BS197" s="144">
        <f t="shared" ref="BS197:BS273" si="283">BT197+BU197+BV197</f>
        <v>6.3613333333333335</v>
      </c>
      <c r="BT197" s="144">
        <f t="shared" ref="BT197:BT273" si="284">SUM(AT197,AX197,BG197)</f>
        <v>6.3613333333333335</v>
      </c>
      <c r="BU197" s="144">
        <f t="shared" ref="BU197:BU273" si="285">SUM(AU197:AV197,AY197,BD197)+IF(AK197="кпм",BF197,0)+IF(N197="РДП",BA197,0)</f>
        <v>0</v>
      </c>
      <c r="BV197" s="145">
        <f t="shared" ref="BV197:BV273" si="286">AS197</f>
        <v>0</v>
      </c>
      <c r="BW197" s="146">
        <f t="shared" ref="BW197:BW273" si="287">BK197-BR197-BS197</f>
        <v>0</v>
      </c>
      <c r="BX197" s="147"/>
      <c r="BY197" s="144">
        <f t="shared" ref="BY197:BY273" si="288">IF(A197="Дн",BI197,0)</f>
        <v>54.361333333333334</v>
      </c>
      <c r="BZ197" s="144">
        <f t="shared" ref="BZ197:BZ273" si="289">IF(A197="Дн",BJ197,0)</f>
        <v>0</v>
      </c>
      <c r="CA197" s="144">
        <f t="shared" ref="CA197:CA273" si="290">IF(A197="Дн",BK197,0)</f>
        <v>54.361333333333334</v>
      </c>
      <c r="CB197" s="144">
        <f t="shared" ref="CB197:CB273" si="291">IF(A197="З",BI197,0)</f>
        <v>0</v>
      </c>
      <c r="CC197" s="144">
        <f t="shared" ref="CC197:CC273" si="292">IF(A197="З",BJ197,0)</f>
        <v>0</v>
      </c>
      <c r="CD197" s="144">
        <f t="shared" ref="CD197:CD273" si="293">IF(A197="З",BK197,0)</f>
        <v>0</v>
      </c>
      <c r="CE197" s="144">
        <f t="shared" ref="CE197:CE273" si="294">IF(AND(A197&lt;&gt;"З",A197&lt;&gt;"Дн"),BI197,0)</f>
        <v>0</v>
      </c>
      <c r="CF197" s="144">
        <f t="shared" ref="CF197:CF273" si="295">IF(AND(A197&lt;&gt;"З",A197&lt;&gt;"Дн"),BJ197,0)</f>
        <v>0</v>
      </c>
      <c r="CG197" s="144">
        <f t="shared" ref="CG197:CG273" si="296">IF(AND(A197&lt;&gt;"З",A197&lt;&gt;"Дн"),BK197,0)</f>
        <v>0</v>
      </c>
      <c r="CH197" s="148">
        <f t="shared" ref="CH197:CH273" si="297">BK197-CA197-CD197-CG197</f>
        <v>0</v>
      </c>
    </row>
    <row r="198" spans="1:86" s="149" customFormat="1" ht="31.5" customHeight="1" x14ac:dyDescent="0.25">
      <c r="A198" s="117" t="s">
        <v>44</v>
      </c>
      <c r="B198" s="118" t="s">
        <v>383</v>
      </c>
      <c r="C198" s="274" t="s">
        <v>445</v>
      </c>
      <c r="D198" s="119" t="s">
        <v>376</v>
      </c>
      <c r="E198" s="121" t="s">
        <v>22</v>
      </c>
      <c r="F198" s="121" t="s">
        <v>355</v>
      </c>
      <c r="G198" s="121"/>
      <c r="H198" s="122">
        <v>8</v>
      </c>
      <c r="I198" s="123" t="s">
        <v>330</v>
      </c>
      <c r="J198" s="123" t="s">
        <v>380</v>
      </c>
      <c r="K198" s="124">
        <f t="shared" si="244"/>
        <v>27</v>
      </c>
      <c r="L198" s="123">
        <v>26</v>
      </c>
      <c r="M198" s="123">
        <v>1</v>
      </c>
      <c r="N198" s="123" t="s">
        <v>119</v>
      </c>
      <c r="O198" s="123"/>
      <c r="P198" s="124">
        <f t="shared" si="245"/>
        <v>1</v>
      </c>
      <c r="Q198" s="123">
        <v>1</v>
      </c>
      <c r="R198" s="123"/>
      <c r="S198" s="123" t="s">
        <v>329</v>
      </c>
      <c r="T198" s="123"/>
      <c r="U198" s="123" t="s">
        <v>390</v>
      </c>
      <c r="V198" s="123" t="s">
        <v>484</v>
      </c>
      <c r="W198" s="123" t="s">
        <v>530</v>
      </c>
      <c r="X198" s="123" t="s">
        <v>532</v>
      </c>
      <c r="Y198" s="123" t="s">
        <v>480</v>
      </c>
      <c r="Z198" s="297" t="s">
        <v>528</v>
      </c>
      <c r="AA198" s="126">
        <v>108</v>
      </c>
      <c r="AB198" s="127">
        <v>12</v>
      </c>
      <c r="AC198" s="128"/>
      <c r="AD198" s="129"/>
      <c r="AE198" s="130"/>
      <c r="AF198" s="131"/>
      <c r="AG198" s="132"/>
      <c r="AH198" s="133"/>
      <c r="AI198" s="132"/>
      <c r="AJ198" s="134"/>
      <c r="AK198" s="125"/>
      <c r="AL198" s="135"/>
      <c r="AM198" s="122"/>
      <c r="AN198" s="136">
        <f t="shared" si="254"/>
        <v>6.75</v>
      </c>
      <c r="AO198" s="137">
        <f t="shared" si="255"/>
        <v>0</v>
      </c>
      <c r="AP198" s="137">
        <f t="shared" si="256"/>
        <v>0</v>
      </c>
      <c r="AQ198" s="138">
        <f t="shared" si="257"/>
        <v>0.60000000000000009</v>
      </c>
      <c r="AR198" s="137">
        <f t="shared" si="258"/>
        <v>0</v>
      </c>
      <c r="AS198" s="137">
        <f t="shared" si="259"/>
        <v>0</v>
      </c>
      <c r="AT198" s="137">
        <f t="shared" si="260"/>
        <v>0</v>
      </c>
      <c r="AU198" s="137">
        <f t="shared" si="261"/>
        <v>0</v>
      </c>
      <c r="AV198" s="137">
        <f t="shared" si="262"/>
        <v>0</v>
      </c>
      <c r="AW198" s="137">
        <f t="shared" si="263"/>
        <v>0</v>
      </c>
      <c r="AX198" s="137">
        <f t="shared" si="264"/>
        <v>0</v>
      </c>
      <c r="AY198" s="137">
        <f t="shared" si="265"/>
        <v>0</v>
      </c>
      <c r="AZ198" s="137">
        <f t="shared" si="266"/>
        <v>0</v>
      </c>
      <c r="BA198" s="137">
        <f t="shared" si="267"/>
        <v>0</v>
      </c>
      <c r="BB198" s="137">
        <f t="shared" si="268"/>
        <v>0</v>
      </c>
      <c r="BC198" s="137">
        <f t="shared" si="269"/>
        <v>0</v>
      </c>
      <c r="BD198" s="137">
        <f t="shared" si="270"/>
        <v>0</v>
      </c>
      <c r="BE198" s="137">
        <f t="shared" si="271"/>
        <v>0</v>
      </c>
      <c r="BF198" s="137">
        <f t="shared" si="272"/>
        <v>0</v>
      </c>
      <c r="BG198" s="139">
        <f t="shared" si="273"/>
        <v>1.7495999999999998</v>
      </c>
      <c r="BH198" s="140">
        <f t="shared" si="274"/>
        <v>0</v>
      </c>
      <c r="BI198" s="152">
        <f t="shared" si="275"/>
        <v>20.318133333333332</v>
      </c>
      <c r="BJ198" s="152">
        <f t="shared" si="276"/>
        <v>0.78146666666666653</v>
      </c>
      <c r="BK198" s="152">
        <f t="shared" si="277"/>
        <v>21.099599999999999</v>
      </c>
      <c r="BL198" s="153">
        <f t="shared" si="278"/>
        <v>3.7037037037037035E-2</v>
      </c>
      <c r="BM198" s="141"/>
      <c r="BN198" s="152">
        <f t="shared" si="279"/>
        <v>0</v>
      </c>
      <c r="BO198" s="152">
        <f t="shared" si="280"/>
        <v>0</v>
      </c>
      <c r="BP198" s="152">
        <f t="shared" si="281"/>
        <v>0</v>
      </c>
      <c r="BQ198" s="142"/>
      <c r="BR198" s="143">
        <f t="shared" si="282"/>
        <v>19.350000000000001</v>
      </c>
      <c r="BS198" s="144">
        <f t="shared" si="283"/>
        <v>1.7495999999999998</v>
      </c>
      <c r="BT198" s="144">
        <f t="shared" si="284"/>
        <v>1.7495999999999998</v>
      </c>
      <c r="BU198" s="144">
        <f t="shared" si="285"/>
        <v>0</v>
      </c>
      <c r="BV198" s="145">
        <f t="shared" si="286"/>
        <v>0</v>
      </c>
      <c r="BW198" s="146">
        <f t="shared" si="287"/>
        <v>-2.4424906541753444E-15</v>
      </c>
      <c r="BX198" s="147"/>
      <c r="BY198" s="144">
        <f t="shared" si="288"/>
        <v>20.318133333333332</v>
      </c>
      <c r="BZ198" s="144">
        <f t="shared" si="289"/>
        <v>0.78146666666666653</v>
      </c>
      <c r="CA198" s="144">
        <f t="shared" si="290"/>
        <v>21.099599999999999</v>
      </c>
      <c r="CB198" s="144">
        <f t="shared" si="291"/>
        <v>0</v>
      </c>
      <c r="CC198" s="144">
        <f t="shared" si="292"/>
        <v>0</v>
      </c>
      <c r="CD198" s="144">
        <f t="shared" si="293"/>
        <v>0</v>
      </c>
      <c r="CE198" s="144">
        <f t="shared" si="294"/>
        <v>0</v>
      </c>
      <c r="CF198" s="144">
        <f t="shared" si="295"/>
        <v>0</v>
      </c>
      <c r="CG198" s="144">
        <f t="shared" si="296"/>
        <v>0</v>
      </c>
      <c r="CH198" s="148">
        <f t="shared" si="297"/>
        <v>0</v>
      </c>
    </row>
    <row r="199" spans="1:86" s="149" customFormat="1" ht="31.5" customHeight="1" x14ac:dyDescent="0.25">
      <c r="A199" s="117" t="s">
        <v>44</v>
      </c>
      <c r="B199" s="118" t="s">
        <v>383</v>
      </c>
      <c r="C199" s="274" t="s">
        <v>445</v>
      </c>
      <c r="D199" s="119" t="s">
        <v>376</v>
      </c>
      <c r="E199" s="121" t="s">
        <v>22</v>
      </c>
      <c r="F199" s="121" t="s">
        <v>355</v>
      </c>
      <c r="G199" s="121"/>
      <c r="H199" s="122">
        <v>8</v>
      </c>
      <c r="I199" s="123"/>
      <c r="J199" s="294" t="s">
        <v>380</v>
      </c>
      <c r="K199" s="124">
        <f t="shared" si="244"/>
        <v>27</v>
      </c>
      <c r="L199" s="123">
        <v>26</v>
      </c>
      <c r="M199" s="123">
        <v>1</v>
      </c>
      <c r="N199" s="123" t="s">
        <v>120</v>
      </c>
      <c r="O199" s="123"/>
      <c r="P199" s="124">
        <f t="shared" si="245"/>
        <v>1</v>
      </c>
      <c r="Q199" s="123">
        <v>1</v>
      </c>
      <c r="R199" s="123"/>
      <c r="S199" s="123" t="s">
        <v>329</v>
      </c>
      <c r="T199" s="123"/>
      <c r="U199" s="123" t="s">
        <v>390</v>
      </c>
      <c r="V199" s="123" t="s">
        <v>484</v>
      </c>
      <c r="W199" s="123" t="s">
        <v>530</v>
      </c>
      <c r="X199" s="123" t="s">
        <v>532</v>
      </c>
      <c r="Y199" s="123" t="s">
        <v>481</v>
      </c>
      <c r="Z199" s="297" t="s">
        <v>528</v>
      </c>
      <c r="AA199" s="126"/>
      <c r="AB199" s="127"/>
      <c r="AC199" s="128">
        <v>36</v>
      </c>
      <c r="AD199" s="129"/>
      <c r="AE199" s="130">
        <v>51</v>
      </c>
      <c r="AF199" s="131"/>
      <c r="AG199" s="132"/>
      <c r="AH199" s="133"/>
      <c r="AI199" s="132"/>
      <c r="AJ199" s="134"/>
      <c r="AK199" s="125" t="s">
        <v>332</v>
      </c>
      <c r="AL199" s="135"/>
      <c r="AM199" s="122"/>
      <c r="AN199" s="136">
        <f t="shared" si="254"/>
        <v>0</v>
      </c>
      <c r="AO199" s="137">
        <f t="shared" si="255"/>
        <v>0</v>
      </c>
      <c r="AP199" s="137">
        <f t="shared" si="256"/>
        <v>0</v>
      </c>
      <c r="AQ199" s="138">
        <f t="shared" si="257"/>
        <v>0</v>
      </c>
      <c r="AR199" s="137">
        <f t="shared" si="258"/>
        <v>0</v>
      </c>
      <c r="AS199" s="137">
        <f t="shared" si="259"/>
        <v>0</v>
      </c>
      <c r="AT199" s="137">
        <f t="shared" si="260"/>
        <v>0</v>
      </c>
      <c r="AU199" s="137">
        <f t="shared" si="261"/>
        <v>0</v>
      </c>
      <c r="AV199" s="137">
        <f t="shared" si="262"/>
        <v>0</v>
      </c>
      <c r="AW199" s="137">
        <f t="shared" si="263"/>
        <v>0</v>
      </c>
      <c r="AX199" s="137">
        <f t="shared" si="264"/>
        <v>7.2341162790697675</v>
      </c>
      <c r="AY199" s="137">
        <f t="shared" si="265"/>
        <v>0</v>
      </c>
      <c r="AZ199" s="137">
        <f t="shared" si="266"/>
        <v>0</v>
      </c>
      <c r="BA199" s="137">
        <f t="shared" si="267"/>
        <v>0</v>
      </c>
      <c r="BB199" s="137">
        <f t="shared" si="268"/>
        <v>0</v>
      </c>
      <c r="BC199" s="137">
        <f t="shared" si="269"/>
        <v>0</v>
      </c>
      <c r="BD199" s="137">
        <f t="shared" si="270"/>
        <v>0</v>
      </c>
      <c r="BE199" s="137">
        <f t="shared" si="271"/>
        <v>0</v>
      </c>
      <c r="BF199" s="137">
        <f t="shared" si="272"/>
        <v>0</v>
      </c>
      <c r="BG199" s="139">
        <f t="shared" si="273"/>
        <v>0</v>
      </c>
      <c r="BH199" s="140">
        <f t="shared" si="274"/>
        <v>0</v>
      </c>
      <c r="BI199" s="152">
        <f t="shared" si="275"/>
        <v>41.632852713178295</v>
      </c>
      <c r="BJ199" s="152">
        <f t="shared" si="276"/>
        <v>1.6012635658914727</v>
      </c>
      <c r="BK199" s="152">
        <f t="shared" si="277"/>
        <v>43.234116279069767</v>
      </c>
      <c r="BL199" s="153">
        <f t="shared" si="278"/>
        <v>3.7037037037037035E-2</v>
      </c>
      <c r="BM199" s="141"/>
      <c r="BN199" s="152">
        <f t="shared" si="279"/>
        <v>41.632852713178295</v>
      </c>
      <c r="BO199" s="152">
        <f t="shared" si="280"/>
        <v>1.6012635658914727</v>
      </c>
      <c r="BP199" s="152">
        <f t="shared" si="281"/>
        <v>43.234116279069767</v>
      </c>
      <c r="BQ199" s="142"/>
      <c r="BR199" s="143">
        <f t="shared" si="282"/>
        <v>36</v>
      </c>
      <c r="BS199" s="144">
        <f t="shared" si="283"/>
        <v>7.2341162790697675</v>
      </c>
      <c r="BT199" s="144">
        <f t="shared" si="284"/>
        <v>7.2341162790697675</v>
      </c>
      <c r="BU199" s="144">
        <f t="shared" si="285"/>
        <v>0</v>
      </c>
      <c r="BV199" s="145">
        <f t="shared" si="286"/>
        <v>0</v>
      </c>
      <c r="BW199" s="146">
        <f t="shared" si="287"/>
        <v>0</v>
      </c>
      <c r="BX199" s="147"/>
      <c r="BY199" s="144">
        <f t="shared" si="288"/>
        <v>41.632852713178295</v>
      </c>
      <c r="BZ199" s="144">
        <f t="shared" si="289"/>
        <v>1.6012635658914727</v>
      </c>
      <c r="CA199" s="144">
        <f t="shared" si="290"/>
        <v>43.234116279069767</v>
      </c>
      <c r="CB199" s="144">
        <f t="shared" si="291"/>
        <v>0</v>
      </c>
      <c r="CC199" s="144">
        <f t="shared" si="292"/>
        <v>0</v>
      </c>
      <c r="CD199" s="144">
        <f t="shared" si="293"/>
        <v>0</v>
      </c>
      <c r="CE199" s="144">
        <f t="shared" si="294"/>
        <v>0</v>
      </c>
      <c r="CF199" s="144">
        <f t="shared" si="295"/>
        <v>0</v>
      </c>
      <c r="CG199" s="144">
        <f t="shared" si="296"/>
        <v>0</v>
      </c>
      <c r="CH199" s="148">
        <f t="shared" si="297"/>
        <v>0</v>
      </c>
    </row>
    <row r="200" spans="1:86" s="149" customFormat="1" ht="31.5" customHeight="1" x14ac:dyDescent="0.25">
      <c r="A200" s="117" t="s">
        <v>44</v>
      </c>
      <c r="B200" s="118" t="s">
        <v>383</v>
      </c>
      <c r="C200" s="274" t="s">
        <v>449</v>
      </c>
      <c r="D200" s="119" t="s">
        <v>376</v>
      </c>
      <c r="E200" s="121" t="s">
        <v>22</v>
      </c>
      <c r="F200" s="121" t="s">
        <v>355</v>
      </c>
      <c r="G200" s="121"/>
      <c r="H200" s="122">
        <v>8</v>
      </c>
      <c r="I200" s="123" t="s">
        <v>333</v>
      </c>
      <c r="J200" s="123" t="s">
        <v>380</v>
      </c>
      <c r="K200" s="124">
        <f t="shared" si="244"/>
        <v>27</v>
      </c>
      <c r="L200" s="123">
        <v>26</v>
      </c>
      <c r="M200" s="123">
        <v>1</v>
      </c>
      <c r="N200" s="123" t="s">
        <v>119</v>
      </c>
      <c r="O200" s="123"/>
      <c r="P200" s="124">
        <f t="shared" si="245"/>
        <v>1</v>
      </c>
      <c r="Q200" s="123">
        <v>1</v>
      </c>
      <c r="R200" s="123"/>
      <c r="S200" s="123" t="s">
        <v>329</v>
      </c>
      <c r="T200" s="123"/>
      <c r="U200" s="123" t="s">
        <v>390</v>
      </c>
      <c r="V200" s="123"/>
      <c r="W200" s="123"/>
      <c r="X200" s="123" t="s">
        <v>531</v>
      </c>
      <c r="Y200" s="123" t="s">
        <v>485</v>
      </c>
      <c r="Z200" s="297" t="s">
        <v>474</v>
      </c>
      <c r="AA200" s="126">
        <v>108</v>
      </c>
      <c r="AB200" s="127">
        <v>16</v>
      </c>
      <c r="AC200" s="128"/>
      <c r="AD200" s="129"/>
      <c r="AE200" s="130"/>
      <c r="AF200" s="131"/>
      <c r="AG200" s="132"/>
      <c r="AH200" s="133"/>
      <c r="AI200" s="132"/>
      <c r="AJ200" s="134"/>
      <c r="AK200" s="125"/>
      <c r="AL200" s="135"/>
      <c r="AM200" s="122"/>
      <c r="AN200" s="136">
        <f t="shared" si="254"/>
        <v>0</v>
      </c>
      <c r="AO200" s="137">
        <f t="shared" si="255"/>
        <v>9.4499999999999993</v>
      </c>
      <c r="AP200" s="137">
        <f t="shared" si="256"/>
        <v>2</v>
      </c>
      <c r="AQ200" s="138">
        <f t="shared" si="257"/>
        <v>0.8</v>
      </c>
      <c r="AR200" s="137">
        <f t="shared" si="258"/>
        <v>0</v>
      </c>
      <c r="AS200" s="137">
        <f t="shared" si="259"/>
        <v>0</v>
      </c>
      <c r="AT200" s="137">
        <f t="shared" si="260"/>
        <v>0</v>
      </c>
      <c r="AU200" s="137">
        <f t="shared" si="261"/>
        <v>0</v>
      </c>
      <c r="AV200" s="137">
        <f t="shared" si="262"/>
        <v>0</v>
      </c>
      <c r="AW200" s="137">
        <f t="shared" si="263"/>
        <v>0</v>
      </c>
      <c r="AX200" s="137">
        <f t="shared" si="264"/>
        <v>0</v>
      </c>
      <c r="AY200" s="137">
        <f t="shared" si="265"/>
        <v>0</v>
      </c>
      <c r="AZ200" s="137">
        <f t="shared" si="266"/>
        <v>0</v>
      </c>
      <c r="BA200" s="137">
        <f t="shared" si="267"/>
        <v>0</v>
      </c>
      <c r="BB200" s="137">
        <f t="shared" si="268"/>
        <v>0</v>
      </c>
      <c r="BC200" s="137">
        <f t="shared" si="269"/>
        <v>0</v>
      </c>
      <c r="BD200" s="137">
        <f t="shared" si="270"/>
        <v>0</v>
      </c>
      <c r="BE200" s="137">
        <f t="shared" si="271"/>
        <v>0</v>
      </c>
      <c r="BF200" s="137">
        <f t="shared" si="272"/>
        <v>0</v>
      </c>
      <c r="BG200" s="139">
        <f t="shared" si="273"/>
        <v>1.7495999999999998</v>
      </c>
      <c r="BH200" s="140">
        <f t="shared" si="274"/>
        <v>0</v>
      </c>
      <c r="BI200" s="152">
        <f t="shared" si="275"/>
        <v>28.888503703703705</v>
      </c>
      <c r="BJ200" s="152">
        <f t="shared" si="276"/>
        <v>1.1110962962962962</v>
      </c>
      <c r="BK200" s="152">
        <f t="shared" si="277"/>
        <v>29.999600000000001</v>
      </c>
      <c r="BL200" s="153">
        <f t="shared" si="278"/>
        <v>3.7037037037037035E-2</v>
      </c>
      <c r="BM200" s="141"/>
      <c r="BN200" s="152">
        <f t="shared" si="279"/>
        <v>0</v>
      </c>
      <c r="BO200" s="152">
        <f t="shared" si="280"/>
        <v>0</v>
      </c>
      <c r="BP200" s="152">
        <f t="shared" si="281"/>
        <v>0</v>
      </c>
      <c r="BQ200" s="142"/>
      <c r="BR200" s="143">
        <f t="shared" si="282"/>
        <v>28.25</v>
      </c>
      <c r="BS200" s="144">
        <f t="shared" si="283"/>
        <v>1.7495999999999998</v>
      </c>
      <c r="BT200" s="144">
        <f t="shared" si="284"/>
        <v>1.7495999999999998</v>
      </c>
      <c r="BU200" s="144">
        <f t="shared" si="285"/>
        <v>0</v>
      </c>
      <c r="BV200" s="145">
        <f t="shared" si="286"/>
        <v>0</v>
      </c>
      <c r="BW200" s="146">
        <f t="shared" si="287"/>
        <v>0</v>
      </c>
      <c r="BX200" s="147"/>
      <c r="BY200" s="144">
        <f t="shared" si="288"/>
        <v>28.888503703703705</v>
      </c>
      <c r="BZ200" s="144">
        <f t="shared" si="289"/>
        <v>1.1110962962962962</v>
      </c>
      <c r="CA200" s="144">
        <f t="shared" si="290"/>
        <v>29.999600000000001</v>
      </c>
      <c r="CB200" s="144">
        <f t="shared" si="291"/>
        <v>0</v>
      </c>
      <c r="CC200" s="144">
        <f t="shared" si="292"/>
        <v>0</v>
      </c>
      <c r="CD200" s="144">
        <f t="shared" si="293"/>
        <v>0</v>
      </c>
      <c r="CE200" s="144">
        <f t="shared" si="294"/>
        <v>0</v>
      </c>
      <c r="CF200" s="144">
        <f t="shared" si="295"/>
        <v>0</v>
      </c>
      <c r="CG200" s="144">
        <f t="shared" si="296"/>
        <v>0</v>
      </c>
      <c r="CH200" s="148">
        <f t="shared" si="297"/>
        <v>0</v>
      </c>
    </row>
    <row r="201" spans="1:86" s="149" customFormat="1" ht="31.5" customHeight="1" x14ac:dyDescent="0.25">
      <c r="A201" s="117" t="s">
        <v>44</v>
      </c>
      <c r="B201" s="118" t="s">
        <v>383</v>
      </c>
      <c r="C201" s="274" t="s">
        <v>449</v>
      </c>
      <c r="D201" s="119" t="s">
        <v>376</v>
      </c>
      <c r="E201" s="121" t="s">
        <v>22</v>
      </c>
      <c r="F201" s="121" t="s">
        <v>355</v>
      </c>
      <c r="G201" s="121"/>
      <c r="H201" s="122">
        <v>8</v>
      </c>
      <c r="I201" s="123"/>
      <c r="J201" s="123" t="s">
        <v>380</v>
      </c>
      <c r="K201" s="124">
        <f t="shared" si="244"/>
        <v>14</v>
      </c>
      <c r="L201" s="123">
        <v>13</v>
      </c>
      <c r="M201" s="123">
        <v>1</v>
      </c>
      <c r="N201" s="123" t="s">
        <v>122</v>
      </c>
      <c r="O201" s="123"/>
      <c r="P201" s="124">
        <f t="shared" si="245"/>
        <v>1</v>
      </c>
      <c r="Q201" s="123">
        <v>1</v>
      </c>
      <c r="R201" s="123"/>
      <c r="S201" s="123" t="s">
        <v>329</v>
      </c>
      <c r="T201" s="123"/>
      <c r="U201" s="123" t="s">
        <v>390</v>
      </c>
      <c r="V201" s="123"/>
      <c r="W201" s="123"/>
      <c r="X201" s="123" t="s">
        <v>531</v>
      </c>
      <c r="Y201" s="123" t="s">
        <v>485</v>
      </c>
      <c r="Z201" s="297" t="s">
        <v>474</v>
      </c>
      <c r="AA201" s="126"/>
      <c r="AB201" s="127"/>
      <c r="AC201" s="128"/>
      <c r="AD201" s="129">
        <v>32</v>
      </c>
      <c r="AE201" s="130">
        <v>24</v>
      </c>
      <c r="AF201" s="131"/>
      <c r="AG201" s="132"/>
      <c r="AH201" s="133"/>
      <c r="AI201" s="132"/>
      <c r="AJ201" s="134"/>
      <c r="AK201" s="125" t="s">
        <v>332</v>
      </c>
      <c r="AL201" s="135"/>
      <c r="AM201" s="122"/>
      <c r="AN201" s="136">
        <f t="shared" si="254"/>
        <v>0</v>
      </c>
      <c r="AO201" s="137">
        <f t="shared" si="255"/>
        <v>0</v>
      </c>
      <c r="AP201" s="137">
        <f t="shared" si="256"/>
        <v>0</v>
      </c>
      <c r="AQ201" s="138">
        <f t="shared" si="257"/>
        <v>0</v>
      </c>
      <c r="AR201" s="137">
        <f t="shared" si="258"/>
        <v>0</v>
      </c>
      <c r="AS201" s="137">
        <f t="shared" si="259"/>
        <v>0</v>
      </c>
      <c r="AT201" s="137">
        <f t="shared" si="260"/>
        <v>0</v>
      </c>
      <c r="AU201" s="137">
        <f t="shared" si="261"/>
        <v>0</v>
      </c>
      <c r="AV201" s="137">
        <f t="shared" si="262"/>
        <v>0</v>
      </c>
      <c r="AW201" s="137">
        <f t="shared" si="263"/>
        <v>0</v>
      </c>
      <c r="AX201" s="137">
        <f t="shared" si="264"/>
        <v>2.0332307692307685</v>
      </c>
      <c r="AY201" s="137">
        <f t="shared" si="265"/>
        <v>0</v>
      </c>
      <c r="AZ201" s="137">
        <f t="shared" si="266"/>
        <v>0</v>
      </c>
      <c r="BA201" s="137">
        <f t="shared" si="267"/>
        <v>0</v>
      </c>
      <c r="BB201" s="137">
        <f t="shared" si="268"/>
        <v>0</v>
      </c>
      <c r="BC201" s="137">
        <f t="shared" si="269"/>
        <v>0</v>
      </c>
      <c r="BD201" s="137">
        <f t="shared" si="270"/>
        <v>0</v>
      </c>
      <c r="BE201" s="137">
        <f t="shared" si="271"/>
        <v>0</v>
      </c>
      <c r="BF201" s="137">
        <f t="shared" si="272"/>
        <v>0</v>
      </c>
      <c r="BG201" s="139">
        <f t="shared" si="273"/>
        <v>0</v>
      </c>
      <c r="BH201" s="140">
        <f t="shared" si="274"/>
        <v>0</v>
      </c>
      <c r="BI201" s="152">
        <f t="shared" si="275"/>
        <v>31.602285714285717</v>
      </c>
      <c r="BJ201" s="152">
        <f t="shared" si="276"/>
        <v>2.4309450549450546</v>
      </c>
      <c r="BK201" s="152">
        <f t="shared" si="277"/>
        <v>34.033230769230769</v>
      </c>
      <c r="BL201" s="153">
        <f t="shared" si="278"/>
        <v>7.1428571428571425E-2</v>
      </c>
      <c r="BM201" s="141"/>
      <c r="BN201" s="152">
        <f t="shared" si="279"/>
        <v>0</v>
      </c>
      <c r="BO201" s="152">
        <f t="shared" si="280"/>
        <v>0</v>
      </c>
      <c r="BP201" s="152">
        <f t="shared" si="281"/>
        <v>0</v>
      </c>
      <c r="BQ201" s="142"/>
      <c r="BR201" s="143">
        <f t="shared" si="282"/>
        <v>32</v>
      </c>
      <c r="BS201" s="144">
        <f t="shared" si="283"/>
        <v>2.0332307692307685</v>
      </c>
      <c r="BT201" s="144">
        <f t="shared" si="284"/>
        <v>2.0332307692307685</v>
      </c>
      <c r="BU201" s="144">
        <f t="shared" si="285"/>
        <v>0</v>
      </c>
      <c r="BV201" s="145">
        <f t="shared" si="286"/>
        <v>0</v>
      </c>
      <c r="BW201" s="146">
        <f t="shared" si="287"/>
        <v>0</v>
      </c>
      <c r="BX201" s="147"/>
      <c r="BY201" s="144">
        <f t="shared" si="288"/>
        <v>31.602285714285717</v>
      </c>
      <c r="BZ201" s="144">
        <f t="shared" si="289"/>
        <v>2.4309450549450546</v>
      </c>
      <c r="CA201" s="144">
        <f t="shared" si="290"/>
        <v>34.033230769230769</v>
      </c>
      <c r="CB201" s="144">
        <f t="shared" si="291"/>
        <v>0</v>
      </c>
      <c r="CC201" s="144">
        <f t="shared" si="292"/>
        <v>0</v>
      </c>
      <c r="CD201" s="144">
        <f t="shared" si="293"/>
        <v>0</v>
      </c>
      <c r="CE201" s="144">
        <f t="shared" si="294"/>
        <v>0</v>
      </c>
      <c r="CF201" s="144">
        <f t="shared" si="295"/>
        <v>0</v>
      </c>
      <c r="CG201" s="144">
        <f t="shared" si="296"/>
        <v>0</v>
      </c>
      <c r="CH201" s="148">
        <f t="shared" si="297"/>
        <v>0</v>
      </c>
    </row>
    <row r="202" spans="1:86" s="149" customFormat="1" ht="31.5" customHeight="1" x14ac:dyDescent="0.25">
      <c r="A202" s="117" t="s">
        <v>44</v>
      </c>
      <c r="B202" s="118" t="s">
        <v>383</v>
      </c>
      <c r="C202" s="274" t="s">
        <v>449</v>
      </c>
      <c r="D202" s="119" t="s">
        <v>376</v>
      </c>
      <c r="E202" s="121" t="s">
        <v>22</v>
      </c>
      <c r="F202" s="121" t="s">
        <v>355</v>
      </c>
      <c r="G202" s="121"/>
      <c r="H202" s="122">
        <v>8</v>
      </c>
      <c r="I202" s="123"/>
      <c r="J202" s="123" t="s">
        <v>380</v>
      </c>
      <c r="K202" s="124">
        <f t="shared" si="244"/>
        <v>13</v>
      </c>
      <c r="L202" s="123">
        <v>13</v>
      </c>
      <c r="M202" s="123"/>
      <c r="N202" s="123" t="s">
        <v>122</v>
      </c>
      <c r="O202" s="123"/>
      <c r="P202" s="124">
        <f t="shared" si="245"/>
        <v>1</v>
      </c>
      <c r="Q202" s="123">
        <v>1</v>
      </c>
      <c r="R202" s="123"/>
      <c r="S202" s="123" t="s">
        <v>329</v>
      </c>
      <c r="T202" s="123"/>
      <c r="U202" s="123" t="s">
        <v>390</v>
      </c>
      <c r="V202" s="123"/>
      <c r="W202" s="123"/>
      <c r="X202" s="123" t="s">
        <v>531</v>
      </c>
      <c r="Y202" s="123" t="s">
        <v>485</v>
      </c>
      <c r="Z202" s="297" t="s">
        <v>474</v>
      </c>
      <c r="AA202" s="126"/>
      <c r="AB202" s="127"/>
      <c r="AC202" s="128"/>
      <c r="AD202" s="129">
        <v>32</v>
      </c>
      <c r="AE202" s="130">
        <v>24</v>
      </c>
      <c r="AF202" s="131"/>
      <c r="AG202" s="132"/>
      <c r="AH202" s="133"/>
      <c r="AI202" s="132"/>
      <c r="AJ202" s="134"/>
      <c r="AK202" s="125" t="s">
        <v>332</v>
      </c>
      <c r="AL202" s="135"/>
      <c r="AM202" s="122"/>
      <c r="AN202" s="136">
        <f t="shared" si="254"/>
        <v>0</v>
      </c>
      <c r="AO202" s="137">
        <f t="shared" si="255"/>
        <v>0</v>
      </c>
      <c r="AP202" s="137">
        <f t="shared" si="256"/>
        <v>0</v>
      </c>
      <c r="AQ202" s="138">
        <f t="shared" si="257"/>
        <v>0</v>
      </c>
      <c r="AR202" s="137">
        <f t="shared" si="258"/>
        <v>0</v>
      </c>
      <c r="AS202" s="137">
        <f t="shared" si="259"/>
        <v>0</v>
      </c>
      <c r="AT202" s="137">
        <f t="shared" si="260"/>
        <v>0</v>
      </c>
      <c r="AU202" s="137">
        <f t="shared" si="261"/>
        <v>0</v>
      </c>
      <c r="AV202" s="137">
        <f t="shared" si="262"/>
        <v>0</v>
      </c>
      <c r="AW202" s="137">
        <f t="shared" si="263"/>
        <v>0</v>
      </c>
      <c r="AX202" s="137">
        <f t="shared" si="264"/>
        <v>1.8879999999999995</v>
      </c>
      <c r="AY202" s="137">
        <f t="shared" si="265"/>
        <v>0</v>
      </c>
      <c r="AZ202" s="137">
        <f t="shared" si="266"/>
        <v>0</v>
      </c>
      <c r="BA202" s="137">
        <f t="shared" si="267"/>
        <v>0</v>
      </c>
      <c r="BB202" s="137">
        <f t="shared" si="268"/>
        <v>0</v>
      </c>
      <c r="BC202" s="137">
        <f t="shared" si="269"/>
        <v>0</v>
      </c>
      <c r="BD202" s="137">
        <f t="shared" si="270"/>
        <v>0</v>
      </c>
      <c r="BE202" s="137">
        <f t="shared" si="271"/>
        <v>0</v>
      </c>
      <c r="BF202" s="137">
        <f t="shared" si="272"/>
        <v>0</v>
      </c>
      <c r="BG202" s="139">
        <f t="shared" si="273"/>
        <v>0</v>
      </c>
      <c r="BH202" s="140">
        <f t="shared" si="274"/>
        <v>0</v>
      </c>
      <c r="BI202" s="152">
        <f t="shared" si="275"/>
        <v>33.887999999999998</v>
      </c>
      <c r="BJ202" s="152">
        <f t="shared" si="276"/>
        <v>0</v>
      </c>
      <c r="BK202" s="152">
        <f t="shared" si="277"/>
        <v>33.887999999999998</v>
      </c>
      <c r="BL202" s="153">
        <f t="shared" si="278"/>
        <v>0</v>
      </c>
      <c r="BM202" s="141"/>
      <c r="BN202" s="152">
        <f t="shared" si="279"/>
        <v>0</v>
      </c>
      <c r="BO202" s="152">
        <f t="shared" si="280"/>
        <v>0</v>
      </c>
      <c r="BP202" s="152">
        <f t="shared" si="281"/>
        <v>0</v>
      </c>
      <c r="BQ202" s="142"/>
      <c r="BR202" s="143">
        <f t="shared" si="282"/>
        <v>32</v>
      </c>
      <c r="BS202" s="144">
        <f t="shared" si="283"/>
        <v>1.8879999999999995</v>
      </c>
      <c r="BT202" s="144">
        <f t="shared" si="284"/>
        <v>1.8879999999999995</v>
      </c>
      <c r="BU202" s="144">
        <f t="shared" si="285"/>
        <v>0</v>
      </c>
      <c r="BV202" s="145">
        <f t="shared" si="286"/>
        <v>0</v>
      </c>
      <c r="BW202" s="146">
        <f t="shared" si="287"/>
        <v>0</v>
      </c>
      <c r="BX202" s="147"/>
      <c r="BY202" s="144">
        <f t="shared" si="288"/>
        <v>33.887999999999998</v>
      </c>
      <c r="BZ202" s="144">
        <f t="shared" si="289"/>
        <v>0</v>
      </c>
      <c r="CA202" s="144">
        <f t="shared" si="290"/>
        <v>33.887999999999998</v>
      </c>
      <c r="CB202" s="144">
        <f t="shared" si="291"/>
        <v>0</v>
      </c>
      <c r="CC202" s="144">
        <f t="shared" si="292"/>
        <v>0</v>
      </c>
      <c r="CD202" s="144">
        <f t="shared" si="293"/>
        <v>0</v>
      </c>
      <c r="CE202" s="144">
        <f t="shared" si="294"/>
        <v>0</v>
      </c>
      <c r="CF202" s="144">
        <f t="shared" si="295"/>
        <v>0</v>
      </c>
      <c r="CG202" s="144">
        <f t="shared" si="296"/>
        <v>0</v>
      </c>
      <c r="CH202" s="148">
        <f t="shared" si="297"/>
        <v>0</v>
      </c>
    </row>
    <row r="203" spans="1:86" s="149" customFormat="1" ht="31.5" customHeight="1" x14ac:dyDescent="0.25">
      <c r="A203" s="117" t="s">
        <v>44</v>
      </c>
      <c r="B203" s="118" t="s">
        <v>383</v>
      </c>
      <c r="C203" s="274" t="s">
        <v>450</v>
      </c>
      <c r="D203" s="119" t="s">
        <v>376</v>
      </c>
      <c r="E203" s="121" t="s">
        <v>22</v>
      </c>
      <c r="F203" s="121" t="s">
        <v>355</v>
      </c>
      <c r="G203" s="121"/>
      <c r="H203" s="122">
        <v>8</v>
      </c>
      <c r="I203" s="123" t="s">
        <v>333</v>
      </c>
      <c r="J203" s="123" t="s">
        <v>380</v>
      </c>
      <c r="K203" s="124">
        <f t="shared" si="244"/>
        <v>27</v>
      </c>
      <c r="L203" s="123">
        <v>26</v>
      </c>
      <c r="M203" s="123">
        <v>1</v>
      </c>
      <c r="N203" s="123" t="s">
        <v>119</v>
      </c>
      <c r="O203" s="123"/>
      <c r="P203" s="124">
        <f t="shared" si="245"/>
        <v>1</v>
      </c>
      <c r="Q203" s="123">
        <v>1</v>
      </c>
      <c r="R203" s="123"/>
      <c r="S203" s="123" t="s">
        <v>329</v>
      </c>
      <c r="T203" s="123"/>
      <c r="U203" s="123" t="s">
        <v>390</v>
      </c>
      <c r="V203" s="123" t="s">
        <v>484</v>
      </c>
      <c r="W203" s="123" t="s">
        <v>530</v>
      </c>
      <c r="X203" s="123" t="s">
        <v>532</v>
      </c>
      <c r="Y203" s="123" t="s">
        <v>480</v>
      </c>
      <c r="Z203" s="297" t="s">
        <v>528</v>
      </c>
      <c r="AA203" s="126">
        <v>108</v>
      </c>
      <c r="AB203" s="127">
        <v>16</v>
      </c>
      <c r="AC203" s="128"/>
      <c r="AD203" s="129"/>
      <c r="AE203" s="130"/>
      <c r="AF203" s="131"/>
      <c r="AG203" s="132"/>
      <c r="AH203" s="133"/>
      <c r="AI203" s="132"/>
      <c r="AJ203" s="134"/>
      <c r="AK203" s="125"/>
      <c r="AL203" s="135"/>
      <c r="AM203" s="122"/>
      <c r="AN203" s="136">
        <f t="shared" si="254"/>
        <v>0</v>
      </c>
      <c r="AO203" s="137">
        <f t="shared" si="255"/>
        <v>9.4499999999999993</v>
      </c>
      <c r="AP203" s="137">
        <f t="shared" si="256"/>
        <v>2</v>
      </c>
      <c r="AQ203" s="138">
        <f t="shared" si="257"/>
        <v>0.8</v>
      </c>
      <c r="AR203" s="137">
        <f t="shared" si="258"/>
        <v>0</v>
      </c>
      <c r="AS203" s="137">
        <f t="shared" si="259"/>
        <v>0</v>
      </c>
      <c r="AT203" s="137">
        <f t="shared" si="260"/>
        <v>0</v>
      </c>
      <c r="AU203" s="137">
        <f t="shared" si="261"/>
        <v>0</v>
      </c>
      <c r="AV203" s="137">
        <f t="shared" si="262"/>
        <v>0</v>
      </c>
      <c r="AW203" s="137">
        <f t="shared" si="263"/>
        <v>0</v>
      </c>
      <c r="AX203" s="137">
        <f t="shared" si="264"/>
        <v>0</v>
      </c>
      <c r="AY203" s="137">
        <f t="shared" si="265"/>
        <v>0</v>
      </c>
      <c r="AZ203" s="137">
        <f t="shared" si="266"/>
        <v>0</v>
      </c>
      <c r="BA203" s="137">
        <f t="shared" si="267"/>
        <v>0</v>
      </c>
      <c r="BB203" s="137">
        <f t="shared" si="268"/>
        <v>0</v>
      </c>
      <c r="BC203" s="137">
        <f t="shared" si="269"/>
        <v>0</v>
      </c>
      <c r="BD203" s="137">
        <f t="shared" si="270"/>
        <v>0</v>
      </c>
      <c r="BE203" s="137">
        <f t="shared" si="271"/>
        <v>0</v>
      </c>
      <c r="BF203" s="137">
        <f t="shared" si="272"/>
        <v>0</v>
      </c>
      <c r="BG203" s="139">
        <f t="shared" si="273"/>
        <v>1.7495999999999998</v>
      </c>
      <c r="BH203" s="140">
        <f t="shared" si="274"/>
        <v>0</v>
      </c>
      <c r="BI203" s="152">
        <f t="shared" si="275"/>
        <v>28.888503703703705</v>
      </c>
      <c r="BJ203" s="152">
        <f t="shared" si="276"/>
        <v>1.1110962962962962</v>
      </c>
      <c r="BK203" s="152">
        <f t="shared" si="277"/>
        <v>29.999600000000001</v>
      </c>
      <c r="BL203" s="153">
        <f t="shared" si="278"/>
        <v>3.7037037037037035E-2</v>
      </c>
      <c r="BM203" s="141"/>
      <c r="BN203" s="152">
        <f t="shared" si="279"/>
        <v>0</v>
      </c>
      <c r="BO203" s="152">
        <f t="shared" si="280"/>
        <v>0</v>
      </c>
      <c r="BP203" s="152">
        <f t="shared" si="281"/>
        <v>0</v>
      </c>
      <c r="BQ203" s="142"/>
      <c r="BR203" s="143">
        <f t="shared" si="282"/>
        <v>28.25</v>
      </c>
      <c r="BS203" s="144">
        <f t="shared" si="283"/>
        <v>1.7495999999999998</v>
      </c>
      <c r="BT203" s="144">
        <f t="shared" si="284"/>
        <v>1.7495999999999998</v>
      </c>
      <c r="BU203" s="144">
        <f t="shared" si="285"/>
        <v>0</v>
      </c>
      <c r="BV203" s="145">
        <f t="shared" si="286"/>
        <v>0</v>
      </c>
      <c r="BW203" s="146">
        <f t="shared" si="287"/>
        <v>0</v>
      </c>
      <c r="BX203" s="147"/>
      <c r="BY203" s="144">
        <f t="shared" si="288"/>
        <v>28.888503703703705</v>
      </c>
      <c r="BZ203" s="144">
        <f t="shared" si="289"/>
        <v>1.1110962962962962</v>
      </c>
      <c r="CA203" s="144">
        <f t="shared" si="290"/>
        <v>29.999600000000001</v>
      </c>
      <c r="CB203" s="144">
        <f t="shared" si="291"/>
        <v>0</v>
      </c>
      <c r="CC203" s="144">
        <f t="shared" si="292"/>
        <v>0</v>
      </c>
      <c r="CD203" s="144">
        <f t="shared" si="293"/>
        <v>0</v>
      </c>
      <c r="CE203" s="144">
        <f t="shared" si="294"/>
        <v>0</v>
      </c>
      <c r="CF203" s="144">
        <f t="shared" si="295"/>
        <v>0</v>
      </c>
      <c r="CG203" s="144">
        <f t="shared" si="296"/>
        <v>0</v>
      </c>
      <c r="CH203" s="148">
        <f t="shared" si="297"/>
        <v>0</v>
      </c>
    </row>
    <row r="204" spans="1:86" s="149" customFormat="1" ht="31.5" customHeight="1" x14ac:dyDescent="0.25">
      <c r="A204" s="117" t="s">
        <v>44</v>
      </c>
      <c r="B204" s="118" t="s">
        <v>383</v>
      </c>
      <c r="C204" s="274" t="s">
        <v>450</v>
      </c>
      <c r="D204" s="119" t="s">
        <v>376</v>
      </c>
      <c r="E204" s="121" t="s">
        <v>22</v>
      </c>
      <c r="F204" s="121" t="s">
        <v>355</v>
      </c>
      <c r="G204" s="121"/>
      <c r="H204" s="122">
        <v>8</v>
      </c>
      <c r="I204" s="123"/>
      <c r="J204" s="123" t="s">
        <v>380</v>
      </c>
      <c r="K204" s="124">
        <f t="shared" si="244"/>
        <v>14</v>
      </c>
      <c r="L204" s="123">
        <v>13</v>
      </c>
      <c r="M204" s="123">
        <v>1</v>
      </c>
      <c r="N204" s="123" t="s">
        <v>122</v>
      </c>
      <c r="O204" s="123"/>
      <c r="P204" s="124">
        <f t="shared" si="245"/>
        <v>1</v>
      </c>
      <c r="Q204" s="123">
        <v>1</v>
      </c>
      <c r="R204" s="123"/>
      <c r="S204" s="123" t="s">
        <v>329</v>
      </c>
      <c r="T204" s="123"/>
      <c r="U204" s="123" t="s">
        <v>390</v>
      </c>
      <c r="V204" s="123" t="s">
        <v>484</v>
      </c>
      <c r="W204" s="123" t="s">
        <v>530</v>
      </c>
      <c r="X204" s="123" t="s">
        <v>532</v>
      </c>
      <c r="Y204" s="123" t="s">
        <v>481</v>
      </c>
      <c r="Z204" s="297" t="s">
        <v>528</v>
      </c>
      <c r="AA204" s="126"/>
      <c r="AB204" s="127"/>
      <c r="AC204" s="128"/>
      <c r="AD204" s="129">
        <v>32</v>
      </c>
      <c r="AE204" s="130">
        <v>24</v>
      </c>
      <c r="AF204" s="131"/>
      <c r="AG204" s="132"/>
      <c r="AH204" s="133"/>
      <c r="AI204" s="132"/>
      <c r="AJ204" s="134"/>
      <c r="AK204" s="125" t="s">
        <v>332</v>
      </c>
      <c r="AL204" s="135"/>
      <c r="AM204" s="122"/>
      <c r="AN204" s="136">
        <f t="shared" si="254"/>
        <v>0</v>
      </c>
      <c r="AO204" s="137">
        <f t="shared" si="255"/>
        <v>0</v>
      </c>
      <c r="AP204" s="137">
        <f t="shared" si="256"/>
        <v>0</v>
      </c>
      <c r="AQ204" s="138">
        <f t="shared" si="257"/>
        <v>0</v>
      </c>
      <c r="AR204" s="137">
        <f t="shared" si="258"/>
        <v>0</v>
      </c>
      <c r="AS204" s="137">
        <f t="shared" si="259"/>
        <v>0</v>
      </c>
      <c r="AT204" s="137">
        <f t="shared" si="260"/>
        <v>0</v>
      </c>
      <c r="AU204" s="137">
        <f t="shared" si="261"/>
        <v>0</v>
      </c>
      <c r="AV204" s="137">
        <f t="shared" si="262"/>
        <v>0</v>
      </c>
      <c r="AW204" s="137">
        <f t="shared" si="263"/>
        <v>0</v>
      </c>
      <c r="AX204" s="137">
        <f t="shared" si="264"/>
        <v>2.0332307692307685</v>
      </c>
      <c r="AY204" s="137">
        <f t="shared" si="265"/>
        <v>0</v>
      </c>
      <c r="AZ204" s="137">
        <f t="shared" si="266"/>
        <v>0</v>
      </c>
      <c r="BA204" s="137">
        <f t="shared" si="267"/>
        <v>0</v>
      </c>
      <c r="BB204" s="137">
        <f t="shared" si="268"/>
        <v>0</v>
      </c>
      <c r="BC204" s="137">
        <f t="shared" si="269"/>
        <v>0</v>
      </c>
      <c r="BD204" s="137">
        <f t="shared" si="270"/>
        <v>0</v>
      </c>
      <c r="BE204" s="137">
        <f t="shared" si="271"/>
        <v>0</v>
      </c>
      <c r="BF204" s="137">
        <f t="shared" si="272"/>
        <v>0</v>
      </c>
      <c r="BG204" s="139">
        <f t="shared" si="273"/>
        <v>0</v>
      </c>
      <c r="BH204" s="140">
        <f t="shared" si="274"/>
        <v>0</v>
      </c>
      <c r="BI204" s="152">
        <f t="shared" si="275"/>
        <v>31.602285714285717</v>
      </c>
      <c r="BJ204" s="152">
        <f t="shared" si="276"/>
        <v>2.4309450549450546</v>
      </c>
      <c r="BK204" s="152">
        <f t="shared" si="277"/>
        <v>34.033230769230769</v>
      </c>
      <c r="BL204" s="153">
        <f t="shared" si="278"/>
        <v>7.1428571428571425E-2</v>
      </c>
      <c r="BM204" s="141"/>
      <c r="BN204" s="152">
        <f t="shared" si="279"/>
        <v>31.602285714285717</v>
      </c>
      <c r="BO204" s="152">
        <f t="shared" si="280"/>
        <v>2.4309450549450546</v>
      </c>
      <c r="BP204" s="152">
        <f t="shared" si="281"/>
        <v>34.033230769230769</v>
      </c>
      <c r="BQ204" s="142"/>
      <c r="BR204" s="143">
        <f t="shared" si="282"/>
        <v>32</v>
      </c>
      <c r="BS204" s="144">
        <f t="shared" si="283"/>
        <v>2.0332307692307685</v>
      </c>
      <c r="BT204" s="144">
        <f t="shared" si="284"/>
        <v>2.0332307692307685</v>
      </c>
      <c r="BU204" s="144">
        <f t="shared" si="285"/>
        <v>0</v>
      </c>
      <c r="BV204" s="145">
        <f t="shared" si="286"/>
        <v>0</v>
      </c>
      <c r="BW204" s="146">
        <f t="shared" si="287"/>
        <v>0</v>
      </c>
      <c r="BX204" s="147"/>
      <c r="BY204" s="144">
        <f t="shared" si="288"/>
        <v>31.602285714285717</v>
      </c>
      <c r="BZ204" s="144">
        <f t="shared" si="289"/>
        <v>2.4309450549450546</v>
      </c>
      <c r="CA204" s="144">
        <f t="shared" si="290"/>
        <v>34.033230769230769</v>
      </c>
      <c r="CB204" s="144">
        <f t="shared" si="291"/>
        <v>0</v>
      </c>
      <c r="CC204" s="144">
        <f t="shared" si="292"/>
        <v>0</v>
      </c>
      <c r="CD204" s="144">
        <f t="shared" si="293"/>
        <v>0</v>
      </c>
      <c r="CE204" s="144">
        <f t="shared" si="294"/>
        <v>0</v>
      </c>
      <c r="CF204" s="144">
        <f t="shared" si="295"/>
        <v>0</v>
      </c>
      <c r="CG204" s="144">
        <f t="shared" si="296"/>
        <v>0</v>
      </c>
      <c r="CH204" s="148">
        <f t="shared" si="297"/>
        <v>0</v>
      </c>
    </row>
    <row r="205" spans="1:86" s="149" customFormat="1" ht="31.5" customHeight="1" x14ac:dyDescent="0.25">
      <c r="A205" s="117" t="s">
        <v>44</v>
      </c>
      <c r="B205" s="118" t="s">
        <v>383</v>
      </c>
      <c r="C205" s="274" t="s">
        <v>450</v>
      </c>
      <c r="D205" s="119" t="s">
        <v>376</v>
      </c>
      <c r="E205" s="121" t="s">
        <v>22</v>
      </c>
      <c r="F205" s="121" t="s">
        <v>355</v>
      </c>
      <c r="G205" s="121"/>
      <c r="H205" s="122">
        <v>8</v>
      </c>
      <c r="I205" s="123"/>
      <c r="J205" s="123" t="s">
        <v>380</v>
      </c>
      <c r="K205" s="124">
        <f t="shared" si="244"/>
        <v>13</v>
      </c>
      <c r="L205" s="123">
        <v>13</v>
      </c>
      <c r="M205" s="123"/>
      <c r="N205" s="123" t="s">
        <v>122</v>
      </c>
      <c r="O205" s="123"/>
      <c r="P205" s="124">
        <f t="shared" si="245"/>
        <v>1</v>
      </c>
      <c r="Q205" s="123">
        <v>1</v>
      </c>
      <c r="R205" s="123"/>
      <c r="S205" s="123" t="s">
        <v>329</v>
      </c>
      <c r="T205" s="123"/>
      <c r="U205" s="123" t="s">
        <v>390</v>
      </c>
      <c r="V205" s="123"/>
      <c r="W205" s="123"/>
      <c r="X205" s="123" t="s">
        <v>483</v>
      </c>
      <c r="Y205" s="123" t="s">
        <v>481</v>
      </c>
      <c r="Z205" s="297" t="s">
        <v>472</v>
      </c>
      <c r="AA205" s="126"/>
      <c r="AB205" s="127"/>
      <c r="AC205" s="128"/>
      <c r="AD205" s="129">
        <v>32</v>
      </c>
      <c r="AE205" s="130">
        <v>24</v>
      </c>
      <c r="AF205" s="131"/>
      <c r="AG205" s="132"/>
      <c r="AH205" s="133"/>
      <c r="AI205" s="132"/>
      <c r="AJ205" s="134"/>
      <c r="AK205" s="125" t="s">
        <v>332</v>
      </c>
      <c r="AL205" s="135"/>
      <c r="AM205" s="122"/>
      <c r="AN205" s="136">
        <f t="shared" si="254"/>
        <v>0</v>
      </c>
      <c r="AO205" s="137">
        <f t="shared" si="255"/>
        <v>0</v>
      </c>
      <c r="AP205" s="137">
        <f t="shared" si="256"/>
        <v>0</v>
      </c>
      <c r="AQ205" s="138">
        <f t="shared" si="257"/>
        <v>0</v>
      </c>
      <c r="AR205" s="137">
        <f t="shared" si="258"/>
        <v>0</v>
      </c>
      <c r="AS205" s="137">
        <f t="shared" si="259"/>
        <v>0</v>
      </c>
      <c r="AT205" s="137">
        <f t="shared" si="260"/>
        <v>0</v>
      </c>
      <c r="AU205" s="137">
        <f t="shared" si="261"/>
        <v>0</v>
      </c>
      <c r="AV205" s="137">
        <f t="shared" si="262"/>
        <v>0</v>
      </c>
      <c r="AW205" s="137">
        <f t="shared" si="263"/>
        <v>0</v>
      </c>
      <c r="AX205" s="137">
        <f t="shared" si="264"/>
        <v>1.8879999999999995</v>
      </c>
      <c r="AY205" s="137">
        <f t="shared" si="265"/>
        <v>0</v>
      </c>
      <c r="AZ205" s="137">
        <f t="shared" si="266"/>
        <v>0</v>
      </c>
      <c r="BA205" s="137">
        <f t="shared" si="267"/>
        <v>0</v>
      </c>
      <c r="BB205" s="137">
        <f t="shared" si="268"/>
        <v>0</v>
      </c>
      <c r="BC205" s="137">
        <f t="shared" si="269"/>
        <v>0</v>
      </c>
      <c r="BD205" s="137">
        <f t="shared" si="270"/>
        <v>0</v>
      </c>
      <c r="BE205" s="137">
        <f t="shared" si="271"/>
        <v>0</v>
      </c>
      <c r="BF205" s="137">
        <f t="shared" si="272"/>
        <v>0</v>
      </c>
      <c r="BG205" s="139">
        <f t="shared" si="273"/>
        <v>0</v>
      </c>
      <c r="BH205" s="140">
        <f t="shared" si="274"/>
        <v>0</v>
      </c>
      <c r="BI205" s="152">
        <f t="shared" si="275"/>
        <v>33.887999999999998</v>
      </c>
      <c r="BJ205" s="152">
        <f t="shared" si="276"/>
        <v>0</v>
      </c>
      <c r="BK205" s="152">
        <f t="shared" si="277"/>
        <v>33.887999999999998</v>
      </c>
      <c r="BL205" s="153">
        <f t="shared" si="278"/>
        <v>0</v>
      </c>
      <c r="BM205" s="141"/>
      <c r="BN205" s="152">
        <f t="shared" si="279"/>
        <v>33.887999999999998</v>
      </c>
      <c r="BO205" s="152">
        <f t="shared" si="280"/>
        <v>0</v>
      </c>
      <c r="BP205" s="152">
        <f t="shared" si="281"/>
        <v>33.887999999999998</v>
      </c>
      <c r="BQ205" s="142"/>
      <c r="BR205" s="143">
        <f t="shared" si="282"/>
        <v>32</v>
      </c>
      <c r="BS205" s="144">
        <f t="shared" si="283"/>
        <v>1.8879999999999995</v>
      </c>
      <c r="BT205" s="144">
        <f t="shared" si="284"/>
        <v>1.8879999999999995</v>
      </c>
      <c r="BU205" s="144">
        <f t="shared" si="285"/>
        <v>0</v>
      </c>
      <c r="BV205" s="145">
        <f t="shared" si="286"/>
        <v>0</v>
      </c>
      <c r="BW205" s="146">
        <f t="shared" si="287"/>
        <v>0</v>
      </c>
      <c r="BX205" s="147"/>
      <c r="BY205" s="144">
        <f t="shared" si="288"/>
        <v>33.887999999999998</v>
      </c>
      <c r="BZ205" s="144">
        <f t="shared" si="289"/>
        <v>0</v>
      </c>
      <c r="CA205" s="144">
        <f t="shared" si="290"/>
        <v>33.887999999999998</v>
      </c>
      <c r="CB205" s="144">
        <f t="shared" si="291"/>
        <v>0</v>
      </c>
      <c r="CC205" s="144">
        <f t="shared" si="292"/>
        <v>0</v>
      </c>
      <c r="CD205" s="144">
        <f t="shared" si="293"/>
        <v>0</v>
      </c>
      <c r="CE205" s="144">
        <f t="shared" si="294"/>
        <v>0</v>
      </c>
      <c r="CF205" s="144">
        <f t="shared" si="295"/>
        <v>0</v>
      </c>
      <c r="CG205" s="144">
        <f t="shared" si="296"/>
        <v>0</v>
      </c>
      <c r="CH205" s="148">
        <f t="shared" si="297"/>
        <v>0</v>
      </c>
    </row>
    <row r="206" spans="1:86" s="149" customFormat="1" ht="33.75" customHeight="1" x14ac:dyDescent="0.25">
      <c r="A206" s="117" t="s">
        <v>44</v>
      </c>
      <c r="B206" s="118" t="s">
        <v>392</v>
      </c>
      <c r="C206" s="274" t="s">
        <v>340</v>
      </c>
      <c r="D206" s="119" t="s">
        <v>376</v>
      </c>
      <c r="E206" s="121" t="s">
        <v>22</v>
      </c>
      <c r="F206" s="121" t="s">
        <v>355</v>
      </c>
      <c r="G206" s="121"/>
      <c r="H206" s="122">
        <v>8</v>
      </c>
      <c r="I206" s="123"/>
      <c r="J206" s="123" t="s">
        <v>390</v>
      </c>
      <c r="K206" s="124">
        <f t="shared" si="244"/>
        <v>27</v>
      </c>
      <c r="L206" s="123">
        <v>26</v>
      </c>
      <c r="M206" s="123">
        <v>1</v>
      </c>
      <c r="N206" s="123" t="s">
        <v>341</v>
      </c>
      <c r="O206" s="123"/>
      <c r="P206" s="124">
        <f t="shared" si="245"/>
        <v>1</v>
      </c>
      <c r="Q206" s="123">
        <v>1</v>
      </c>
      <c r="R206" s="123"/>
      <c r="S206" s="123" t="s">
        <v>329</v>
      </c>
      <c r="T206" s="123"/>
      <c r="U206" s="123" t="s">
        <v>390</v>
      </c>
      <c r="V206" s="123" t="s">
        <v>482</v>
      </c>
      <c r="W206" s="123" t="s">
        <v>44</v>
      </c>
      <c r="X206" s="123" t="s">
        <v>482</v>
      </c>
      <c r="Y206" s="123" t="s">
        <v>480</v>
      </c>
      <c r="Z206" s="297" t="s">
        <v>528</v>
      </c>
      <c r="AA206" s="126"/>
      <c r="AB206" s="127"/>
      <c r="AC206" s="128"/>
      <c r="AD206" s="129"/>
      <c r="AE206" s="130"/>
      <c r="AF206" s="131"/>
      <c r="AG206" s="132"/>
      <c r="AH206" s="133"/>
      <c r="AI206" s="132"/>
      <c r="AJ206" s="134"/>
      <c r="AK206" s="125"/>
      <c r="AL206" s="135">
        <v>4</v>
      </c>
      <c r="AM206" s="122"/>
      <c r="AN206" s="136">
        <f t="shared" si="254"/>
        <v>0</v>
      </c>
      <c r="AO206" s="137">
        <f t="shared" si="255"/>
        <v>0</v>
      </c>
      <c r="AP206" s="137">
        <f t="shared" si="256"/>
        <v>0</v>
      </c>
      <c r="AQ206" s="138">
        <f t="shared" si="257"/>
        <v>0</v>
      </c>
      <c r="AR206" s="137">
        <f t="shared" si="258"/>
        <v>0</v>
      </c>
      <c r="AS206" s="137">
        <f t="shared" si="259"/>
        <v>0</v>
      </c>
      <c r="AT206" s="137">
        <f t="shared" si="260"/>
        <v>0</v>
      </c>
      <c r="AU206" s="137">
        <f t="shared" si="261"/>
        <v>0</v>
      </c>
      <c r="AV206" s="137">
        <f t="shared" si="262"/>
        <v>0</v>
      </c>
      <c r="AW206" s="137">
        <f t="shared" si="263"/>
        <v>64.8</v>
      </c>
      <c r="AX206" s="137">
        <f t="shared" si="264"/>
        <v>0</v>
      </c>
      <c r="AY206" s="137">
        <f t="shared" si="265"/>
        <v>0</v>
      </c>
      <c r="AZ206" s="137">
        <f t="shared" si="266"/>
        <v>0</v>
      </c>
      <c r="BA206" s="137">
        <f t="shared" si="267"/>
        <v>0</v>
      </c>
      <c r="BB206" s="137">
        <f t="shared" si="268"/>
        <v>0</v>
      </c>
      <c r="BC206" s="137">
        <f t="shared" si="269"/>
        <v>0</v>
      </c>
      <c r="BD206" s="137">
        <f t="shared" si="270"/>
        <v>0</v>
      </c>
      <c r="BE206" s="137">
        <f t="shared" si="271"/>
        <v>0</v>
      </c>
      <c r="BF206" s="137">
        <f t="shared" si="272"/>
        <v>0</v>
      </c>
      <c r="BG206" s="139">
        <f t="shared" si="273"/>
        <v>0</v>
      </c>
      <c r="BH206" s="140">
        <f t="shared" si="274"/>
        <v>0</v>
      </c>
      <c r="BI206" s="152">
        <f t="shared" si="275"/>
        <v>62.4</v>
      </c>
      <c r="BJ206" s="152">
        <f t="shared" si="276"/>
        <v>2.4</v>
      </c>
      <c r="BK206" s="152">
        <f t="shared" si="277"/>
        <v>64.8</v>
      </c>
      <c r="BL206" s="153">
        <f t="shared" si="278"/>
        <v>3.7037037037037035E-2</v>
      </c>
      <c r="BM206" s="141"/>
      <c r="BN206" s="152">
        <f t="shared" si="279"/>
        <v>0</v>
      </c>
      <c r="BO206" s="152">
        <f t="shared" si="280"/>
        <v>0</v>
      </c>
      <c r="BP206" s="152">
        <f t="shared" si="281"/>
        <v>0</v>
      </c>
      <c r="BQ206" s="142"/>
      <c r="BR206" s="143">
        <f t="shared" si="282"/>
        <v>64.8</v>
      </c>
      <c r="BS206" s="144">
        <f t="shared" si="283"/>
        <v>0</v>
      </c>
      <c r="BT206" s="144">
        <f t="shared" si="284"/>
        <v>0</v>
      </c>
      <c r="BU206" s="144">
        <f t="shared" si="285"/>
        <v>0</v>
      </c>
      <c r="BV206" s="145">
        <f t="shared" si="286"/>
        <v>0</v>
      </c>
      <c r="BW206" s="146">
        <f t="shared" si="287"/>
        <v>0</v>
      </c>
      <c r="BX206" s="147"/>
      <c r="BY206" s="144">
        <f t="shared" si="288"/>
        <v>62.4</v>
      </c>
      <c r="BZ206" s="144">
        <f t="shared" si="289"/>
        <v>2.4</v>
      </c>
      <c r="CA206" s="144">
        <f t="shared" si="290"/>
        <v>64.8</v>
      </c>
      <c r="CB206" s="144">
        <f t="shared" si="291"/>
        <v>0</v>
      </c>
      <c r="CC206" s="144">
        <f t="shared" si="292"/>
        <v>0</v>
      </c>
      <c r="CD206" s="144">
        <f t="shared" si="293"/>
        <v>0</v>
      </c>
      <c r="CE206" s="144">
        <f t="shared" si="294"/>
        <v>0</v>
      </c>
      <c r="CF206" s="144">
        <f t="shared" si="295"/>
        <v>0</v>
      </c>
      <c r="CG206" s="144">
        <f t="shared" si="296"/>
        <v>0</v>
      </c>
      <c r="CH206" s="148">
        <f t="shared" si="297"/>
        <v>0</v>
      </c>
    </row>
    <row r="207" spans="1:86" s="149" customFormat="1" ht="15.75" customHeight="1" x14ac:dyDescent="0.25">
      <c r="A207" s="117" t="s">
        <v>44</v>
      </c>
      <c r="B207" s="118" t="s">
        <v>392</v>
      </c>
      <c r="C207" s="274" t="s">
        <v>368</v>
      </c>
      <c r="D207" s="119" t="s">
        <v>376</v>
      </c>
      <c r="E207" s="121" t="s">
        <v>22</v>
      </c>
      <c r="F207" s="121" t="s">
        <v>355</v>
      </c>
      <c r="G207" s="121"/>
      <c r="H207" s="122">
        <v>8</v>
      </c>
      <c r="I207" s="123"/>
      <c r="J207" s="123" t="s">
        <v>390</v>
      </c>
      <c r="K207" s="124">
        <f t="shared" ref="K207" si="298">L207+M207</f>
        <v>6</v>
      </c>
      <c r="L207" s="123">
        <v>6</v>
      </c>
      <c r="M207" s="123"/>
      <c r="N207" s="123" t="s">
        <v>351</v>
      </c>
      <c r="O207" s="123"/>
      <c r="P207" s="124">
        <f t="shared" ref="P207" si="299">SUM(Q207:R207)</f>
        <v>1</v>
      </c>
      <c r="Q207" s="123">
        <v>1</v>
      </c>
      <c r="R207" s="123"/>
      <c r="S207" s="123" t="s">
        <v>329</v>
      </c>
      <c r="T207" s="123"/>
      <c r="U207" s="123" t="s">
        <v>390</v>
      </c>
      <c r="V207" s="123" t="s">
        <v>484</v>
      </c>
      <c r="W207" s="123" t="s">
        <v>44</v>
      </c>
      <c r="X207" s="123" t="s">
        <v>482</v>
      </c>
      <c r="Y207" s="123" t="s">
        <v>480</v>
      </c>
      <c r="Z207" s="297" t="s">
        <v>465</v>
      </c>
      <c r="AA207" s="126"/>
      <c r="AB207" s="127"/>
      <c r="AC207" s="128"/>
      <c r="AD207" s="129"/>
      <c r="AE207" s="130"/>
      <c r="AF207" s="131"/>
      <c r="AG207" s="132"/>
      <c r="AH207" s="133"/>
      <c r="AI207" s="132"/>
      <c r="AJ207" s="134"/>
      <c r="AK207" s="125"/>
      <c r="AL207" s="135"/>
      <c r="AM207" s="122"/>
      <c r="AN207" s="136">
        <f t="shared" ref="AN207" si="300">IF(SUM(AB207:AD207)&lt;&gt;0,IF(I207="З",З1*K207,0),0)</f>
        <v>0</v>
      </c>
      <c r="AO207" s="137">
        <f t="shared" ref="AO207" si="301">IF(SUM(AB207:AD207)&lt;&gt;0,IF(I207="Э",ЭДЗ*K207,0),0)</f>
        <v>0</v>
      </c>
      <c r="AP207" s="137">
        <f t="shared" ref="AP207" si="302">IF(I207="Э",IF(SUM(AB207:AD207)&lt;&gt;0,IF(K207&gt;=6,КПЭ*P207,1*P207)),0)</f>
        <v>0</v>
      </c>
      <c r="AQ207" s="138">
        <f t="shared" ref="AQ207" si="303">IF(AND(A207="Дн",N207="лек"),ТКЛД*AB207*P207,IF(AND(A207="А",F207="о",N207="лек"),ТКЛД*AB207*P207,IF(AND(A207="В",N207="лек"),ТКЛВ*AB207*P207,IF(AND(A207="З",N207="лек"),ТКЛЗ*AB207*P207,IF(AND(F207="з",N207="лек"),ТКЛЗ*K207,0)))))</f>
        <v>0</v>
      </c>
      <c r="AR207" s="137">
        <f t="shared" ref="AR207" si="304">IF(OR(N207="ВЭМ",N207="ВЭА",N207="КЭ"),K207*ЭА,IF(N207="ВЭ",КПЭ,IF(N207="ПАС",K207*З2,0)))</f>
        <v>0</v>
      </c>
      <c r="AS207" s="137">
        <f t="shared" ref="AS207" si="305">IF(OR(A207="З",F207="з",A207="В"),IF(AG207="г",AF207*K207*0.75,IF(AG207="",AF207*K207*РКЗ)),0)</f>
        <v>0</v>
      </c>
      <c r="AT207" s="137">
        <f t="shared" ref="AT207" si="306">IF(OR(A207="З",F207="з",A207="в"),IF(AH207="мг",K207*ирпзг1,IF(AH207="А",K207*ирпзг2,0)),0)</f>
        <v>0</v>
      </c>
      <c r="AU207" s="137">
        <f t="shared" ref="AU207" si="307">IF(OR(A207="З",A207="В",F207="з"),IF(N207&lt;&gt;"лек",IF(AB207="",K207*AI207*КРЗ,0),0),0)</f>
        <v>0</v>
      </c>
      <c r="AV207" s="137">
        <f t="shared" ref="AV207" si="308">IF(OR(A207="З",A207="В",F207="з"),IF(N207&lt;&gt;"лек",IF(AB207="",K207*AJ207*КПЗ,0),0),0)</f>
        <v>0</v>
      </c>
      <c r="AW207" s="137">
        <f t="shared" ref="AW207" si="309">IF(OR(N207="УП",N207="ПП"),рп*K207*AL207,IF(N207="ГП",K207*AL207*рпг,IF(N207="ПЛ",K207*AL207*РПП,0)))</f>
        <v>0</v>
      </c>
      <c r="AX207" s="137">
        <f t="shared" ref="AX207" si="310">IF(OR(A207="Дн",F207="о"),IF(AK207="кр",(((0.01*AE207)+(кр*((40+0.6*AE207)/(180-AE207))))*0.3*K207),IF(AK207="ки",(((0.01*AE207)+(ки*((40+0.6*AE207)/(180-AE207))))*0.3*K207),IF(AK207="кт",(((0.01*AE207)+(кт*((40+0.6*AE207)/(180-AE207))))*0.3*K207),IF(AK207="кп",(((0.01*AE207)+(кп*((40+0.6*AE207)/(180-AE207))))*0.3*K207),IF(AK207="рф",(((0.01*AE207)+(рф*((40+0.6*AE207)/(180-AE207))))*0.3*K207),IF(AK207="ка",(((0.01*AE207)+(6*((40+0.6*AE207)/(180-AE207))))*0.3*K207),0)))))),0)</f>
        <v>0</v>
      </c>
      <c r="AY207" s="137">
        <f t="shared" ref="AY207" si="311">IF(N207="НР",IF(OR(F207="б",F207="с",F207="аб",F207="пб"),K207*рп*AL207,IF(F207="м",K207*нрм*AL207)),0)</f>
        <v>0</v>
      </c>
      <c r="AZ207" s="137">
        <f t="shared" ref="AZ207" si="312">IF(C207="ДП",HLOOKUP(IF(N207="К",T207,IF(N207="Р",N207,1)),столбцы,(MATCH(CONCATENATE(J207,E207,F207,G207),строки,0)+2),FALSE)*K207,0)</f>
        <v>117</v>
      </c>
      <c r="BA207" s="137">
        <f t="shared" ref="BA207" si="313">IF(C207="ДПР",IF(N207="Д",K207*Д,IF(N207="РДП",IF(OR(F207="с",F207="м"),K207*РДП1,0))),0)+IF(C207="ДПР",IF(N207="А",K207*А,0))</f>
        <v>0</v>
      </c>
      <c r="BB207" s="137">
        <f t="shared" ref="BB207" si="314">IF(AND(A207&lt;&gt;"А",C207="ГЭК"),IF(N207="ЧГ",K207*ЧГ,IF(N207="ПГ",K207*ПГ,IF(N207="СГ",K207*СГ,0))))+IF(AND(A207="А",C207="ГЭК",I207="нкр"),IF(N207="ЧГ",K207*ЧГ*2,IF(N207="ПГ",K207*ПГ*2,IF(N207="СГ",K207*СГ*2,0))))</f>
        <v>0</v>
      </c>
      <c r="BC207" s="137">
        <f t="shared" ref="BC207" si="315">IF((8*AM207)&gt;=BB207,BB207,IF((8*AM207)&lt;BB207,8*AM207,0))</f>
        <v>0</v>
      </c>
      <c r="BD207" s="137">
        <f t="shared" ref="BD207" si="316">IF(AND(A207="А",F207="о",N207="РА"),РАО*K207,IF(AND(A207="А",F207="з",N207="РА"),РАЗ*K207,0)+IF(AND(A207="А",H207=1,N207="РА"),2*K207,0)+IF(AND(A207="А",C207="История и философия науки",AK207="рф"),А*K207,0))</f>
        <v>0</v>
      </c>
      <c r="BE207" s="137">
        <f t="shared" ref="BE207" si="317">IF(C207="Экспертиза",IF(N207="УСК",K207*кр,IF(N207="УСД",K207*ДР,0)),0)</f>
        <v>0</v>
      </c>
      <c r="BF207" s="137">
        <f t="shared" ref="BF207" si="318">IF(OR(E207="54.05.01",E207="54.03.01"),IF(N207="П",AK207*6,IF(N207="У",AK207*3,IF(AK207="кпм",КПМ*K207,0))),0)</f>
        <v>0</v>
      </c>
      <c r="BG207" s="139">
        <f t="shared" ref="BG207" si="319">IF(OR(A207="Дн",A207="В",F207="о"),IF(OR(I207="Э",I207="З"),AA207*K207*РГ,0),0)</f>
        <v>0</v>
      </c>
      <c r="BH207" s="140">
        <f t="shared" ref="BH207" si="320">IF(C207="кафедра",рк,0)</f>
        <v>0</v>
      </c>
      <c r="BI207" s="152">
        <f t="shared" ref="BI207" si="321">BK207*(1-BL207)</f>
        <v>117</v>
      </c>
      <c r="BJ207" s="152">
        <f t="shared" ref="BJ207" si="322">BK207*BL207</f>
        <v>0</v>
      </c>
      <c r="BK207" s="152">
        <f t="shared" ref="BK207" si="323">SUM(AN207:BH207,AB207:AD207)-BB207</f>
        <v>117</v>
      </c>
      <c r="BL207" s="153">
        <f t="shared" ref="BL207" si="324">IF(SUM(L207:M207)&lt;&gt;0,(M207/K207),0)</f>
        <v>0</v>
      </c>
      <c r="BM207" s="141"/>
      <c r="BN207" s="152">
        <f t="shared" ref="BN207" si="325">IF(Y207="пч",BI207,0)</f>
        <v>0</v>
      </c>
      <c r="BO207" s="152">
        <f t="shared" ref="BO207" si="326">IF(Y207="пч",BJ207,0)</f>
        <v>0</v>
      </c>
      <c r="BP207" s="152">
        <f t="shared" ref="BP207" si="327">SUM(BN207:BO207)</f>
        <v>0</v>
      </c>
      <c r="BQ207" s="142"/>
      <c r="BR207" s="143">
        <f t="shared" ref="BR207" si="328">SUM(AB207:AD207,AN207:AR207,AZ207,BC207,AW207)+IF(N207="Д",BA207,0)</f>
        <v>117</v>
      </c>
      <c r="BS207" s="144">
        <f t="shared" ref="BS207" si="329">BT207+BU207+BV207</f>
        <v>0</v>
      </c>
      <c r="BT207" s="144">
        <f t="shared" ref="BT207" si="330">SUM(AT207,AX207,BG207)</f>
        <v>0</v>
      </c>
      <c r="BU207" s="144">
        <f t="shared" ref="BU207" si="331">SUM(AU207:AV207,AY207,BD207)+IF(AK207="кпм",BF207,0)+IF(N207="РДП",BA207,0)</f>
        <v>0</v>
      </c>
      <c r="BV207" s="145">
        <f t="shared" ref="BV207" si="332">AS207</f>
        <v>0</v>
      </c>
      <c r="BW207" s="146">
        <f t="shared" ref="BW207" si="333">BK207-BR207-BS207</f>
        <v>0</v>
      </c>
      <c r="BX207" s="147"/>
      <c r="BY207" s="144">
        <f t="shared" ref="BY207" si="334">IF(A207="Дн",BI207,0)</f>
        <v>117</v>
      </c>
      <c r="BZ207" s="144">
        <f t="shared" ref="BZ207" si="335">IF(A207="Дн",BJ207,0)</f>
        <v>0</v>
      </c>
      <c r="CA207" s="144">
        <f t="shared" ref="CA207" si="336">IF(A207="Дн",BK207,0)</f>
        <v>117</v>
      </c>
      <c r="CB207" s="144">
        <f t="shared" ref="CB207" si="337">IF(A207="З",BI207,0)</f>
        <v>0</v>
      </c>
      <c r="CC207" s="144">
        <f t="shared" ref="CC207" si="338">IF(A207="З",BJ207,0)</f>
        <v>0</v>
      </c>
      <c r="CD207" s="144">
        <f t="shared" ref="CD207" si="339">IF(A207="З",BK207,0)</f>
        <v>0</v>
      </c>
      <c r="CE207" s="144">
        <f t="shared" ref="CE207" si="340">IF(AND(A207&lt;&gt;"З",A207&lt;&gt;"Дн"),BI207,0)</f>
        <v>0</v>
      </c>
      <c r="CF207" s="144">
        <f t="shared" ref="CF207" si="341">IF(AND(A207&lt;&gt;"З",A207&lt;&gt;"Дн"),BJ207,0)</f>
        <v>0</v>
      </c>
      <c r="CG207" s="144">
        <f t="shared" ref="CG207" si="342">IF(AND(A207&lt;&gt;"З",A207&lt;&gt;"Дн"),BK207,0)</f>
        <v>0</v>
      </c>
      <c r="CH207" s="148">
        <f t="shared" ref="CH207" si="343">BK207-CA207-CD207-CG207</f>
        <v>0</v>
      </c>
    </row>
    <row r="208" spans="1:86" s="149" customFormat="1" ht="15.75" customHeight="1" x14ac:dyDescent="0.25">
      <c r="A208" s="117" t="s">
        <v>44</v>
      </c>
      <c r="B208" s="118" t="s">
        <v>392</v>
      </c>
      <c r="C208" s="274" t="s">
        <v>368</v>
      </c>
      <c r="D208" s="119" t="s">
        <v>376</v>
      </c>
      <c r="E208" s="121" t="s">
        <v>22</v>
      </c>
      <c r="F208" s="121" t="s">
        <v>355</v>
      </c>
      <c r="G208" s="121"/>
      <c r="H208" s="122">
        <v>8</v>
      </c>
      <c r="I208" s="123"/>
      <c r="J208" s="123" t="s">
        <v>390</v>
      </c>
      <c r="K208" s="124">
        <f t="shared" ref="K208" si="344">L208+M208</f>
        <v>7</v>
      </c>
      <c r="L208" s="123">
        <v>7</v>
      </c>
      <c r="M208" s="123"/>
      <c r="N208" s="123" t="s">
        <v>351</v>
      </c>
      <c r="O208" s="123"/>
      <c r="P208" s="124">
        <f t="shared" ref="P208" si="345">SUM(Q208:R208)</f>
        <v>1</v>
      </c>
      <c r="Q208" s="123">
        <v>1</v>
      </c>
      <c r="R208" s="123"/>
      <c r="S208" s="123" t="s">
        <v>329</v>
      </c>
      <c r="T208" s="123"/>
      <c r="U208" s="123" t="s">
        <v>390</v>
      </c>
      <c r="V208" s="123"/>
      <c r="W208" s="123" t="s">
        <v>530</v>
      </c>
      <c r="X208" s="123" t="s">
        <v>484</v>
      </c>
      <c r="Y208" s="123" t="s">
        <v>480</v>
      </c>
      <c r="Z208" s="297" t="s">
        <v>470</v>
      </c>
      <c r="AA208" s="126"/>
      <c r="AB208" s="127"/>
      <c r="AC208" s="128"/>
      <c r="AD208" s="129"/>
      <c r="AE208" s="130"/>
      <c r="AF208" s="131"/>
      <c r="AG208" s="132"/>
      <c r="AH208" s="133"/>
      <c r="AI208" s="132"/>
      <c r="AJ208" s="134"/>
      <c r="AK208" s="125"/>
      <c r="AL208" s="135"/>
      <c r="AM208" s="122"/>
      <c r="AN208" s="136">
        <f t="shared" ref="AN208" si="346">IF(SUM(AB208:AD208)&lt;&gt;0,IF(I208="З",З1*K208,0),0)</f>
        <v>0</v>
      </c>
      <c r="AO208" s="137">
        <f t="shared" ref="AO208" si="347">IF(SUM(AB208:AD208)&lt;&gt;0,IF(I208="Э",ЭДЗ*K208,0),0)</f>
        <v>0</v>
      </c>
      <c r="AP208" s="137">
        <f t="shared" ref="AP208" si="348">IF(I208="Э",IF(SUM(AB208:AD208)&lt;&gt;0,IF(K208&gt;=6,КПЭ*P208,1*P208)),0)</f>
        <v>0</v>
      </c>
      <c r="AQ208" s="138">
        <f t="shared" ref="AQ208" si="349">IF(AND(A208="Дн",N208="лек"),ТКЛД*AB208*P208,IF(AND(A208="А",F208="о",N208="лек"),ТКЛД*AB208*P208,IF(AND(A208="В",N208="лек"),ТКЛВ*AB208*P208,IF(AND(A208="З",N208="лек"),ТКЛЗ*AB208*P208,IF(AND(F208="з",N208="лек"),ТКЛЗ*K208,0)))))</f>
        <v>0</v>
      </c>
      <c r="AR208" s="137">
        <f t="shared" ref="AR208" si="350">IF(OR(N208="ВЭМ",N208="ВЭА",N208="КЭ"),K208*ЭА,IF(N208="ВЭ",КПЭ,IF(N208="ПАС",K208*З2,0)))</f>
        <v>0</v>
      </c>
      <c r="AS208" s="137">
        <f t="shared" ref="AS208" si="351">IF(OR(A208="З",F208="з",A208="В"),IF(AG208="г",AF208*K208*0.75,IF(AG208="",AF208*K208*РКЗ)),0)</f>
        <v>0</v>
      </c>
      <c r="AT208" s="137">
        <f t="shared" ref="AT208" si="352">IF(OR(A208="З",F208="з",A208="в"),IF(AH208="мг",K208*ирпзг1,IF(AH208="А",K208*ирпзг2,0)),0)</f>
        <v>0</v>
      </c>
      <c r="AU208" s="137">
        <f t="shared" ref="AU208" si="353">IF(OR(A208="З",A208="В",F208="з"),IF(N208&lt;&gt;"лек",IF(AB208="",K208*AI208*КРЗ,0),0),0)</f>
        <v>0</v>
      </c>
      <c r="AV208" s="137">
        <f t="shared" ref="AV208" si="354">IF(OR(A208="З",A208="В",F208="з"),IF(N208&lt;&gt;"лек",IF(AB208="",K208*AJ208*КПЗ,0),0),0)</f>
        <v>0</v>
      </c>
      <c r="AW208" s="137">
        <f t="shared" ref="AW208" si="355">IF(OR(N208="УП",N208="ПП"),рп*K208*AL208,IF(N208="ГП",K208*AL208*рпг,IF(N208="ПЛ",K208*AL208*РПП,0)))</f>
        <v>0</v>
      </c>
      <c r="AX208" s="137">
        <f t="shared" ref="AX208" si="356">IF(OR(A208="Дн",F208="о"),IF(AK208="кр",(((0.01*AE208)+(кр*((40+0.6*AE208)/(180-AE208))))*0.3*K208),IF(AK208="ки",(((0.01*AE208)+(ки*((40+0.6*AE208)/(180-AE208))))*0.3*K208),IF(AK208="кт",(((0.01*AE208)+(кт*((40+0.6*AE208)/(180-AE208))))*0.3*K208),IF(AK208="кп",(((0.01*AE208)+(кп*((40+0.6*AE208)/(180-AE208))))*0.3*K208),IF(AK208="рф",(((0.01*AE208)+(рф*((40+0.6*AE208)/(180-AE208))))*0.3*K208),IF(AK208="ка",(((0.01*AE208)+(6*((40+0.6*AE208)/(180-AE208))))*0.3*K208),0)))))),0)</f>
        <v>0</v>
      </c>
      <c r="AY208" s="137">
        <f t="shared" ref="AY208" si="357">IF(N208="НР",IF(OR(F208="б",F208="с",F208="аб",F208="пб"),K208*рп*AL208,IF(F208="м",K208*нрм*AL208)),0)</f>
        <v>0</v>
      </c>
      <c r="AZ208" s="137">
        <f t="shared" ref="AZ208" si="358">IF(C208="ДП",HLOOKUP(IF(N208="К",T208,IF(N208="Р",N208,1)),столбцы,(MATCH(CONCATENATE(J208,E208,F208,G208),строки,0)+2),FALSE)*K208,0)</f>
        <v>136.5</v>
      </c>
      <c r="BA208" s="137">
        <f t="shared" ref="BA208" si="359">IF(C208="ДПР",IF(N208="Д",K208*Д,IF(N208="РДП",IF(OR(F208="с",F208="м"),K208*РДП1,0))),0)+IF(C208="ДПР",IF(N208="А",K208*А,0))</f>
        <v>0</v>
      </c>
      <c r="BB208" s="137">
        <f t="shared" ref="BB208" si="360">IF(AND(A208&lt;&gt;"А",C208="ГЭК"),IF(N208="ЧГ",K208*ЧГ,IF(N208="ПГ",K208*ПГ,IF(N208="СГ",K208*СГ,0))))+IF(AND(A208="А",C208="ГЭК",I208="нкр"),IF(N208="ЧГ",K208*ЧГ*2,IF(N208="ПГ",K208*ПГ*2,IF(N208="СГ",K208*СГ*2,0))))</f>
        <v>0</v>
      </c>
      <c r="BC208" s="137">
        <f t="shared" ref="BC208" si="361">IF((8*AM208)&gt;=BB208,BB208,IF((8*AM208)&lt;BB208,8*AM208,0))</f>
        <v>0</v>
      </c>
      <c r="BD208" s="137">
        <f t="shared" ref="BD208" si="362">IF(AND(A208="А",F208="о",N208="РА"),РАО*K208,IF(AND(A208="А",F208="з",N208="РА"),РАЗ*K208,0)+IF(AND(A208="А",H208=1,N208="РА"),2*K208,0)+IF(AND(A208="А",C208="История и философия науки",AK208="рф"),А*K208,0))</f>
        <v>0</v>
      </c>
      <c r="BE208" s="137">
        <f t="shared" ref="BE208" si="363">IF(C208="Экспертиза",IF(N208="УСК",K208*кр,IF(N208="УСД",K208*ДР,0)),0)</f>
        <v>0</v>
      </c>
      <c r="BF208" s="137">
        <f t="shared" ref="BF208" si="364">IF(OR(E208="54.05.01",E208="54.03.01"),IF(N208="П",AK208*6,IF(N208="У",AK208*3,IF(AK208="кпм",КПМ*K208,0))),0)</f>
        <v>0</v>
      </c>
      <c r="BG208" s="139">
        <f t="shared" ref="BG208" si="365">IF(OR(A208="Дн",A208="В",F208="о"),IF(OR(I208="Э",I208="З"),AA208*K208*РГ,0),0)</f>
        <v>0</v>
      </c>
      <c r="BH208" s="140">
        <f t="shared" ref="BH208" si="366">IF(C208="кафедра",рк,0)</f>
        <v>0</v>
      </c>
      <c r="BI208" s="152">
        <f t="shared" ref="BI208" si="367">BK208*(1-BL208)</f>
        <v>136.5</v>
      </c>
      <c r="BJ208" s="152">
        <f t="shared" ref="BJ208" si="368">BK208*BL208</f>
        <v>0</v>
      </c>
      <c r="BK208" s="152">
        <f t="shared" ref="BK208" si="369">SUM(AN208:BH208,AB208:AD208)-BB208</f>
        <v>136.5</v>
      </c>
      <c r="BL208" s="153">
        <f t="shared" ref="BL208" si="370">IF(SUM(L208:M208)&lt;&gt;0,(M208/K208),0)</f>
        <v>0</v>
      </c>
      <c r="BM208" s="141"/>
      <c r="BN208" s="152">
        <f t="shared" ref="BN208" si="371">IF(Y208="пч",BI208,0)</f>
        <v>0</v>
      </c>
      <c r="BO208" s="152">
        <f t="shared" ref="BO208" si="372">IF(Y208="пч",BJ208,0)</f>
        <v>0</v>
      </c>
      <c r="BP208" s="152">
        <f t="shared" ref="BP208" si="373">SUM(BN208:BO208)</f>
        <v>0</v>
      </c>
      <c r="BQ208" s="142"/>
      <c r="BR208" s="143">
        <f t="shared" ref="BR208" si="374">SUM(AB208:AD208,AN208:AR208,AZ208,BC208,AW208)+IF(N208="Д",BA208,0)</f>
        <v>136.5</v>
      </c>
      <c r="BS208" s="144">
        <f t="shared" ref="BS208" si="375">BT208+BU208+BV208</f>
        <v>0</v>
      </c>
      <c r="BT208" s="144">
        <f t="shared" ref="BT208" si="376">SUM(AT208,AX208,BG208)</f>
        <v>0</v>
      </c>
      <c r="BU208" s="144">
        <f t="shared" ref="BU208" si="377">SUM(AU208:AV208,AY208,BD208)+IF(AK208="кпм",BF208,0)+IF(N208="РДП",BA208,0)</f>
        <v>0</v>
      </c>
      <c r="BV208" s="145">
        <f t="shared" ref="BV208" si="378">AS208</f>
        <v>0</v>
      </c>
      <c r="BW208" s="146">
        <f t="shared" ref="BW208" si="379">BK208-BR208-BS208</f>
        <v>0</v>
      </c>
      <c r="BX208" s="147"/>
      <c r="BY208" s="144">
        <f t="shared" ref="BY208" si="380">IF(A208="Дн",BI208,0)</f>
        <v>136.5</v>
      </c>
      <c r="BZ208" s="144">
        <f t="shared" ref="BZ208" si="381">IF(A208="Дн",BJ208,0)</f>
        <v>0</v>
      </c>
      <c r="CA208" s="144">
        <f t="shared" ref="CA208" si="382">IF(A208="Дн",BK208,0)</f>
        <v>136.5</v>
      </c>
      <c r="CB208" s="144">
        <f t="shared" ref="CB208" si="383">IF(A208="З",BI208,0)</f>
        <v>0</v>
      </c>
      <c r="CC208" s="144">
        <f t="shared" ref="CC208" si="384">IF(A208="З",BJ208,0)</f>
        <v>0</v>
      </c>
      <c r="CD208" s="144">
        <f t="shared" ref="CD208" si="385">IF(A208="З",BK208,0)</f>
        <v>0</v>
      </c>
      <c r="CE208" s="144">
        <f t="shared" ref="CE208" si="386">IF(AND(A208&lt;&gt;"З",A208&lt;&gt;"Дн"),BI208,0)</f>
        <v>0</v>
      </c>
      <c r="CF208" s="144">
        <f t="shared" ref="CF208" si="387">IF(AND(A208&lt;&gt;"З",A208&lt;&gt;"Дн"),BJ208,0)</f>
        <v>0</v>
      </c>
      <c r="CG208" s="144">
        <f t="shared" ref="CG208" si="388">IF(AND(A208&lt;&gt;"З",A208&lt;&gt;"Дн"),BK208,0)</f>
        <v>0</v>
      </c>
      <c r="CH208" s="148">
        <f t="shared" ref="CH208" si="389">BK208-CA208-CD208-CG208</f>
        <v>0</v>
      </c>
    </row>
    <row r="209" spans="1:86" s="149" customFormat="1" ht="15.75" customHeight="1" x14ac:dyDescent="0.25">
      <c r="A209" s="117" t="s">
        <v>44</v>
      </c>
      <c r="B209" s="118" t="s">
        <v>392</v>
      </c>
      <c r="C209" s="274" t="s">
        <v>368</v>
      </c>
      <c r="D209" s="119" t="s">
        <v>376</v>
      </c>
      <c r="E209" s="121" t="s">
        <v>22</v>
      </c>
      <c r="F209" s="121" t="s">
        <v>355</v>
      </c>
      <c r="G209" s="121"/>
      <c r="H209" s="122">
        <v>8</v>
      </c>
      <c r="I209" s="123"/>
      <c r="J209" s="123" t="s">
        <v>390</v>
      </c>
      <c r="K209" s="124">
        <f t="shared" ref="K209" si="390">L209+M209</f>
        <v>6</v>
      </c>
      <c r="L209" s="123">
        <v>6</v>
      </c>
      <c r="M209" s="123"/>
      <c r="N209" s="123" t="s">
        <v>351</v>
      </c>
      <c r="O209" s="123"/>
      <c r="P209" s="124">
        <f t="shared" ref="P209" si="391">SUM(Q209:R209)</f>
        <v>1</v>
      </c>
      <c r="Q209" s="123">
        <v>1</v>
      </c>
      <c r="R209" s="123"/>
      <c r="S209" s="123" t="s">
        <v>329</v>
      </c>
      <c r="T209" s="123"/>
      <c r="U209" s="123" t="s">
        <v>390</v>
      </c>
      <c r="V209" s="123" t="s">
        <v>482</v>
      </c>
      <c r="W209" s="123" t="s">
        <v>44</v>
      </c>
      <c r="X209" s="123" t="s">
        <v>482</v>
      </c>
      <c r="Y209" s="123" t="s">
        <v>481</v>
      </c>
      <c r="Z209" s="297" t="s">
        <v>471</v>
      </c>
      <c r="AA209" s="126"/>
      <c r="AB209" s="127"/>
      <c r="AC209" s="128"/>
      <c r="AD209" s="129"/>
      <c r="AE209" s="130"/>
      <c r="AF209" s="131"/>
      <c r="AG209" s="132"/>
      <c r="AH209" s="133"/>
      <c r="AI209" s="132"/>
      <c r="AJ209" s="134"/>
      <c r="AK209" s="125"/>
      <c r="AL209" s="135"/>
      <c r="AM209" s="122"/>
      <c r="AN209" s="136">
        <f t="shared" ref="AN209" si="392">IF(SUM(AB209:AD209)&lt;&gt;0,IF(I209="З",З1*K209,0),0)</f>
        <v>0</v>
      </c>
      <c r="AO209" s="137">
        <f t="shared" ref="AO209" si="393">IF(SUM(AB209:AD209)&lt;&gt;0,IF(I209="Э",ЭДЗ*K209,0),0)</f>
        <v>0</v>
      </c>
      <c r="AP209" s="137">
        <f t="shared" ref="AP209" si="394">IF(I209="Э",IF(SUM(AB209:AD209)&lt;&gt;0,IF(K209&gt;=6,КПЭ*P209,1*P209)),0)</f>
        <v>0</v>
      </c>
      <c r="AQ209" s="138">
        <f t="shared" ref="AQ209" si="395">IF(AND(A209="Дн",N209="лек"),ТКЛД*AB209*P209,IF(AND(A209="А",F209="о",N209="лек"),ТКЛД*AB209*P209,IF(AND(A209="В",N209="лек"),ТКЛВ*AB209*P209,IF(AND(A209="З",N209="лек"),ТКЛЗ*AB209*P209,IF(AND(F209="з",N209="лек"),ТКЛЗ*K209,0)))))</f>
        <v>0</v>
      </c>
      <c r="AR209" s="137">
        <f t="shared" ref="AR209" si="396">IF(OR(N209="ВЭМ",N209="ВЭА",N209="КЭ"),K209*ЭА,IF(N209="ВЭ",КПЭ,IF(N209="ПАС",K209*З2,0)))</f>
        <v>0</v>
      </c>
      <c r="AS209" s="137">
        <f t="shared" ref="AS209" si="397">IF(OR(A209="З",F209="з",A209="В"),IF(AG209="г",AF209*K209*0.75,IF(AG209="",AF209*K209*РКЗ)),0)</f>
        <v>0</v>
      </c>
      <c r="AT209" s="137">
        <f t="shared" ref="AT209" si="398">IF(OR(A209="З",F209="з",A209="в"),IF(AH209="мг",K209*ирпзг1,IF(AH209="А",K209*ирпзг2,0)),0)</f>
        <v>0</v>
      </c>
      <c r="AU209" s="137">
        <f t="shared" ref="AU209" si="399">IF(OR(A209="З",A209="В",F209="з"),IF(N209&lt;&gt;"лек",IF(AB209="",K209*AI209*КРЗ,0),0),0)</f>
        <v>0</v>
      </c>
      <c r="AV209" s="137">
        <f t="shared" ref="AV209" si="400">IF(OR(A209="З",A209="В",F209="з"),IF(N209&lt;&gt;"лек",IF(AB209="",K209*AJ209*КПЗ,0),0),0)</f>
        <v>0</v>
      </c>
      <c r="AW209" s="137">
        <f t="shared" ref="AW209" si="401">IF(OR(N209="УП",N209="ПП"),рп*K209*AL209,IF(N209="ГП",K209*AL209*рпг,IF(N209="ПЛ",K209*AL209*РПП,0)))</f>
        <v>0</v>
      </c>
      <c r="AX209" s="137">
        <f t="shared" ref="AX209" si="402">IF(OR(A209="Дн",F209="о"),IF(AK209="кр",(((0.01*AE209)+(кр*((40+0.6*AE209)/(180-AE209))))*0.3*K209),IF(AK209="ки",(((0.01*AE209)+(ки*((40+0.6*AE209)/(180-AE209))))*0.3*K209),IF(AK209="кт",(((0.01*AE209)+(кт*((40+0.6*AE209)/(180-AE209))))*0.3*K209),IF(AK209="кп",(((0.01*AE209)+(кп*((40+0.6*AE209)/(180-AE209))))*0.3*K209),IF(AK209="рф",(((0.01*AE209)+(рф*((40+0.6*AE209)/(180-AE209))))*0.3*K209),IF(AK209="ка",(((0.01*AE209)+(6*((40+0.6*AE209)/(180-AE209))))*0.3*K209),0)))))),0)</f>
        <v>0</v>
      </c>
      <c r="AY209" s="137">
        <f t="shared" ref="AY209" si="403">IF(N209="НР",IF(OR(F209="б",F209="с",F209="аб",F209="пб"),K209*рп*AL209,IF(F209="м",K209*нрм*AL209)),0)</f>
        <v>0</v>
      </c>
      <c r="AZ209" s="137">
        <f t="shared" ref="AZ209" si="404">IF(C209="ДП",HLOOKUP(IF(N209="К",T209,IF(N209="Р",N209,1)),столбцы,(MATCH(CONCATENATE(J209,E209,F209,G209),строки,0)+2),FALSE)*K209,0)</f>
        <v>117</v>
      </c>
      <c r="BA209" s="137">
        <f t="shared" ref="BA209" si="405">IF(C209="ДПР",IF(N209="Д",K209*Д,IF(N209="РДП",IF(OR(F209="с",F209="м"),K209*РДП1,0))),0)+IF(C209="ДПР",IF(N209="А",K209*А,0))</f>
        <v>0</v>
      </c>
      <c r="BB209" s="137">
        <f t="shared" ref="BB209" si="406">IF(AND(A209&lt;&gt;"А",C209="ГЭК"),IF(N209="ЧГ",K209*ЧГ,IF(N209="ПГ",K209*ПГ,IF(N209="СГ",K209*СГ,0))))+IF(AND(A209="А",C209="ГЭК",I209="нкр"),IF(N209="ЧГ",K209*ЧГ*2,IF(N209="ПГ",K209*ПГ*2,IF(N209="СГ",K209*СГ*2,0))))</f>
        <v>0</v>
      </c>
      <c r="BC209" s="137">
        <f t="shared" ref="BC209" si="407">IF((8*AM209)&gt;=BB209,BB209,IF((8*AM209)&lt;BB209,8*AM209,0))</f>
        <v>0</v>
      </c>
      <c r="BD209" s="137">
        <f t="shared" ref="BD209" si="408">IF(AND(A209="А",F209="о",N209="РА"),РАО*K209,IF(AND(A209="А",F209="з",N209="РА"),РАЗ*K209,0)+IF(AND(A209="А",H209=1,N209="РА"),2*K209,0)+IF(AND(A209="А",C209="История и философия науки",AK209="рф"),А*K209,0))</f>
        <v>0</v>
      </c>
      <c r="BE209" s="137">
        <f t="shared" ref="BE209" si="409">IF(C209="Экспертиза",IF(N209="УСК",K209*кр,IF(N209="УСД",K209*ДР,0)),0)</f>
        <v>0</v>
      </c>
      <c r="BF209" s="137">
        <f t="shared" ref="BF209" si="410">IF(OR(E209="54.05.01",E209="54.03.01"),IF(N209="П",AK209*6,IF(N209="У",AK209*3,IF(AK209="кпм",КПМ*K209,0))),0)</f>
        <v>0</v>
      </c>
      <c r="BG209" s="139">
        <f t="shared" ref="BG209" si="411">IF(OR(A209="Дн",A209="В",F209="о"),IF(OR(I209="Э",I209="З"),AA209*K209*РГ,0),0)</f>
        <v>0</v>
      </c>
      <c r="BH209" s="140">
        <f t="shared" ref="BH209" si="412">IF(C209="кафедра",рк,0)</f>
        <v>0</v>
      </c>
      <c r="BI209" s="152">
        <f t="shared" ref="BI209" si="413">BK209*(1-BL209)</f>
        <v>117</v>
      </c>
      <c r="BJ209" s="152">
        <f t="shared" ref="BJ209" si="414">BK209*BL209</f>
        <v>0</v>
      </c>
      <c r="BK209" s="152">
        <f t="shared" ref="BK209" si="415">SUM(AN209:BH209,AB209:AD209)-BB209</f>
        <v>117</v>
      </c>
      <c r="BL209" s="153">
        <f t="shared" ref="BL209" si="416">IF(SUM(L209:M209)&lt;&gt;0,(M209/K209),0)</f>
        <v>0</v>
      </c>
      <c r="BM209" s="141"/>
      <c r="BN209" s="152">
        <f t="shared" ref="BN209" si="417">IF(Y209="пч",BI209,0)</f>
        <v>117</v>
      </c>
      <c r="BO209" s="152">
        <f t="shared" ref="BO209" si="418">IF(Y209="пч",BJ209,0)</f>
        <v>0</v>
      </c>
      <c r="BP209" s="152">
        <f t="shared" ref="BP209" si="419">SUM(BN209:BO209)</f>
        <v>117</v>
      </c>
      <c r="BQ209" s="142"/>
      <c r="BR209" s="143">
        <f t="shared" ref="BR209" si="420">SUM(AB209:AD209,AN209:AR209,AZ209,BC209,AW209)+IF(N209="Д",BA209,0)</f>
        <v>117</v>
      </c>
      <c r="BS209" s="144">
        <f t="shared" ref="BS209" si="421">BT209+BU209+BV209</f>
        <v>0</v>
      </c>
      <c r="BT209" s="144">
        <f t="shared" ref="BT209" si="422">SUM(AT209,AX209,BG209)</f>
        <v>0</v>
      </c>
      <c r="BU209" s="144">
        <f t="shared" ref="BU209" si="423">SUM(AU209:AV209,AY209,BD209)+IF(AK209="кпм",BF209,0)+IF(N209="РДП",BA209,0)</f>
        <v>0</v>
      </c>
      <c r="BV209" s="145">
        <f t="shared" ref="BV209" si="424">AS209</f>
        <v>0</v>
      </c>
      <c r="BW209" s="146">
        <f t="shared" ref="BW209" si="425">BK209-BR209-BS209</f>
        <v>0</v>
      </c>
      <c r="BX209" s="147"/>
      <c r="BY209" s="144">
        <f t="shared" ref="BY209" si="426">IF(A209="Дн",BI209,0)</f>
        <v>117</v>
      </c>
      <c r="BZ209" s="144">
        <f t="shared" ref="BZ209" si="427">IF(A209="Дн",BJ209,0)</f>
        <v>0</v>
      </c>
      <c r="CA209" s="144">
        <f t="shared" ref="CA209" si="428">IF(A209="Дн",BK209,0)</f>
        <v>117</v>
      </c>
      <c r="CB209" s="144">
        <f t="shared" ref="CB209" si="429">IF(A209="З",BI209,0)</f>
        <v>0</v>
      </c>
      <c r="CC209" s="144">
        <f t="shared" ref="CC209" si="430">IF(A209="З",BJ209,0)</f>
        <v>0</v>
      </c>
      <c r="CD209" s="144">
        <f t="shared" ref="CD209" si="431">IF(A209="З",BK209,0)</f>
        <v>0</v>
      </c>
      <c r="CE209" s="144">
        <f t="shared" ref="CE209" si="432">IF(AND(A209&lt;&gt;"З",A209&lt;&gt;"Дн"),BI209,0)</f>
        <v>0</v>
      </c>
      <c r="CF209" s="144">
        <f t="shared" ref="CF209" si="433">IF(AND(A209&lt;&gt;"З",A209&lt;&gt;"Дн"),BJ209,0)</f>
        <v>0</v>
      </c>
      <c r="CG209" s="144">
        <f t="shared" ref="CG209" si="434">IF(AND(A209&lt;&gt;"З",A209&lt;&gt;"Дн"),BK209,0)</f>
        <v>0</v>
      </c>
      <c r="CH209" s="148">
        <f t="shared" ref="CH209" si="435">BK209-CA209-CD209-CG209</f>
        <v>0</v>
      </c>
    </row>
    <row r="210" spans="1:86" s="149" customFormat="1" ht="15.75" customHeight="1" x14ac:dyDescent="0.25">
      <c r="A210" s="117" t="s">
        <v>44</v>
      </c>
      <c r="B210" s="118" t="s">
        <v>392</v>
      </c>
      <c r="C210" s="274" t="s">
        <v>368</v>
      </c>
      <c r="D210" s="119" t="s">
        <v>376</v>
      </c>
      <c r="E210" s="121" t="s">
        <v>22</v>
      </c>
      <c r="F210" s="121" t="s">
        <v>355</v>
      </c>
      <c r="G210" s="121"/>
      <c r="H210" s="122">
        <v>8</v>
      </c>
      <c r="I210" s="123"/>
      <c r="J210" s="123" t="s">
        <v>390</v>
      </c>
      <c r="K210" s="124">
        <f t="shared" ref="K210:K211" si="436">L210+M210</f>
        <v>6</v>
      </c>
      <c r="L210" s="123">
        <v>5</v>
      </c>
      <c r="M210" s="123">
        <v>1</v>
      </c>
      <c r="N210" s="123" t="s">
        <v>351</v>
      </c>
      <c r="O210" s="123"/>
      <c r="P210" s="124">
        <f t="shared" ref="P210:P211" si="437">SUM(Q210:R210)</f>
        <v>1</v>
      </c>
      <c r="Q210" s="123">
        <v>1</v>
      </c>
      <c r="R210" s="123"/>
      <c r="S210" s="123" t="s">
        <v>329</v>
      </c>
      <c r="T210" s="123"/>
      <c r="U210" s="123" t="s">
        <v>390</v>
      </c>
      <c r="V210" s="123" t="s">
        <v>484</v>
      </c>
      <c r="W210" s="123" t="s">
        <v>530</v>
      </c>
      <c r="X210" s="123" t="s">
        <v>532</v>
      </c>
      <c r="Y210" s="123" t="s">
        <v>480</v>
      </c>
      <c r="Z210" s="297" t="s">
        <v>528</v>
      </c>
      <c r="AA210" s="126"/>
      <c r="AB210" s="127"/>
      <c r="AC210" s="128"/>
      <c r="AD210" s="129"/>
      <c r="AE210" s="130"/>
      <c r="AF210" s="131"/>
      <c r="AG210" s="132"/>
      <c r="AH210" s="133"/>
      <c r="AI210" s="132"/>
      <c r="AJ210" s="134"/>
      <c r="AK210" s="125"/>
      <c r="AL210" s="135"/>
      <c r="AM210" s="122"/>
      <c r="AN210" s="136">
        <f t="shared" si="254"/>
        <v>0</v>
      </c>
      <c r="AO210" s="137">
        <f t="shared" si="255"/>
        <v>0</v>
      </c>
      <c r="AP210" s="137">
        <f t="shared" si="256"/>
        <v>0</v>
      </c>
      <c r="AQ210" s="138">
        <f t="shared" si="257"/>
        <v>0</v>
      </c>
      <c r="AR210" s="137">
        <f t="shared" si="258"/>
        <v>0</v>
      </c>
      <c r="AS210" s="137">
        <f t="shared" si="259"/>
        <v>0</v>
      </c>
      <c r="AT210" s="137">
        <f t="shared" si="260"/>
        <v>0</v>
      </c>
      <c r="AU210" s="137">
        <f t="shared" si="261"/>
        <v>0</v>
      </c>
      <c r="AV210" s="137">
        <f t="shared" si="262"/>
        <v>0</v>
      </c>
      <c r="AW210" s="137">
        <f t="shared" si="263"/>
        <v>0</v>
      </c>
      <c r="AX210" s="137">
        <f t="shared" si="264"/>
        <v>0</v>
      </c>
      <c r="AY210" s="137">
        <f t="shared" si="265"/>
        <v>0</v>
      </c>
      <c r="AZ210" s="137">
        <f t="shared" si="266"/>
        <v>117</v>
      </c>
      <c r="BA210" s="137">
        <f t="shared" si="267"/>
        <v>0</v>
      </c>
      <c r="BB210" s="137">
        <f t="shared" si="268"/>
        <v>0</v>
      </c>
      <c r="BC210" s="137">
        <f t="shared" si="269"/>
        <v>0</v>
      </c>
      <c r="BD210" s="137">
        <f t="shared" si="270"/>
        <v>0</v>
      </c>
      <c r="BE210" s="137">
        <f t="shared" si="271"/>
        <v>0</v>
      </c>
      <c r="BF210" s="137">
        <f t="shared" si="272"/>
        <v>0</v>
      </c>
      <c r="BG210" s="139">
        <f t="shared" si="273"/>
        <v>0</v>
      </c>
      <c r="BH210" s="140">
        <f t="shared" si="274"/>
        <v>0</v>
      </c>
      <c r="BI210" s="152">
        <f t="shared" si="275"/>
        <v>97.5</v>
      </c>
      <c r="BJ210" s="152">
        <f t="shared" si="276"/>
        <v>19.5</v>
      </c>
      <c r="BK210" s="152">
        <f t="shared" si="277"/>
        <v>117</v>
      </c>
      <c r="BL210" s="153">
        <f t="shared" si="278"/>
        <v>0.16666666666666666</v>
      </c>
      <c r="BM210" s="141"/>
      <c r="BN210" s="152">
        <f t="shared" si="279"/>
        <v>0</v>
      </c>
      <c r="BO210" s="152">
        <f t="shared" si="280"/>
        <v>0</v>
      </c>
      <c r="BP210" s="152">
        <f t="shared" si="281"/>
        <v>0</v>
      </c>
      <c r="BQ210" s="142"/>
      <c r="BR210" s="143">
        <f t="shared" si="282"/>
        <v>117</v>
      </c>
      <c r="BS210" s="144">
        <f t="shared" si="283"/>
        <v>0</v>
      </c>
      <c r="BT210" s="144">
        <f t="shared" si="284"/>
        <v>0</v>
      </c>
      <c r="BU210" s="144">
        <f t="shared" si="285"/>
        <v>0</v>
      </c>
      <c r="BV210" s="145">
        <f t="shared" si="286"/>
        <v>0</v>
      </c>
      <c r="BW210" s="146">
        <f t="shared" si="287"/>
        <v>0</v>
      </c>
      <c r="BX210" s="147"/>
      <c r="BY210" s="144">
        <f t="shared" si="288"/>
        <v>97.5</v>
      </c>
      <c r="BZ210" s="144">
        <f t="shared" si="289"/>
        <v>19.5</v>
      </c>
      <c r="CA210" s="144">
        <f t="shared" si="290"/>
        <v>117</v>
      </c>
      <c r="CB210" s="144">
        <f t="shared" si="291"/>
        <v>0</v>
      </c>
      <c r="CC210" s="144">
        <f t="shared" si="292"/>
        <v>0</v>
      </c>
      <c r="CD210" s="144">
        <f t="shared" si="293"/>
        <v>0</v>
      </c>
      <c r="CE210" s="144">
        <f t="shared" si="294"/>
        <v>0</v>
      </c>
      <c r="CF210" s="144">
        <f t="shared" si="295"/>
        <v>0</v>
      </c>
      <c r="CG210" s="144">
        <f t="shared" si="296"/>
        <v>0</v>
      </c>
      <c r="CH210" s="148">
        <f t="shared" si="297"/>
        <v>0</v>
      </c>
    </row>
    <row r="211" spans="1:86" s="149" customFormat="1" ht="15.75" customHeight="1" x14ac:dyDescent="0.25">
      <c r="A211" s="117" t="s">
        <v>44</v>
      </c>
      <c r="B211" s="118" t="s">
        <v>392</v>
      </c>
      <c r="C211" s="274" t="s">
        <v>368</v>
      </c>
      <c r="D211" s="119" t="s">
        <v>376</v>
      </c>
      <c r="E211" s="121" t="s">
        <v>22</v>
      </c>
      <c r="F211" s="121" t="s">
        <v>355</v>
      </c>
      <c r="G211" s="121"/>
      <c r="H211" s="122">
        <v>8</v>
      </c>
      <c r="I211" s="123"/>
      <c r="J211" s="123" t="s">
        <v>390</v>
      </c>
      <c r="K211" s="124">
        <f t="shared" si="436"/>
        <v>2</v>
      </c>
      <c r="L211" s="123">
        <v>2</v>
      </c>
      <c r="M211" s="123"/>
      <c r="N211" s="123" t="s">
        <v>351</v>
      </c>
      <c r="O211" s="123"/>
      <c r="P211" s="124">
        <f t="shared" si="437"/>
        <v>1</v>
      </c>
      <c r="Q211" s="123">
        <v>1</v>
      </c>
      <c r="R211" s="123"/>
      <c r="S211" s="123" t="s">
        <v>329</v>
      </c>
      <c r="T211" s="123"/>
      <c r="U211" s="123" t="s">
        <v>390</v>
      </c>
      <c r="V211" s="123"/>
      <c r="W211" s="123"/>
      <c r="X211" s="123" t="s">
        <v>483</v>
      </c>
      <c r="Y211" s="123" t="s">
        <v>481</v>
      </c>
      <c r="Z211" s="297" t="s">
        <v>472</v>
      </c>
      <c r="AA211" s="126"/>
      <c r="AB211" s="127"/>
      <c r="AC211" s="128"/>
      <c r="AD211" s="129"/>
      <c r="AE211" s="130"/>
      <c r="AF211" s="131"/>
      <c r="AG211" s="132"/>
      <c r="AH211" s="133"/>
      <c r="AI211" s="132"/>
      <c r="AJ211" s="134"/>
      <c r="AK211" s="125"/>
      <c r="AL211" s="135"/>
      <c r="AM211" s="122"/>
      <c r="AN211" s="136">
        <f t="shared" si="254"/>
        <v>0</v>
      </c>
      <c r="AO211" s="137">
        <f t="shared" si="255"/>
        <v>0</v>
      </c>
      <c r="AP211" s="137">
        <f t="shared" si="256"/>
        <v>0</v>
      </c>
      <c r="AQ211" s="138">
        <f t="shared" si="257"/>
        <v>0</v>
      </c>
      <c r="AR211" s="137">
        <f t="shared" si="258"/>
        <v>0</v>
      </c>
      <c r="AS211" s="137">
        <f t="shared" si="259"/>
        <v>0</v>
      </c>
      <c r="AT211" s="137">
        <f t="shared" si="260"/>
        <v>0</v>
      </c>
      <c r="AU211" s="137">
        <f t="shared" si="261"/>
        <v>0</v>
      </c>
      <c r="AV211" s="137">
        <f t="shared" si="262"/>
        <v>0</v>
      </c>
      <c r="AW211" s="137">
        <f t="shared" si="263"/>
        <v>0</v>
      </c>
      <c r="AX211" s="137">
        <f t="shared" si="264"/>
        <v>0</v>
      </c>
      <c r="AY211" s="137">
        <f t="shared" si="265"/>
        <v>0</v>
      </c>
      <c r="AZ211" s="137">
        <f t="shared" si="266"/>
        <v>39</v>
      </c>
      <c r="BA211" s="137">
        <f t="shared" si="267"/>
        <v>0</v>
      </c>
      <c r="BB211" s="137">
        <f t="shared" si="268"/>
        <v>0</v>
      </c>
      <c r="BC211" s="137">
        <f t="shared" si="269"/>
        <v>0</v>
      </c>
      <c r="BD211" s="137">
        <f t="shared" si="270"/>
        <v>0</v>
      </c>
      <c r="BE211" s="137">
        <f t="shared" si="271"/>
        <v>0</v>
      </c>
      <c r="BF211" s="137">
        <f t="shared" si="272"/>
        <v>0</v>
      </c>
      <c r="BG211" s="139">
        <f t="shared" si="273"/>
        <v>0</v>
      </c>
      <c r="BH211" s="140">
        <f t="shared" si="274"/>
        <v>0</v>
      </c>
      <c r="BI211" s="152">
        <f t="shared" si="275"/>
        <v>39</v>
      </c>
      <c r="BJ211" s="152">
        <f t="shared" si="276"/>
        <v>0</v>
      </c>
      <c r="BK211" s="152">
        <f t="shared" si="277"/>
        <v>39</v>
      </c>
      <c r="BL211" s="153">
        <f t="shared" si="278"/>
        <v>0</v>
      </c>
      <c r="BM211" s="141"/>
      <c r="BN211" s="152">
        <f t="shared" si="279"/>
        <v>39</v>
      </c>
      <c r="BO211" s="152">
        <f t="shared" si="280"/>
        <v>0</v>
      </c>
      <c r="BP211" s="152">
        <f t="shared" si="281"/>
        <v>39</v>
      </c>
      <c r="BQ211" s="142"/>
      <c r="BR211" s="143">
        <f t="shared" si="282"/>
        <v>39</v>
      </c>
      <c r="BS211" s="144">
        <f t="shared" si="283"/>
        <v>0</v>
      </c>
      <c r="BT211" s="144">
        <f t="shared" si="284"/>
        <v>0</v>
      </c>
      <c r="BU211" s="144">
        <f t="shared" si="285"/>
        <v>0</v>
      </c>
      <c r="BV211" s="145">
        <f t="shared" si="286"/>
        <v>0</v>
      </c>
      <c r="BW211" s="146">
        <f t="shared" si="287"/>
        <v>0</v>
      </c>
      <c r="BX211" s="147"/>
      <c r="BY211" s="144">
        <f t="shared" si="288"/>
        <v>39</v>
      </c>
      <c r="BZ211" s="144">
        <f t="shared" si="289"/>
        <v>0</v>
      </c>
      <c r="CA211" s="144">
        <f t="shared" si="290"/>
        <v>39</v>
      </c>
      <c r="CB211" s="144">
        <f t="shared" si="291"/>
        <v>0</v>
      </c>
      <c r="CC211" s="144">
        <f t="shared" si="292"/>
        <v>0</v>
      </c>
      <c r="CD211" s="144">
        <f t="shared" si="293"/>
        <v>0</v>
      </c>
      <c r="CE211" s="144">
        <f t="shared" si="294"/>
        <v>0</v>
      </c>
      <c r="CF211" s="144">
        <f t="shared" si="295"/>
        <v>0</v>
      </c>
      <c r="CG211" s="144">
        <f t="shared" si="296"/>
        <v>0</v>
      </c>
      <c r="CH211" s="148">
        <f t="shared" si="297"/>
        <v>0</v>
      </c>
    </row>
    <row r="212" spans="1:86" s="149" customFormat="1" ht="15.75" customHeight="1" x14ac:dyDescent="0.25">
      <c r="A212" s="117" t="s">
        <v>44</v>
      </c>
      <c r="B212" s="118" t="s">
        <v>392</v>
      </c>
      <c r="C212" s="274" t="s">
        <v>368</v>
      </c>
      <c r="D212" s="119" t="s">
        <v>376</v>
      </c>
      <c r="E212" s="121" t="s">
        <v>22</v>
      </c>
      <c r="F212" s="121" t="s">
        <v>355</v>
      </c>
      <c r="G212" s="121"/>
      <c r="H212" s="122">
        <v>8</v>
      </c>
      <c r="I212" s="123"/>
      <c r="J212" s="123" t="s">
        <v>390</v>
      </c>
      <c r="K212" s="124">
        <f t="shared" si="244"/>
        <v>27</v>
      </c>
      <c r="L212" s="123">
        <v>26</v>
      </c>
      <c r="M212" s="123">
        <v>1</v>
      </c>
      <c r="N212" s="123" t="s">
        <v>350</v>
      </c>
      <c r="O212" s="123"/>
      <c r="P212" s="124">
        <f t="shared" si="245"/>
        <v>1</v>
      </c>
      <c r="Q212" s="123">
        <v>1</v>
      </c>
      <c r="R212" s="123"/>
      <c r="S212" s="123" t="s">
        <v>329</v>
      </c>
      <c r="T212" s="123" t="s">
        <v>451</v>
      </c>
      <c r="U212" s="123" t="s">
        <v>390</v>
      </c>
      <c r="V212" s="123"/>
      <c r="W212" s="123"/>
      <c r="X212" s="123" t="s">
        <v>483</v>
      </c>
      <c r="Y212" s="123" t="s">
        <v>479</v>
      </c>
      <c r="Z212" s="297" t="s">
        <v>472</v>
      </c>
      <c r="AA212" s="126"/>
      <c r="AB212" s="127"/>
      <c r="AC212" s="128"/>
      <c r="AD212" s="129"/>
      <c r="AE212" s="130"/>
      <c r="AF212" s="131"/>
      <c r="AG212" s="132"/>
      <c r="AH212" s="133"/>
      <c r="AI212" s="132"/>
      <c r="AJ212" s="134"/>
      <c r="AK212" s="125"/>
      <c r="AL212" s="135"/>
      <c r="AM212" s="122"/>
      <c r="AN212" s="136">
        <f t="shared" si="254"/>
        <v>0</v>
      </c>
      <c r="AO212" s="137">
        <f t="shared" si="255"/>
        <v>0</v>
      </c>
      <c r="AP212" s="137">
        <f t="shared" si="256"/>
        <v>0</v>
      </c>
      <c r="AQ212" s="138">
        <f t="shared" si="257"/>
        <v>0</v>
      </c>
      <c r="AR212" s="137">
        <f t="shared" si="258"/>
        <v>0</v>
      </c>
      <c r="AS212" s="137">
        <f t="shared" si="259"/>
        <v>0</v>
      </c>
      <c r="AT212" s="137">
        <f t="shared" si="260"/>
        <v>0</v>
      </c>
      <c r="AU212" s="137">
        <f t="shared" si="261"/>
        <v>0</v>
      </c>
      <c r="AV212" s="137">
        <f t="shared" si="262"/>
        <v>0</v>
      </c>
      <c r="AW212" s="137">
        <f t="shared" si="263"/>
        <v>0</v>
      </c>
      <c r="AX212" s="137">
        <f t="shared" si="264"/>
        <v>0</v>
      </c>
      <c r="AY212" s="137">
        <f t="shared" si="265"/>
        <v>0</v>
      </c>
      <c r="AZ212" s="137">
        <f t="shared" si="266"/>
        <v>13.5</v>
      </c>
      <c r="BA212" s="137">
        <f t="shared" si="267"/>
        <v>0</v>
      </c>
      <c r="BB212" s="137">
        <f t="shared" si="268"/>
        <v>0</v>
      </c>
      <c r="BC212" s="137">
        <f t="shared" si="269"/>
        <v>0</v>
      </c>
      <c r="BD212" s="137">
        <f t="shared" si="270"/>
        <v>0</v>
      </c>
      <c r="BE212" s="137">
        <f t="shared" si="271"/>
        <v>0</v>
      </c>
      <c r="BF212" s="137">
        <f t="shared" si="272"/>
        <v>0</v>
      </c>
      <c r="BG212" s="139">
        <f t="shared" si="273"/>
        <v>0</v>
      </c>
      <c r="BH212" s="140">
        <f t="shared" si="274"/>
        <v>0</v>
      </c>
      <c r="BI212" s="152">
        <f t="shared" si="275"/>
        <v>13</v>
      </c>
      <c r="BJ212" s="152">
        <f t="shared" si="276"/>
        <v>0.5</v>
      </c>
      <c r="BK212" s="152">
        <f t="shared" si="277"/>
        <v>13.5</v>
      </c>
      <c r="BL212" s="153">
        <f t="shared" si="278"/>
        <v>3.7037037037037035E-2</v>
      </c>
      <c r="BM212" s="141"/>
      <c r="BN212" s="152">
        <f t="shared" si="279"/>
        <v>0</v>
      </c>
      <c r="BO212" s="152">
        <f t="shared" si="280"/>
        <v>0</v>
      </c>
      <c r="BP212" s="152">
        <f t="shared" si="281"/>
        <v>0</v>
      </c>
      <c r="BQ212" s="142"/>
      <c r="BR212" s="143">
        <f t="shared" si="282"/>
        <v>13.5</v>
      </c>
      <c r="BS212" s="144">
        <f t="shared" si="283"/>
        <v>0</v>
      </c>
      <c r="BT212" s="144">
        <f t="shared" si="284"/>
        <v>0</v>
      </c>
      <c r="BU212" s="144">
        <f t="shared" si="285"/>
        <v>0</v>
      </c>
      <c r="BV212" s="145">
        <f t="shared" si="286"/>
        <v>0</v>
      </c>
      <c r="BW212" s="146">
        <f t="shared" si="287"/>
        <v>0</v>
      </c>
      <c r="BX212" s="147"/>
      <c r="BY212" s="144">
        <f t="shared" si="288"/>
        <v>13</v>
      </c>
      <c r="BZ212" s="144">
        <f t="shared" si="289"/>
        <v>0.5</v>
      </c>
      <c r="CA212" s="144">
        <f t="shared" si="290"/>
        <v>13.5</v>
      </c>
      <c r="CB212" s="144">
        <f t="shared" si="291"/>
        <v>0</v>
      </c>
      <c r="CC212" s="144">
        <f t="shared" si="292"/>
        <v>0</v>
      </c>
      <c r="CD212" s="144">
        <f t="shared" si="293"/>
        <v>0</v>
      </c>
      <c r="CE212" s="144">
        <f t="shared" si="294"/>
        <v>0</v>
      </c>
      <c r="CF212" s="144">
        <f t="shared" si="295"/>
        <v>0</v>
      </c>
      <c r="CG212" s="144">
        <f t="shared" si="296"/>
        <v>0</v>
      </c>
      <c r="CH212" s="148">
        <f t="shared" si="297"/>
        <v>0</v>
      </c>
    </row>
    <row r="213" spans="1:86" s="149" customFormat="1" ht="15.75" customHeight="1" x14ac:dyDescent="0.25">
      <c r="A213" s="117" t="s">
        <v>44</v>
      </c>
      <c r="B213" s="118" t="s">
        <v>392</v>
      </c>
      <c r="C213" s="274" t="s">
        <v>366</v>
      </c>
      <c r="D213" s="119" t="s">
        <v>376</v>
      </c>
      <c r="E213" s="121" t="s">
        <v>22</v>
      </c>
      <c r="F213" s="121" t="s">
        <v>355</v>
      </c>
      <c r="G213" s="121"/>
      <c r="H213" s="122">
        <v>8</v>
      </c>
      <c r="I213" s="123"/>
      <c r="J213" s="123" t="s">
        <v>380</v>
      </c>
      <c r="K213" s="124">
        <f t="shared" si="244"/>
        <v>27</v>
      </c>
      <c r="L213" s="123">
        <v>26</v>
      </c>
      <c r="M213" s="123">
        <v>1</v>
      </c>
      <c r="N213" s="123" t="s">
        <v>367</v>
      </c>
      <c r="O213" s="123"/>
      <c r="P213" s="124">
        <f t="shared" si="245"/>
        <v>1</v>
      </c>
      <c r="Q213" s="123">
        <v>1</v>
      </c>
      <c r="R213" s="123"/>
      <c r="S213" s="123" t="s">
        <v>329</v>
      </c>
      <c r="T213" s="123"/>
      <c r="U213" s="123" t="s">
        <v>390</v>
      </c>
      <c r="V213" s="123" t="s">
        <v>484</v>
      </c>
      <c r="W213" s="123" t="s">
        <v>530</v>
      </c>
      <c r="X213" s="123" t="s">
        <v>532</v>
      </c>
      <c r="Y213" s="123" t="s">
        <v>480</v>
      </c>
      <c r="Z213" s="297" t="s">
        <v>528</v>
      </c>
      <c r="AA213" s="126"/>
      <c r="AB213" s="127"/>
      <c r="AC213" s="128"/>
      <c r="AD213" s="129"/>
      <c r="AE213" s="130"/>
      <c r="AF213" s="131"/>
      <c r="AG213" s="132"/>
      <c r="AH213" s="133"/>
      <c r="AI213" s="132"/>
      <c r="AJ213" s="134"/>
      <c r="AK213" s="125"/>
      <c r="AL213" s="135"/>
      <c r="AM213" s="122"/>
      <c r="AN213" s="136">
        <f t="shared" si="254"/>
        <v>0</v>
      </c>
      <c r="AO213" s="137">
        <f t="shared" si="255"/>
        <v>0</v>
      </c>
      <c r="AP213" s="137">
        <f t="shared" si="256"/>
        <v>0</v>
      </c>
      <c r="AQ213" s="138">
        <f t="shared" si="257"/>
        <v>0</v>
      </c>
      <c r="AR213" s="137">
        <f t="shared" si="258"/>
        <v>0</v>
      </c>
      <c r="AS213" s="137">
        <f t="shared" si="259"/>
        <v>0</v>
      </c>
      <c r="AT213" s="137">
        <f t="shared" si="260"/>
        <v>0</v>
      </c>
      <c r="AU213" s="137">
        <f t="shared" si="261"/>
        <v>0</v>
      </c>
      <c r="AV213" s="137">
        <f t="shared" si="262"/>
        <v>0</v>
      </c>
      <c r="AW213" s="137">
        <f t="shared" si="263"/>
        <v>0</v>
      </c>
      <c r="AX213" s="137">
        <f t="shared" si="264"/>
        <v>0</v>
      </c>
      <c r="AY213" s="137">
        <f t="shared" si="265"/>
        <v>0</v>
      </c>
      <c r="AZ213" s="137">
        <f t="shared" si="266"/>
        <v>0</v>
      </c>
      <c r="BA213" s="137">
        <f t="shared" si="267"/>
        <v>8.91</v>
      </c>
      <c r="BB213" s="137">
        <f t="shared" si="268"/>
        <v>0</v>
      </c>
      <c r="BC213" s="137">
        <f t="shared" si="269"/>
        <v>0</v>
      </c>
      <c r="BD213" s="137">
        <f t="shared" si="270"/>
        <v>0</v>
      </c>
      <c r="BE213" s="137">
        <f t="shared" si="271"/>
        <v>0</v>
      </c>
      <c r="BF213" s="137">
        <f t="shared" si="272"/>
        <v>0</v>
      </c>
      <c r="BG213" s="139">
        <f t="shared" si="273"/>
        <v>0</v>
      </c>
      <c r="BH213" s="140">
        <f t="shared" si="274"/>
        <v>0</v>
      </c>
      <c r="BI213" s="152">
        <f t="shared" si="275"/>
        <v>8.58</v>
      </c>
      <c r="BJ213" s="152">
        <f t="shared" si="276"/>
        <v>0.32999999999999996</v>
      </c>
      <c r="BK213" s="152">
        <f t="shared" si="277"/>
        <v>8.91</v>
      </c>
      <c r="BL213" s="153">
        <f t="shared" si="278"/>
        <v>3.7037037037037035E-2</v>
      </c>
      <c r="BM213" s="141"/>
      <c r="BN213" s="152">
        <f t="shared" si="279"/>
        <v>0</v>
      </c>
      <c r="BO213" s="152">
        <f t="shared" si="280"/>
        <v>0</v>
      </c>
      <c r="BP213" s="152">
        <f t="shared" si="281"/>
        <v>0</v>
      </c>
      <c r="BQ213" s="142"/>
      <c r="BR213" s="143">
        <f t="shared" si="282"/>
        <v>8.91</v>
      </c>
      <c r="BS213" s="144">
        <f t="shared" si="283"/>
        <v>0</v>
      </c>
      <c r="BT213" s="144">
        <f t="shared" si="284"/>
        <v>0</v>
      </c>
      <c r="BU213" s="144">
        <f t="shared" si="285"/>
        <v>0</v>
      </c>
      <c r="BV213" s="145">
        <f t="shared" si="286"/>
        <v>0</v>
      </c>
      <c r="BW213" s="146">
        <f t="shared" si="287"/>
        <v>0</v>
      </c>
      <c r="BX213" s="147"/>
      <c r="BY213" s="144">
        <f t="shared" si="288"/>
        <v>8.58</v>
      </c>
      <c r="BZ213" s="144">
        <f t="shared" si="289"/>
        <v>0.32999999999999996</v>
      </c>
      <c r="CA213" s="144">
        <f t="shared" si="290"/>
        <v>8.91</v>
      </c>
      <c r="CB213" s="144">
        <f t="shared" si="291"/>
        <v>0</v>
      </c>
      <c r="CC213" s="144">
        <f t="shared" si="292"/>
        <v>0</v>
      </c>
      <c r="CD213" s="144">
        <f t="shared" si="293"/>
        <v>0</v>
      </c>
      <c r="CE213" s="144">
        <f t="shared" si="294"/>
        <v>0</v>
      </c>
      <c r="CF213" s="144">
        <f t="shared" si="295"/>
        <v>0</v>
      </c>
      <c r="CG213" s="144">
        <f t="shared" si="296"/>
        <v>0</v>
      </c>
      <c r="CH213" s="148">
        <f t="shared" si="297"/>
        <v>0</v>
      </c>
    </row>
    <row r="214" spans="1:86" s="149" customFormat="1" ht="15.75" customHeight="1" x14ac:dyDescent="0.25">
      <c r="A214" s="117" t="s">
        <v>44</v>
      </c>
      <c r="B214" s="118" t="s">
        <v>392</v>
      </c>
      <c r="C214" s="274" t="s">
        <v>366</v>
      </c>
      <c r="D214" s="119" t="s">
        <v>376</v>
      </c>
      <c r="E214" s="121" t="s">
        <v>22</v>
      </c>
      <c r="F214" s="121" t="s">
        <v>355</v>
      </c>
      <c r="G214" s="121"/>
      <c r="H214" s="122">
        <v>8</v>
      </c>
      <c r="I214" s="123"/>
      <c r="J214" s="123" t="s">
        <v>380</v>
      </c>
      <c r="K214" s="124">
        <f t="shared" ref="K214:K284" si="438">L214+M214</f>
        <v>27</v>
      </c>
      <c r="L214" s="123">
        <v>26</v>
      </c>
      <c r="M214" s="123">
        <v>1</v>
      </c>
      <c r="N214" s="123" t="s">
        <v>367</v>
      </c>
      <c r="O214" s="123"/>
      <c r="P214" s="124">
        <f t="shared" ref="P214:P284" si="439">SUM(Q214:R214)</f>
        <v>1</v>
      </c>
      <c r="Q214" s="123">
        <v>1</v>
      </c>
      <c r="R214" s="123"/>
      <c r="S214" s="123" t="s">
        <v>329</v>
      </c>
      <c r="T214" s="123"/>
      <c r="U214" s="123" t="s">
        <v>390</v>
      </c>
      <c r="V214" s="123"/>
      <c r="W214" s="123" t="s">
        <v>530</v>
      </c>
      <c r="X214" s="123" t="s">
        <v>484</v>
      </c>
      <c r="Y214" s="123" t="s">
        <v>480</v>
      </c>
      <c r="Z214" s="297" t="s">
        <v>470</v>
      </c>
      <c r="AA214" s="126"/>
      <c r="AB214" s="127"/>
      <c r="AC214" s="128"/>
      <c r="AD214" s="129"/>
      <c r="AE214" s="130"/>
      <c r="AF214" s="131"/>
      <c r="AG214" s="132"/>
      <c r="AH214" s="133"/>
      <c r="AI214" s="132"/>
      <c r="AJ214" s="134"/>
      <c r="AK214" s="125"/>
      <c r="AL214" s="135"/>
      <c r="AM214" s="122"/>
      <c r="AN214" s="136">
        <f t="shared" si="254"/>
        <v>0</v>
      </c>
      <c r="AO214" s="137">
        <f t="shared" si="255"/>
        <v>0</v>
      </c>
      <c r="AP214" s="137">
        <f t="shared" si="256"/>
        <v>0</v>
      </c>
      <c r="AQ214" s="138">
        <f t="shared" si="257"/>
        <v>0</v>
      </c>
      <c r="AR214" s="137">
        <f t="shared" si="258"/>
        <v>0</v>
      </c>
      <c r="AS214" s="137">
        <f t="shared" si="259"/>
        <v>0</v>
      </c>
      <c r="AT214" s="137">
        <f t="shared" si="260"/>
        <v>0</v>
      </c>
      <c r="AU214" s="137">
        <f t="shared" si="261"/>
        <v>0</v>
      </c>
      <c r="AV214" s="137">
        <f t="shared" si="262"/>
        <v>0</v>
      </c>
      <c r="AW214" s="137">
        <f t="shared" si="263"/>
        <v>0</v>
      </c>
      <c r="AX214" s="137">
        <f t="shared" si="264"/>
        <v>0</v>
      </c>
      <c r="AY214" s="137">
        <f t="shared" si="265"/>
        <v>0</v>
      </c>
      <c r="AZ214" s="137">
        <f t="shared" si="266"/>
        <v>0</v>
      </c>
      <c r="BA214" s="137">
        <f t="shared" si="267"/>
        <v>8.91</v>
      </c>
      <c r="BB214" s="137">
        <f t="shared" si="268"/>
        <v>0</v>
      </c>
      <c r="BC214" s="137">
        <f t="shared" si="269"/>
        <v>0</v>
      </c>
      <c r="BD214" s="137">
        <f t="shared" si="270"/>
        <v>0</v>
      </c>
      <c r="BE214" s="137">
        <f t="shared" si="271"/>
        <v>0</v>
      </c>
      <c r="BF214" s="137">
        <f t="shared" si="272"/>
        <v>0</v>
      </c>
      <c r="BG214" s="139">
        <f t="shared" si="273"/>
        <v>0</v>
      </c>
      <c r="BH214" s="140">
        <f t="shared" si="274"/>
        <v>0</v>
      </c>
      <c r="BI214" s="152">
        <f t="shared" si="275"/>
        <v>8.58</v>
      </c>
      <c r="BJ214" s="152">
        <f t="shared" si="276"/>
        <v>0.32999999999999996</v>
      </c>
      <c r="BK214" s="152">
        <f t="shared" si="277"/>
        <v>8.91</v>
      </c>
      <c r="BL214" s="153">
        <f t="shared" si="278"/>
        <v>3.7037037037037035E-2</v>
      </c>
      <c r="BM214" s="141"/>
      <c r="BN214" s="152">
        <f t="shared" si="279"/>
        <v>0</v>
      </c>
      <c r="BO214" s="152">
        <f t="shared" si="280"/>
        <v>0</v>
      </c>
      <c r="BP214" s="152">
        <f t="shared" si="281"/>
        <v>0</v>
      </c>
      <c r="BQ214" s="142"/>
      <c r="BR214" s="143">
        <f t="shared" si="282"/>
        <v>8.91</v>
      </c>
      <c r="BS214" s="144">
        <f t="shared" si="283"/>
        <v>0</v>
      </c>
      <c r="BT214" s="144">
        <f t="shared" si="284"/>
        <v>0</v>
      </c>
      <c r="BU214" s="144">
        <f t="shared" si="285"/>
        <v>0</v>
      </c>
      <c r="BV214" s="145">
        <f t="shared" si="286"/>
        <v>0</v>
      </c>
      <c r="BW214" s="146">
        <f t="shared" si="287"/>
        <v>0</v>
      </c>
      <c r="BX214" s="147"/>
      <c r="BY214" s="144">
        <f t="shared" si="288"/>
        <v>8.58</v>
      </c>
      <c r="BZ214" s="144">
        <f t="shared" si="289"/>
        <v>0.32999999999999996</v>
      </c>
      <c r="CA214" s="144">
        <f t="shared" si="290"/>
        <v>8.91</v>
      </c>
      <c r="CB214" s="144">
        <f t="shared" si="291"/>
        <v>0</v>
      </c>
      <c r="CC214" s="144">
        <f t="shared" si="292"/>
        <v>0</v>
      </c>
      <c r="CD214" s="144">
        <f t="shared" si="293"/>
        <v>0</v>
      </c>
      <c r="CE214" s="144">
        <f t="shared" si="294"/>
        <v>0</v>
      </c>
      <c r="CF214" s="144">
        <f t="shared" si="295"/>
        <v>0</v>
      </c>
      <c r="CG214" s="144">
        <f t="shared" si="296"/>
        <v>0</v>
      </c>
      <c r="CH214" s="148">
        <f t="shared" si="297"/>
        <v>0</v>
      </c>
    </row>
    <row r="215" spans="1:86" s="149" customFormat="1" ht="15.75" customHeight="1" x14ac:dyDescent="0.25">
      <c r="A215" s="117" t="s">
        <v>44</v>
      </c>
      <c r="B215" s="118" t="s">
        <v>392</v>
      </c>
      <c r="C215" s="274" t="s">
        <v>366</v>
      </c>
      <c r="D215" s="119" t="s">
        <v>376</v>
      </c>
      <c r="E215" s="121" t="s">
        <v>22</v>
      </c>
      <c r="F215" s="121" t="s">
        <v>355</v>
      </c>
      <c r="G215" s="121"/>
      <c r="H215" s="122">
        <v>8</v>
      </c>
      <c r="I215" s="123"/>
      <c r="J215" s="123" t="s">
        <v>380</v>
      </c>
      <c r="K215" s="124">
        <f t="shared" si="438"/>
        <v>27</v>
      </c>
      <c r="L215" s="123">
        <v>26</v>
      </c>
      <c r="M215" s="123">
        <v>1</v>
      </c>
      <c r="N215" s="123" t="s">
        <v>367</v>
      </c>
      <c r="O215" s="123"/>
      <c r="P215" s="124">
        <f t="shared" si="439"/>
        <v>1</v>
      </c>
      <c r="Q215" s="123">
        <v>1</v>
      </c>
      <c r="R215" s="123"/>
      <c r="S215" s="123" t="s">
        <v>329</v>
      </c>
      <c r="T215" s="123"/>
      <c r="U215" s="123" t="s">
        <v>390</v>
      </c>
      <c r="V215" s="123" t="s">
        <v>482</v>
      </c>
      <c r="W215" s="123" t="s">
        <v>44</v>
      </c>
      <c r="X215" s="123" t="s">
        <v>482</v>
      </c>
      <c r="Y215" s="123" t="s">
        <v>480</v>
      </c>
      <c r="Z215" s="297" t="s">
        <v>471</v>
      </c>
      <c r="AA215" s="126"/>
      <c r="AB215" s="127"/>
      <c r="AC215" s="128"/>
      <c r="AD215" s="129"/>
      <c r="AE215" s="130"/>
      <c r="AF215" s="131"/>
      <c r="AG215" s="132"/>
      <c r="AH215" s="133"/>
      <c r="AI215" s="132"/>
      <c r="AJ215" s="134"/>
      <c r="AK215" s="125"/>
      <c r="AL215" s="135"/>
      <c r="AM215" s="122"/>
      <c r="AN215" s="136">
        <f t="shared" si="254"/>
        <v>0</v>
      </c>
      <c r="AO215" s="137">
        <f t="shared" si="255"/>
        <v>0</v>
      </c>
      <c r="AP215" s="137">
        <f t="shared" si="256"/>
        <v>0</v>
      </c>
      <c r="AQ215" s="138">
        <f t="shared" si="257"/>
        <v>0</v>
      </c>
      <c r="AR215" s="137">
        <f t="shared" si="258"/>
        <v>0</v>
      </c>
      <c r="AS215" s="137">
        <f t="shared" si="259"/>
        <v>0</v>
      </c>
      <c r="AT215" s="137">
        <f t="shared" si="260"/>
        <v>0</v>
      </c>
      <c r="AU215" s="137">
        <f t="shared" si="261"/>
        <v>0</v>
      </c>
      <c r="AV215" s="137">
        <f t="shared" si="262"/>
        <v>0</v>
      </c>
      <c r="AW215" s="137">
        <f t="shared" si="263"/>
        <v>0</v>
      </c>
      <c r="AX215" s="137">
        <f t="shared" si="264"/>
        <v>0</v>
      </c>
      <c r="AY215" s="137">
        <f t="shared" si="265"/>
        <v>0</v>
      </c>
      <c r="AZ215" s="137">
        <f t="shared" si="266"/>
        <v>0</v>
      </c>
      <c r="BA215" s="137">
        <f t="shared" si="267"/>
        <v>8.91</v>
      </c>
      <c r="BB215" s="137">
        <f t="shared" si="268"/>
        <v>0</v>
      </c>
      <c r="BC215" s="137">
        <f t="shared" si="269"/>
        <v>0</v>
      </c>
      <c r="BD215" s="137">
        <f t="shared" si="270"/>
        <v>0</v>
      </c>
      <c r="BE215" s="137">
        <f t="shared" si="271"/>
        <v>0</v>
      </c>
      <c r="BF215" s="137">
        <f t="shared" si="272"/>
        <v>0</v>
      </c>
      <c r="BG215" s="139">
        <f t="shared" si="273"/>
        <v>0</v>
      </c>
      <c r="BH215" s="140">
        <f t="shared" si="274"/>
        <v>0</v>
      </c>
      <c r="BI215" s="152">
        <f t="shared" si="275"/>
        <v>8.58</v>
      </c>
      <c r="BJ215" s="152">
        <f t="shared" si="276"/>
        <v>0.32999999999999996</v>
      </c>
      <c r="BK215" s="152">
        <f t="shared" si="277"/>
        <v>8.91</v>
      </c>
      <c r="BL215" s="153">
        <f t="shared" si="278"/>
        <v>3.7037037037037035E-2</v>
      </c>
      <c r="BM215" s="141"/>
      <c r="BN215" s="152">
        <f t="shared" si="279"/>
        <v>0</v>
      </c>
      <c r="BO215" s="152">
        <f t="shared" si="280"/>
        <v>0</v>
      </c>
      <c r="BP215" s="152">
        <f t="shared" si="281"/>
        <v>0</v>
      </c>
      <c r="BQ215" s="142"/>
      <c r="BR215" s="143">
        <f t="shared" si="282"/>
        <v>8.91</v>
      </c>
      <c r="BS215" s="144">
        <f t="shared" si="283"/>
        <v>0</v>
      </c>
      <c r="BT215" s="144">
        <f t="shared" si="284"/>
        <v>0</v>
      </c>
      <c r="BU215" s="144">
        <f t="shared" si="285"/>
        <v>0</v>
      </c>
      <c r="BV215" s="145">
        <f t="shared" si="286"/>
        <v>0</v>
      </c>
      <c r="BW215" s="146">
        <f t="shared" si="287"/>
        <v>0</v>
      </c>
      <c r="BX215" s="147"/>
      <c r="BY215" s="144">
        <f t="shared" si="288"/>
        <v>8.58</v>
      </c>
      <c r="BZ215" s="144">
        <f t="shared" si="289"/>
        <v>0.32999999999999996</v>
      </c>
      <c r="CA215" s="144">
        <f t="shared" si="290"/>
        <v>8.91</v>
      </c>
      <c r="CB215" s="144">
        <f t="shared" si="291"/>
        <v>0</v>
      </c>
      <c r="CC215" s="144">
        <f t="shared" si="292"/>
        <v>0</v>
      </c>
      <c r="CD215" s="144">
        <f t="shared" si="293"/>
        <v>0</v>
      </c>
      <c r="CE215" s="144">
        <f t="shared" si="294"/>
        <v>0</v>
      </c>
      <c r="CF215" s="144">
        <f t="shared" si="295"/>
        <v>0</v>
      </c>
      <c r="CG215" s="144">
        <f t="shared" si="296"/>
        <v>0</v>
      </c>
      <c r="CH215" s="148">
        <f t="shared" si="297"/>
        <v>0</v>
      </c>
    </row>
    <row r="216" spans="1:86" s="149" customFormat="1" ht="15.75" customHeight="1" x14ac:dyDescent="0.25">
      <c r="A216" s="117" t="s">
        <v>44</v>
      </c>
      <c r="B216" s="118" t="s">
        <v>392</v>
      </c>
      <c r="C216" s="274" t="s">
        <v>369</v>
      </c>
      <c r="D216" s="119" t="s">
        <v>376</v>
      </c>
      <c r="E216" s="121" t="s">
        <v>22</v>
      </c>
      <c r="F216" s="121" t="s">
        <v>355</v>
      </c>
      <c r="G216" s="121"/>
      <c r="H216" s="122">
        <v>8</v>
      </c>
      <c r="I216" s="123"/>
      <c r="J216" s="123" t="s">
        <v>380</v>
      </c>
      <c r="K216" s="124">
        <f t="shared" si="438"/>
        <v>27</v>
      </c>
      <c r="L216" s="123">
        <v>26</v>
      </c>
      <c r="M216" s="123">
        <v>1</v>
      </c>
      <c r="N216" s="123" t="s">
        <v>370</v>
      </c>
      <c r="O216" s="123"/>
      <c r="P216" s="124">
        <f t="shared" si="439"/>
        <v>1</v>
      </c>
      <c r="Q216" s="123">
        <v>1</v>
      </c>
      <c r="R216" s="123"/>
      <c r="S216" s="123" t="s">
        <v>329</v>
      </c>
      <c r="T216" s="123"/>
      <c r="U216" s="123" t="s">
        <v>390</v>
      </c>
      <c r="V216" s="123" t="s">
        <v>484</v>
      </c>
      <c r="W216" s="123" t="s">
        <v>530</v>
      </c>
      <c r="X216" s="123" t="s">
        <v>532</v>
      </c>
      <c r="Y216" s="123" t="s">
        <v>480</v>
      </c>
      <c r="Z216" s="297" t="s">
        <v>528</v>
      </c>
      <c r="AA216" s="126"/>
      <c r="AB216" s="127"/>
      <c r="AC216" s="128"/>
      <c r="AD216" s="129"/>
      <c r="AE216" s="130"/>
      <c r="AF216" s="131"/>
      <c r="AG216" s="132"/>
      <c r="AH216" s="133"/>
      <c r="AI216" s="132"/>
      <c r="AJ216" s="134"/>
      <c r="AK216" s="125"/>
      <c r="AL216" s="135"/>
      <c r="AM216" s="122">
        <v>20</v>
      </c>
      <c r="AN216" s="136">
        <f t="shared" si="254"/>
        <v>0</v>
      </c>
      <c r="AO216" s="137">
        <f t="shared" si="255"/>
        <v>0</v>
      </c>
      <c r="AP216" s="137">
        <f t="shared" si="256"/>
        <v>0</v>
      </c>
      <c r="AQ216" s="138">
        <f t="shared" si="257"/>
        <v>0</v>
      </c>
      <c r="AR216" s="137">
        <f t="shared" si="258"/>
        <v>0</v>
      </c>
      <c r="AS216" s="137">
        <f t="shared" si="259"/>
        <v>0</v>
      </c>
      <c r="AT216" s="137">
        <f t="shared" si="260"/>
        <v>0</v>
      </c>
      <c r="AU216" s="137">
        <f t="shared" si="261"/>
        <v>0</v>
      </c>
      <c r="AV216" s="137">
        <f t="shared" si="262"/>
        <v>0</v>
      </c>
      <c r="AW216" s="137">
        <f t="shared" si="263"/>
        <v>0</v>
      </c>
      <c r="AX216" s="137">
        <f t="shared" si="264"/>
        <v>0</v>
      </c>
      <c r="AY216" s="137">
        <f t="shared" si="265"/>
        <v>0</v>
      </c>
      <c r="AZ216" s="137">
        <f t="shared" si="266"/>
        <v>0</v>
      </c>
      <c r="BA216" s="137">
        <f t="shared" si="267"/>
        <v>0</v>
      </c>
      <c r="BB216" s="137">
        <f t="shared" si="268"/>
        <v>13.5</v>
      </c>
      <c r="BC216" s="137">
        <f t="shared" si="269"/>
        <v>13.5</v>
      </c>
      <c r="BD216" s="137">
        <f t="shared" si="270"/>
        <v>0</v>
      </c>
      <c r="BE216" s="137">
        <f t="shared" si="271"/>
        <v>0</v>
      </c>
      <c r="BF216" s="137">
        <f t="shared" si="272"/>
        <v>0</v>
      </c>
      <c r="BG216" s="139">
        <f t="shared" si="273"/>
        <v>0</v>
      </c>
      <c r="BH216" s="140">
        <f t="shared" si="274"/>
        <v>0</v>
      </c>
      <c r="BI216" s="152">
        <f t="shared" si="275"/>
        <v>13</v>
      </c>
      <c r="BJ216" s="152">
        <f t="shared" si="276"/>
        <v>0.5</v>
      </c>
      <c r="BK216" s="152">
        <f t="shared" si="277"/>
        <v>13.5</v>
      </c>
      <c r="BL216" s="153">
        <f t="shared" si="278"/>
        <v>3.7037037037037035E-2</v>
      </c>
      <c r="BM216" s="141"/>
      <c r="BN216" s="152">
        <f t="shared" si="279"/>
        <v>0</v>
      </c>
      <c r="BO216" s="152">
        <f t="shared" si="280"/>
        <v>0</v>
      </c>
      <c r="BP216" s="152">
        <f t="shared" si="281"/>
        <v>0</v>
      </c>
      <c r="BQ216" s="142"/>
      <c r="BR216" s="143">
        <f t="shared" si="282"/>
        <v>13.5</v>
      </c>
      <c r="BS216" s="144">
        <f t="shared" si="283"/>
        <v>0</v>
      </c>
      <c r="BT216" s="144">
        <f t="shared" si="284"/>
        <v>0</v>
      </c>
      <c r="BU216" s="144">
        <f t="shared" si="285"/>
        <v>0</v>
      </c>
      <c r="BV216" s="145">
        <f t="shared" si="286"/>
        <v>0</v>
      </c>
      <c r="BW216" s="146">
        <f t="shared" si="287"/>
        <v>0</v>
      </c>
      <c r="BX216" s="147"/>
      <c r="BY216" s="144">
        <f t="shared" si="288"/>
        <v>13</v>
      </c>
      <c r="BZ216" s="144">
        <f t="shared" si="289"/>
        <v>0.5</v>
      </c>
      <c r="CA216" s="144">
        <f t="shared" si="290"/>
        <v>13.5</v>
      </c>
      <c r="CB216" s="144">
        <f t="shared" si="291"/>
        <v>0</v>
      </c>
      <c r="CC216" s="144">
        <f t="shared" si="292"/>
        <v>0</v>
      </c>
      <c r="CD216" s="144">
        <f t="shared" si="293"/>
        <v>0</v>
      </c>
      <c r="CE216" s="144">
        <f t="shared" si="294"/>
        <v>0</v>
      </c>
      <c r="CF216" s="144">
        <f t="shared" si="295"/>
        <v>0</v>
      </c>
      <c r="CG216" s="144">
        <f t="shared" si="296"/>
        <v>0</v>
      </c>
      <c r="CH216" s="148">
        <f t="shared" si="297"/>
        <v>0</v>
      </c>
    </row>
    <row r="217" spans="1:86" s="149" customFormat="1" ht="15.75" customHeight="1" x14ac:dyDescent="0.25">
      <c r="A217" s="117" t="s">
        <v>44</v>
      </c>
      <c r="B217" s="118" t="s">
        <v>392</v>
      </c>
      <c r="C217" s="274" t="s">
        <v>369</v>
      </c>
      <c r="D217" s="119" t="s">
        <v>376</v>
      </c>
      <c r="E217" s="121" t="s">
        <v>22</v>
      </c>
      <c r="F217" s="121" t="s">
        <v>355</v>
      </c>
      <c r="G217" s="121"/>
      <c r="H217" s="122">
        <v>8</v>
      </c>
      <c r="I217" s="123"/>
      <c r="J217" s="123" t="s">
        <v>380</v>
      </c>
      <c r="K217" s="124">
        <f t="shared" si="438"/>
        <v>27</v>
      </c>
      <c r="L217" s="123">
        <v>26</v>
      </c>
      <c r="M217" s="123">
        <v>1</v>
      </c>
      <c r="N217" s="123" t="s">
        <v>370</v>
      </c>
      <c r="O217" s="123"/>
      <c r="P217" s="124">
        <f t="shared" si="439"/>
        <v>1</v>
      </c>
      <c r="Q217" s="123">
        <v>1</v>
      </c>
      <c r="R217" s="123"/>
      <c r="S217" s="123" t="s">
        <v>329</v>
      </c>
      <c r="T217" s="123"/>
      <c r="U217" s="123" t="s">
        <v>390</v>
      </c>
      <c r="V217" s="123" t="s">
        <v>484</v>
      </c>
      <c r="W217" s="123" t="s">
        <v>44</v>
      </c>
      <c r="X217" s="123" t="s">
        <v>482</v>
      </c>
      <c r="Y217" s="123" t="s">
        <v>480</v>
      </c>
      <c r="Z217" s="297" t="s">
        <v>465</v>
      </c>
      <c r="AA217" s="126"/>
      <c r="AB217" s="127"/>
      <c r="AC217" s="128"/>
      <c r="AD217" s="129"/>
      <c r="AE217" s="130"/>
      <c r="AF217" s="131"/>
      <c r="AG217" s="132"/>
      <c r="AH217" s="133"/>
      <c r="AI217" s="132"/>
      <c r="AJ217" s="134"/>
      <c r="AK217" s="125"/>
      <c r="AL217" s="135"/>
      <c r="AM217" s="122">
        <v>20</v>
      </c>
      <c r="AN217" s="136">
        <f t="shared" si="254"/>
        <v>0</v>
      </c>
      <c r="AO217" s="137">
        <f t="shared" si="255"/>
        <v>0</v>
      </c>
      <c r="AP217" s="137">
        <f t="shared" si="256"/>
        <v>0</v>
      </c>
      <c r="AQ217" s="138">
        <f t="shared" si="257"/>
        <v>0</v>
      </c>
      <c r="AR217" s="137">
        <f t="shared" si="258"/>
        <v>0</v>
      </c>
      <c r="AS217" s="137">
        <f t="shared" si="259"/>
        <v>0</v>
      </c>
      <c r="AT217" s="137">
        <f t="shared" si="260"/>
        <v>0</v>
      </c>
      <c r="AU217" s="137">
        <f t="shared" si="261"/>
        <v>0</v>
      </c>
      <c r="AV217" s="137">
        <f t="shared" si="262"/>
        <v>0</v>
      </c>
      <c r="AW217" s="137">
        <f t="shared" si="263"/>
        <v>0</v>
      </c>
      <c r="AX217" s="137">
        <f t="shared" si="264"/>
        <v>0</v>
      </c>
      <c r="AY217" s="137">
        <f t="shared" si="265"/>
        <v>0</v>
      </c>
      <c r="AZ217" s="137">
        <f t="shared" si="266"/>
        <v>0</v>
      </c>
      <c r="BA217" s="137">
        <f t="shared" si="267"/>
        <v>0</v>
      </c>
      <c r="BB217" s="137">
        <f t="shared" si="268"/>
        <v>13.5</v>
      </c>
      <c r="BC217" s="137">
        <f t="shared" si="269"/>
        <v>13.5</v>
      </c>
      <c r="BD217" s="137">
        <f t="shared" si="270"/>
        <v>0</v>
      </c>
      <c r="BE217" s="137">
        <f t="shared" si="271"/>
        <v>0</v>
      </c>
      <c r="BF217" s="137">
        <f t="shared" si="272"/>
        <v>0</v>
      </c>
      <c r="BG217" s="139">
        <f t="shared" si="273"/>
        <v>0</v>
      </c>
      <c r="BH217" s="140">
        <f t="shared" si="274"/>
        <v>0</v>
      </c>
      <c r="BI217" s="152">
        <f t="shared" si="275"/>
        <v>13</v>
      </c>
      <c r="BJ217" s="152">
        <f t="shared" si="276"/>
        <v>0.5</v>
      </c>
      <c r="BK217" s="152">
        <f t="shared" si="277"/>
        <v>13.5</v>
      </c>
      <c r="BL217" s="153">
        <f t="shared" si="278"/>
        <v>3.7037037037037035E-2</v>
      </c>
      <c r="BM217" s="141"/>
      <c r="BN217" s="152">
        <f t="shared" si="279"/>
        <v>0</v>
      </c>
      <c r="BO217" s="152">
        <f t="shared" si="280"/>
        <v>0</v>
      </c>
      <c r="BP217" s="152">
        <f t="shared" si="281"/>
        <v>0</v>
      </c>
      <c r="BQ217" s="142"/>
      <c r="BR217" s="143">
        <f t="shared" si="282"/>
        <v>13.5</v>
      </c>
      <c r="BS217" s="144">
        <f t="shared" si="283"/>
        <v>0</v>
      </c>
      <c r="BT217" s="144">
        <f t="shared" si="284"/>
        <v>0</v>
      </c>
      <c r="BU217" s="144">
        <f t="shared" si="285"/>
        <v>0</v>
      </c>
      <c r="BV217" s="145">
        <f t="shared" si="286"/>
        <v>0</v>
      </c>
      <c r="BW217" s="146">
        <f t="shared" si="287"/>
        <v>0</v>
      </c>
      <c r="BX217" s="147"/>
      <c r="BY217" s="144">
        <f t="shared" si="288"/>
        <v>13</v>
      </c>
      <c r="BZ217" s="144">
        <f t="shared" si="289"/>
        <v>0.5</v>
      </c>
      <c r="CA217" s="144">
        <f t="shared" si="290"/>
        <v>13.5</v>
      </c>
      <c r="CB217" s="144">
        <f t="shared" si="291"/>
        <v>0</v>
      </c>
      <c r="CC217" s="144">
        <f t="shared" si="292"/>
        <v>0</v>
      </c>
      <c r="CD217" s="144">
        <f t="shared" si="293"/>
        <v>0</v>
      </c>
      <c r="CE217" s="144">
        <f t="shared" si="294"/>
        <v>0</v>
      </c>
      <c r="CF217" s="144">
        <f t="shared" si="295"/>
        <v>0</v>
      </c>
      <c r="CG217" s="144">
        <f t="shared" si="296"/>
        <v>0</v>
      </c>
      <c r="CH217" s="148">
        <f t="shared" si="297"/>
        <v>0</v>
      </c>
    </row>
    <row r="218" spans="1:86" s="149" customFormat="1" ht="15.75" customHeight="1" x14ac:dyDescent="0.25">
      <c r="A218" s="117" t="s">
        <v>44</v>
      </c>
      <c r="B218" s="118" t="s">
        <v>392</v>
      </c>
      <c r="C218" s="274" t="s">
        <v>369</v>
      </c>
      <c r="D218" s="119" t="s">
        <v>376</v>
      </c>
      <c r="E218" s="121" t="s">
        <v>22</v>
      </c>
      <c r="F218" s="121" t="s">
        <v>355</v>
      </c>
      <c r="G218" s="121"/>
      <c r="H218" s="122">
        <v>8</v>
      </c>
      <c r="I218" s="123"/>
      <c r="J218" s="123" t="s">
        <v>380</v>
      </c>
      <c r="K218" s="124">
        <f t="shared" si="438"/>
        <v>27</v>
      </c>
      <c r="L218" s="123">
        <v>26</v>
      </c>
      <c r="M218" s="123">
        <v>1</v>
      </c>
      <c r="N218" s="123" t="s">
        <v>370</v>
      </c>
      <c r="O218" s="123"/>
      <c r="P218" s="124">
        <f t="shared" si="439"/>
        <v>1</v>
      </c>
      <c r="Q218" s="123">
        <v>1</v>
      </c>
      <c r="R218" s="123"/>
      <c r="S218" s="123" t="s">
        <v>329</v>
      </c>
      <c r="T218" s="123"/>
      <c r="U218" s="123" t="s">
        <v>390</v>
      </c>
      <c r="V218" s="123" t="s">
        <v>482</v>
      </c>
      <c r="W218" s="123" t="s">
        <v>44</v>
      </c>
      <c r="X218" s="123" t="s">
        <v>482</v>
      </c>
      <c r="Y218" s="123" t="s">
        <v>480</v>
      </c>
      <c r="Z218" s="297" t="s">
        <v>471</v>
      </c>
      <c r="AA218" s="126"/>
      <c r="AB218" s="127"/>
      <c r="AC218" s="128"/>
      <c r="AD218" s="129"/>
      <c r="AE218" s="130"/>
      <c r="AF218" s="131"/>
      <c r="AG218" s="132"/>
      <c r="AH218" s="133"/>
      <c r="AI218" s="132"/>
      <c r="AJ218" s="134"/>
      <c r="AK218" s="125"/>
      <c r="AL218" s="135"/>
      <c r="AM218" s="122">
        <v>20</v>
      </c>
      <c r="AN218" s="136">
        <f t="shared" si="254"/>
        <v>0</v>
      </c>
      <c r="AO218" s="137">
        <f t="shared" si="255"/>
        <v>0</v>
      </c>
      <c r="AP218" s="137">
        <f t="shared" si="256"/>
        <v>0</v>
      </c>
      <c r="AQ218" s="138">
        <f t="shared" si="257"/>
        <v>0</v>
      </c>
      <c r="AR218" s="137">
        <f t="shared" si="258"/>
        <v>0</v>
      </c>
      <c r="AS218" s="137">
        <f t="shared" si="259"/>
        <v>0</v>
      </c>
      <c r="AT218" s="137">
        <f t="shared" si="260"/>
        <v>0</v>
      </c>
      <c r="AU218" s="137">
        <f t="shared" si="261"/>
        <v>0</v>
      </c>
      <c r="AV218" s="137">
        <f t="shared" si="262"/>
        <v>0</v>
      </c>
      <c r="AW218" s="137">
        <f t="shared" si="263"/>
        <v>0</v>
      </c>
      <c r="AX218" s="137">
        <f t="shared" si="264"/>
        <v>0</v>
      </c>
      <c r="AY218" s="137">
        <f t="shared" si="265"/>
        <v>0</v>
      </c>
      <c r="AZ218" s="137">
        <f t="shared" si="266"/>
        <v>0</v>
      </c>
      <c r="BA218" s="137">
        <f t="shared" si="267"/>
        <v>0</v>
      </c>
      <c r="BB218" s="137">
        <f t="shared" si="268"/>
        <v>13.5</v>
      </c>
      <c r="BC218" s="137">
        <f t="shared" si="269"/>
        <v>13.5</v>
      </c>
      <c r="BD218" s="137">
        <f t="shared" si="270"/>
        <v>0</v>
      </c>
      <c r="BE218" s="137">
        <f t="shared" si="271"/>
        <v>0</v>
      </c>
      <c r="BF218" s="137">
        <f t="shared" si="272"/>
        <v>0</v>
      </c>
      <c r="BG218" s="139">
        <f t="shared" si="273"/>
        <v>0</v>
      </c>
      <c r="BH218" s="140">
        <f t="shared" si="274"/>
        <v>0</v>
      </c>
      <c r="BI218" s="152">
        <f t="shared" si="275"/>
        <v>13</v>
      </c>
      <c r="BJ218" s="152">
        <f t="shared" si="276"/>
        <v>0.5</v>
      </c>
      <c r="BK218" s="152">
        <f t="shared" si="277"/>
        <v>13.5</v>
      </c>
      <c r="BL218" s="153">
        <f t="shared" si="278"/>
        <v>3.7037037037037035E-2</v>
      </c>
      <c r="BM218" s="141"/>
      <c r="BN218" s="152">
        <f t="shared" si="279"/>
        <v>0</v>
      </c>
      <c r="BO218" s="152">
        <f t="shared" si="280"/>
        <v>0</v>
      </c>
      <c r="BP218" s="152">
        <f t="shared" si="281"/>
        <v>0</v>
      </c>
      <c r="BQ218" s="142"/>
      <c r="BR218" s="143">
        <f t="shared" si="282"/>
        <v>13.5</v>
      </c>
      <c r="BS218" s="144">
        <f t="shared" si="283"/>
        <v>0</v>
      </c>
      <c r="BT218" s="144">
        <f t="shared" si="284"/>
        <v>0</v>
      </c>
      <c r="BU218" s="144">
        <f t="shared" si="285"/>
        <v>0</v>
      </c>
      <c r="BV218" s="145">
        <f t="shared" si="286"/>
        <v>0</v>
      </c>
      <c r="BW218" s="146">
        <f t="shared" si="287"/>
        <v>0</v>
      </c>
      <c r="BX218" s="147"/>
      <c r="BY218" s="144">
        <f t="shared" si="288"/>
        <v>13</v>
      </c>
      <c r="BZ218" s="144">
        <f t="shared" si="289"/>
        <v>0.5</v>
      </c>
      <c r="CA218" s="144">
        <f t="shared" si="290"/>
        <v>13.5</v>
      </c>
      <c r="CB218" s="144">
        <f t="shared" si="291"/>
        <v>0</v>
      </c>
      <c r="CC218" s="144">
        <f t="shared" si="292"/>
        <v>0</v>
      </c>
      <c r="CD218" s="144">
        <f t="shared" si="293"/>
        <v>0</v>
      </c>
      <c r="CE218" s="144">
        <f t="shared" si="294"/>
        <v>0</v>
      </c>
      <c r="CF218" s="144">
        <f t="shared" si="295"/>
        <v>0</v>
      </c>
      <c r="CG218" s="144">
        <f t="shared" si="296"/>
        <v>0</v>
      </c>
      <c r="CH218" s="148">
        <f t="shared" si="297"/>
        <v>0</v>
      </c>
    </row>
    <row r="219" spans="1:86" s="149" customFormat="1" ht="15.75" customHeight="1" x14ac:dyDescent="0.25">
      <c r="A219" s="117" t="s">
        <v>44</v>
      </c>
      <c r="B219" s="118" t="s">
        <v>392</v>
      </c>
      <c r="C219" s="274" t="s">
        <v>369</v>
      </c>
      <c r="D219" s="119" t="s">
        <v>376</v>
      </c>
      <c r="E219" s="121" t="s">
        <v>22</v>
      </c>
      <c r="F219" s="121" t="s">
        <v>355</v>
      </c>
      <c r="G219" s="121"/>
      <c r="H219" s="122">
        <v>8</v>
      </c>
      <c r="I219" s="123"/>
      <c r="J219" s="123" t="s">
        <v>380</v>
      </c>
      <c r="K219" s="124">
        <f t="shared" si="438"/>
        <v>27</v>
      </c>
      <c r="L219" s="123">
        <v>26</v>
      </c>
      <c r="M219" s="123">
        <v>1</v>
      </c>
      <c r="N219" s="123" t="s">
        <v>371</v>
      </c>
      <c r="O219" s="123"/>
      <c r="P219" s="124">
        <f t="shared" si="439"/>
        <v>1</v>
      </c>
      <c r="Q219" s="123">
        <v>1</v>
      </c>
      <c r="R219" s="123"/>
      <c r="S219" s="123" t="s">
        <v>329</v>
      </c>
      <c r="T219" s="123"/>
      <c r="U219" s="123" t="s">
        <v>390</v>
      </c>
      <c r="V219" s="123"/>
      <c r="W219" s="123"/>
      <c r="X219" s="123" t="s">
        <v>483</v>
      </c>
      <c r="Y219" s="123" t="s">
        <v>479</v>
      </c>
      <c r="Z219" s="297" t="s">
        <v>472</v>
      </c>
      <c r="AA219" s="126"/>
      <c r="AB219" s="127"/>
      <c r="AC219" s="128"/>
      <c r="AD219" s="129"/>
      <c r="AE219" s="130"/>
      <c r="AF219" s="131"/>
      <c r="AG219" s="132"/>
      <c r="AH219" s="133"/>
      <c r="AI219" s="132"/>
      <c r="AJ219" s="134"/>
      <c r="AK219" s="125"/>
      <c r="AL219" s="135"/>
      <c r="AM219" s="122">
        <v>20</v>
      </c>
      <c r="AN219" s="136">
        <f t="shared" si="254"/>
        <v>0</v>
      </c>
      <c r="AO219" s="137">
        <f t="shared" si="255"/>
        <v>0</v>
      </c>
      <c r="AP219" s="137">
        <f t="shared" si="256"/>
        <v>0</v>
      </c>
      <c r="AQ219" s="138">
        <f t="shared" si="257"/>
        <v>0</v>
      </c>
      <c r="AR219" s="137">
        <f t="shared" si="258"/>
        <v>0</v>
      </c>
      <c r="AS219" s="137">
        <f t="shared" si="259"/>
        <v>0</v>
      </c>
      <c r="AT219" s="137">
        <f t="shared" si="260"/>
        <v>0</v>
      </c>
      <c r="AU219" s="137">
        <f t="shared" si="261"/>
        <v>0</v>
      </c>
      <c r="AV219" s="137">
        <f t="shared" si="262"/>
        <v>0</v>
      </c>
      <c r="AW219" s="137">
        <f t="shared" si="263"/>
        <v>0</v>
      </c>
      <c r="AX219" s="137">
        <f t="shared" si="264"/>
        <v>0</v>
      </c>
      <c r="AY219" s="137">
        <f t="shared" si="265"/>
        <v>0</v>
      </c>
      <c r="AZ219" s="137">
        <f t="shared" si="266"/>
        <v>0</v>
      </c>
      <c r="BA219" s="137">
        <f t="shared" si="267"/>
        <v>0</v>
      </c>
      <c r="BB219" s="137">
        <f t="shared" si="268"/>
        <v>27</v>
      </c>
      <c r="BC219" s="137">
        <f t="shared" si="269"/>
        <v>27</v>
      </c>
      <c r="BD219" s="137">
        <f t="shared" si="270"/>
        <v>0</v>
      </c>
      <c r="BE219" s="137">
        <f t="shared" si="271"/>
        <v>0</v>
      </c>
      <c r="BF219" s="137">
        <f t="shared" si="272"/>
        <v>0</v>
      </c>
      <c r="BG219" s="139">
        <f t="shared" si="273"/>
        <v>0</v>
      </c>
      <c r="BH219" s="140">
        <f t="shared" si="274"/>
        <v>0</v>
      </c>
      <c r="BI219" s="152">
        <f t="shared" si="275"/>
        <v>26</v>
      </c>
      <c r="BJ219" s="152">
        <f t="shared" si="276"/>
        <v>1</v>
      </c>
      <c r="BK219" s="152">
        <f t="shared" si="277"/>
        <v>27</v>
      </c>
      <c r="BL219" s="153">
        <f t="shared" si="278"/>
        <v>3.7037037037037035E-2</v>
      </c>
      <c r="BM219" s="141"/>
      <c r="BN219" s="152">
        <f t="shared" si="279"/>
        <v>0</v>
      </c>
      <c r="BO219" s="152">
        <f t="shared" si="280"/>
        <v>0</v>
      </c>
      <c r="BP219" s="152">
        <f t="shared" si="281"/>
        <v>0</v>
      </c>
      <c r="BQ219" s="142"/>
      <c r="BR219" s="143">
        <f t="shared" si="282"/>
        <v>27</v>
      </c>
      <c r="BS219" s="144">
        <f t="shared" si="283"/>
        <v>0</v>
      </c>
      <c r="BT219" s="144">
        <f t="shared" si="284"/>
        <v>0</v>
      </c>
      <c r="BU219" s="144">
        <f t="shared" si="285"/>
        <v>0</v>
      </c>
      <c r="BV219" s="145">
        <f t="shared" si="286"/>
        <v>0</v>
      </c>
      <c r="BW219" s="146">
        <f t="shared" si="287"/>
        <v>0</v>
      </c>
      <c r="BX219" s="147"/>
      <c r="BY219" s="144">
        <f t="shared" si="288"/>
        <v>26</v>
      </c>
      <c r="BZ219" s="144">
        <f t="shared" si="289"/>
        <v>1</v>
      </c>
      <c r="CA219" s="144">
        <f t="shared" si="290"/>
        <v>27</v>
      </c>
      <c r="CB219" s="144">
        <f t="shared" si="291"/>
        <v>0</v>
      </c>
      <c r="CC219" s="144">
        <f t="shared" si="292"/>
        <v>0</v>
      </c>
      <c r="CD219" s="144">
        <f t="shared" si="293"/>
        <v>0</v>
      </c>
      <c r="CE219" s="144">
        <f t="shared" si="294"/>
        <v>0</v>
      </c>
      <c r="CF219" s="144">
        <f t="shared" si="295"/>
        <v>0</v>
      </c>
      <c r="CG219" s="144">
        <f t="shared" si="296"/>
        <v>0</v>
      </c>
      <c r="CH219" s="148">
        <f t="shared" si="297"/>
        <v>0</v>
      </c>
    </row>
    <row r="220" spans="1:86" s="149" customFormat="1" ht="31.5" customHeight="1" x14ac:dyDescent="0.25">
      <c r="A220" s="117" t="s">
        <v>44</v>
      </c>
      <c r="B220" s="118" t="s">
        <v>391</v>
      </c>
      <c r="C220" s="274" t="s">
        <v>362</v>
      </c>
      <c r="D220" s="119" t="s">
        <v>376</v>
      </c>
      <c r="E220" s="121" t="s">
        <v>155</v>
      </c>
      <c r="F220" s="121" t="s">
        <v>139</v>
      </c>
      <c r="G220" s="121"/>
      <c r="H220" s="122">
        <v>1</v>
      </c>
      <c r="I220" s="123"/>
      <c r="J220" s="123" t="s">
        <v>396</v>
      </c>
      <c r="K220" s="124">
        <f t="shared" si="438"/>
        <v>10</v>
      </c>
      <c r="L220" s="123">
        <v>8</v>
      </c>
      <c r="M220" s="123">
        <v>2</v>
      </c>
      <c r="N220" s="123" t="s">
        <v>357</v>
      </c>
      <c r="O220" s="123"/>
      <c r="P220" s="124">
        <f t="shared" si="439"/>
        <v>1</v>
      </c>
      <c r="Q220" s="123">
        <v>1</v>
      </c>
      <c r="R220" s="123"/>
      <c r="S220" s="123" t="s">
        <v>329</v>
      </c>
      <c r="T220" s="123"/>
      <c r="U220" s="123" t="s">
        <v>390</v>
      </c>
      <c r="V220" s="123"/>
      <c r="W220" s="123" t="s">
        <v>44</v>
      </c>
      <c r="X220" s="123" t="s">
        <v>535</v>
      </c>
      <c r="Y220" s="123" t="s">
        <v>480</v>
      </c>
      <c r="Z220" s="297" t="s">
        <v>465</v>
      </c>
      <c r="AA220" s="126"/>
      <c r="AB220" s="127"/>
      <c r="AC220" s="128"/>
      <c r="AD220" s="129"/>
      <c r="AE220" s="130"/>
      <c r="AF220" s="131"/>
      <c r="AG220" s="132"/>
      <c r="AH220" s="133"/>
      <c r="AI220" s="132"/>
      <c r="AJ220" s="134"/>
      <c r="AK220" s="125"/>
      <c r="AL220" s="135">
        <v>4</v>
      </c>
      <c r="AM220" s="122"/>
      <c r="AN220" s="136">
        <f t="shared" si="254"/>
        <v>0</v>
      </c>
      <c r="AO220" s="137">
        <f t="shared" si="255"/>
        <v>0</v>
      </c>
      <c r="AP220" s="137">
        <f t="shared" si="256"/>
        <v>0</v>
      </c>
      <c r="AQ220" s="138">
        <f t="shared" si="257"/>
        <v>0</v>
      </c>
      <c r="AR220" s="137">
        <f t="shared" si="258"/>
        <v>0</v>
      </c>
      <c r="AS220" s="137">
        <f t="shared" si="259"/>
        <v>0</v>
      </c>
      <c r="AT220" s="137">
        <f t="shared" si="260"/>
        <v>0</v>
      </c>
      <c r="AU220" s="137">
        <f t="shared" si="261"/>
        <v>0</v>
      </c>
      <c r="AV220" s="137">
        <f t="shared" si="262"/>
        <v>0</v>
      </c>
      <c r="AW220" s="137">
        <f t="shared" si="263"/>
        <v>24</v>
      </c>
      <c r="AX220" s="137">
        <f t="shared" si="264"/>
        <v>0</v>
      </c>
      <c r="AY220" s="137">
        <f t="shared" si="265"/>
        <v>0</v>
      </c>
      <c r="AZ220" s="137">
        <f t="shared" si="266"/>
        <v>0</v>
      </c>
      <c r="BA220" s="137">
        <f t="shared" si="267"/>
        <v>0</v>
      </c>
      <c r="BB220" s="137">
        <f t="shared" si="268"/>
        <v>0</v>
      </c>
      <c r="BC220" s="137">
        <f t="shared" si="269"/>
        <v>0</v>
      </c>
      <c r="BD220" s="137">
        <f t="shared" si="270"/>
        <v>0</v>
      </c>
      <c r="BE220" s="137">
        <f t="shared" si="271"/>
        <v>0</v>
      </c>
      <c r="BF220" s="137">
        <f t="shared" si="272"/>
        <v>0</v>
      </c>
      <c r="BG220" s="139">
        <f t="shared" si="273"/>
        <v>0</v>
      </c>
      <c r="BH220" s="140">
        <f t="shared" si="274"/>
        <v>0</v>
      </c>
      <c r="BI220" s="152">
        <f t="shared" si="275"/>
        <v>19.200000000000003</v>
      </c>
      <c r="BJ220" s="152">
        <f t="shared" si="276"/>
        <v>4.8000000000000007</v>
      </c>
      <c r="BK220" s="152">
        <f t="shared" si="277"/>
        <v>24</v>
      </c>
      <c r="BL220" s="153">
        <f t="shared" si="278"/>
        <v>0.2</v>
      </c>
      <c r="BM220" s="141"/>
      <c r="BN220" s="152">
        <f t="shared" si="279"/>
        <v>0</v>
      </c>
      <c r="BO220" s="152">
        <f t="shared" si="280"/>
        <v>0</v>
      </c>
      <c r="BP220" s="152">
        <f t="shared" si="281"/>
        <v>0</v>
      </c>
      <c r="BQ220" s="142"/>
      <c r="BR220" s="143">
        <f t="shared" si="282"/>
        <v>24</v>
      </c>
      <c r="BS220" s="144">
        <f t="shared" si="283"/>
        <v>0</v>
      </c>
      <c r="BT220" s="144">
        <f t="shared" si="284"/>
        <v>0</v>
      </c>
      <c r="BU220" s="144">
        <f t="shared" si="285"/>
        <v>0</v>
      </c>
      <c r="BV220" s="145">
        <f t="shared" si="286"/>
        <v>0</v>
      </c>
      <c r="BW220" s="146">
        <f t="shared" si="287"/>
        <v>0</v>
      </c>
      <c r="BX220" s="147"/>
      <c r="BY220" s="144">
        <f t="shared" si="288"/>
        <v>19.200000000000003</v>
      </c>
      <c r="BZ220" s="144">
        <f t="shared" si="289"/>
        <v>4.8000000000000007</v>
      </c>
      <c r="CA220" s="144">
        <f t="shared" si="290"/>
        <v>24</v>
      </c>
      <c r="CB220" s="144">
        <f t="shared" si="291"/>
        <v>0</v>
      </c>
      <c r="CC220" s="144">
        <f t="shared" si="292"/>
        <v>0</v>
      </c>
      <c r="CD220" s="144">
        <f t="shared" si="293"/>
        <v>0</v>
      </c>
      <c r="CE220" s="144">
        <f t="shared" si="294"/>
        <v>0</v>
      </c>
      <c r="CF220" s="144">
        <f t="shared" si="295"/>
        <v>0</v>
      </c>
      <c r="CG220" s="144">
        <f t="shared" si="296"/>
        <v>0</v>
      </c>
      <c r="CH220" s="148">
        <f t="shared" si="297"/>
        <v>0</v>
      </c>
    </row>
    <row r="221" spans="1:86" s="149" customFormat="1" ht="15.75" customHeight="1" x14ac:dyDescent="0.25">
      <c r="A221" s="117" t="s">
        <v>44</v>
      </c>
      <c r="B221" s="118" t="s">
        <v>391</v>
      </c>
      <c r="C221" s="274" t="s">
        <v>452</v>
      </c>
      <c r="D221" s="119" t="s">
        <v>376</v>
      </c>
      <c r="E221" s="121" t="s">
        <v>155</v>
      </c>
      <c r="F221" s="121" t="s">
        <v>139</v>
      </c>
      <c r="G221" s="121"/>
      <c r="H221" s="122">
        <v>1</v>
      </c>
      <c r="I221" s="123"/>
      <c r="J221" s="123" t="s">
        <v>396</v>
      </c>
      <c r="K221" s="124">
        <f t="shared" si="438"/>
        <v>2</v>
      </c>
      <c r="L221" s="123">
        <v>2</v>
      </c>
      <c r="M221" s="123"/>
      <c r="N221" s="123" t="s">
        <v>361</v>
      </c>
      <c r="O221" s="123"/>
      <c r="P221" s="124">
        <f t="shared" si="439"/>
        <v>1</v>
      </c>
      <c r="Q221" s="123">
        <v>1</v>
      </c>
      <c r="R221" s="123"/>
      <c r="S221" s="123" t="s">
        <v>329</v>
      </c>
      <c r="T221" s="123"/>
      <c r="U221" s="123" t="s">
        <v>390</v>
      </c>
      <c r="V221" s="123" t="s">
        <v>482</v>
      </c>
      <c r="W221" s="123" t="s">
        <v>44</v>
      </c>
      <c r="X221" s="123" t="s">
        <v>482</v>
      </c>
      <c r="Y221" s="123" t="s">
        <v>480</v>
      </c>
      <c r="Z221" s="297" t="s">
        <v>471</v>
      </c>
      <c r="AA221" s="126"/>
      <c r="AB221" s="127"/>
      <c r="AC221" s="128"/>
      <c r="AD221" s="129"/>
      <c r="AE221" s="130"/>
      <c r="AF221" s="131"/>
      <c r="AG221" s="132"/>
      <c r="AH221" s="133"/>
      <c r="AI221" s="132"/>
      <c r="AJ221" s="134"/>
      <c r="AK221" s="125"/>
      <c r="AL221" s="135">
        <v>16</v>
      </c>
      <c r="AM221" s="122"/>
      <c r="AN221" s="136">
        <f t="shared" ref="AN221" si="440">IF(SUM(AB221:AD221)&lt;&gt;0,IF(I221="З",З1*K221,0),0)</f>
        <v>0</v>
      </c>
      <c r="AO221" s="137">
        <f t="shared" ref="AO221" si="441">IF(SUM(AB221:AD221)&lt;&gt;0,IF(I221="Э",ЭДЗ*K221,0),0)</f>
        <v>0</v>
      </c>
      <c r="AP221" s="137">
        <f t="shared" ref="AP221" si="442">IF(I221="Э",IF(SUM(AB221:AD221)&lt;&gt;0,IF(K221&gt;=6,КПЭ*P221,1*P221)),0)</f>
        <v>0</v>
      </c>
      <c r="AQ221" s="138">
        <f t="shared" ref="AQ221" si="443">IF(AND(A221="Дн",N221="лек"),ТКЛД*AB221*P221,IF(AND(A221="А",F221="о",N221="лек"),ТКЛД*AB221*P221,IF(AND(A221="В",N221="лек"),ТКЛВ*AB221*P221,IF(AND(A221="З",N221="лек"),ТКЛЗ*AB221*P221,IF(AND(F221="з",N221="лек"),ТКЛЗ*K221,0)))))</f>
        <v>0</v>
      </c>
      <c r="AR221" s="137">
        <f t="shared" ref="AR221" si="444">IF(OR(N221="ВЭМ",N221="ВЭА",N221="КЭ"),K221*ЭА,IF(N221="ВЭ",КПЭ,IF(N221="ПАС",K221*З2,0)))</f>
        <v>0</v>
      </c>
      <c r="AS221" s="137">
        <f t="shared" ref="AS221" si="445">IF(OR(A221="З",F221="з",A221="В"),IF(AG221="г",AF221*K221*0.75,IF(AG221="",AF221*K221*РКЗ)),0)</f>
        <v>0</v>
      </c>
      <c r="AT221" s="137">
        <f t="shared" ref="AT221" si="446">IF(OR(A221="З",F221="з",A221="в"),IF(AH221="мг",K221*ирпзг1,IF(AH221="А",K221*ирпзг2,0)),0)</f>
        <v>0</v>
      </c>
      <c r="AU221" s="137">
        <f t="shared" ref="AU221" si="447">IF(OR(A221="З",A221="В",F221="з"),IF(N221&lt;&gt;"лек",IF(AB221="",K221*AI221*КРЗ,0),0),0)</f>
        <v>0</v>
      </c>
      <c r="AV221" s="137">
        <f t="shared" ref="AV221" si="448">IF(OR(A221="З",A221="В",F221="з"),IF(N221&lt;&gt;"лек",IF(AB221="",K221*AJ221*КПЗ,0),0),0)</f>
        <v>0</v>
      </c>
      <c r="AW221" s="137">
        <f t="shared" ref="AW221" si="449">IF(OR(N221="УП",N221="ПП"),рп*K221*AL221,IF(N221="ГП",K221*AL221*рпг,IF(N221="ПЛ",K221*AL221*РПП,0)))</f>
        <v>0</v>
      </c>
      <c r="AX221" s="137">
        <f t="shared" ref="AX221" si="450">IF(OR(A221="Дн",F221="о"),IF(AK221="кр",(((0.01*AE221)+(кр*((40+0.6*AE221)/(180-AE221))))*0.3*K221),IF(AK221="ки",(((0.01*AE221)+(ки*((40+0.6*AE221)/(180-AE221))))*0.3*K221),IF(AK221="кт",(((0.01*AE221)+(кт*((40+0.6*AE221)/(180-AE221))))*0.3*K221),IF(AK221="кп",(((0.01*AE221)+(кп*((40+0.6*AE221)/(180-AE221))))*0.3*K221),IF(AK221="рф",(((0.01*AE221)+(рф*((40+0.6*AE221)/(180-AE221))))*0.3*K221),IF(AK221="ка",(((0.01*AE221)+(6*((40+0.6*AE221)/(180-AE221))))*0.3*K221),0)))))),0)</f>
        <v>0</v>
      </c>
      <c r="AY221" s="137">
        <f t="shared" ref="AY221" si="451">IF(N221="НР",IF(OR(F221="б",F221="с",F221="аб",F221="пб"),K221*рп*AL221,IF(F221="м",K221*нрм*AL221)),0)</f>
        <v>12.8</v>
      </c>
      <c r="AZ221" s="137">
        <f t="shared" ref="AZ221" si="452">IF(C221="ДП",HLOOKUP(IF(N221="К",T221,IF(N221="Р",N221,1)),столбцы,(MATCH(CONCATENATE(J221,E221,F221,G221),строки,0)+2),FALSE)*K221,0)</f>
        <v>0</v>
      </c>
      <c r="BA221" s="137">
        <f t="shared" ref="BA221" si="453">IF(C221="ДПР",IF(N221="Д",K221*Д,IF(N221="РДП",IF(OR(F221="с",F221="м"),K221*РДП1,0))),0)+IF(C221="ДПР",IF(N221="А",K221*А,0))</f>
        <v>0</v>
      </c>
      <c r="BB221" s="137">
        <f t="shared" ref="BB221" si="454">IF(AND(A221&lt;&gt;"А",C221="ГЭК"),IF(N221="ЧГ",K221*ЧГ,IF(N221="ПГ",K221*ПГ,IF(N221="СГ",K221*СГ,0))))+IF(AND(A221="А",C221="ГЭК",I221="нкр"),IF(N221="ЧГ",K221*ЧГ*2,IF(N221="ПГ",K221*ПГ*2,IF(N221="СГ",K221*СГ*2,0))))</f>
        <v>0</v>
      </c>
      <c r="BC221" s="137">
        <f t="shared" ref="BC221" si="455">IF((8*AM221)&gt;=BB221,BB221,IF((8*AM221)&lt;BB221,8*AM221,0))</f>
        <v>0</v>
      </c>
      <c r="BD221" s="137">
        <f t="shared" ref="BD221" si="456">IF(AND(A221="А",F221="о",N221="РА"),РАО*K221,IF(AND(A221="А",F221="з",N221="РА"),РАЗ*K221,0)+IF(AND(A221="А",H221=1,N221="РА"),2*K221,0)+IF(AND(A221="А",C221="История и философия науки",AK221="рф"),А*K221,0))</f>
        <v>0</v>
      </c>
      <c r="BE221" s="137">
        <f t="shared" ref="BE221" si="457">IF(C221="Экспертиза",IF(N221="УСК",K221*кр,IF(N221="УСД",K221*ДР,0)),0)</f>
        <v>0</v>
      </c>
      <c r="BF221" s="137">
        <f t="shared" ref="BF221" si="458">IF(OR(E221="54.05.01",E221="54.03.01"),IF(N221="П",AK221*6,IF(N221="У",AK221*3,IF(AK221="кпм",КПМ*K221,0))),0)</f>
        <v>0</v>
      </c>
      <c r="BG221" s="139">
        <f t="shared" ref="BG221" si="459">IF(OR(A221="Дн",A221="В",F221="о"),IF(OR(I221="Э",I221="З"),AA221*K221*РГ,0),0)</f>
        <v>0</v>
      </c>
      <c r="BH221" s="140">
        <f t="shared" ref="BH221" si="460">IF(C221="кафедра",рк,0)</f>
        <v>0</v>
      </c>
      <c r="BI221" s="152">
        <f t="shared" ref="BI221" si="461">BK221*(1-BL221)</f>
        <v>12.8</v>
      </c>
      <c r="BJ221" s="152">
        <f t="shared" ref="BJ221" si="462">BK221*BL221</f>
        <v>0</v>
      </c>
      <c r="BK221" s="152">
        <f t="shared" ref="BK221" si="463">SUM(AN221:BH221,AB221:AD221)-BB221</f>
        <v>12.8</v>
      </c>
      <c r="BL221" s="153">
        <f t="shared" ref="BL221" si="464">IF(SUM(L221:M221)&lt;&gt;0,(M221/K221),0)</f>
        <v>0</v>
      </c>
      <c r="BM221" s="141"/>
      <c r="BN221" s="152">
        <f t="shared" ref="BN221" si="465">IF(Y221="пч",BI221,0)</f>
        <v>0</v>
      </c>
      <c r="BO221" s="152">
        <f t="shared" ref="BO221" si="466">IF(Y221="пч",BJ221,0)</f>
        <v>0</v>
      </c>
      <c r="BP221" s="152">
        <f t="shared" ref="BP221" si="467">SUM(BN221:BO221)</f>
        <v>0</v>
      </c>
      <c r="BQ221" s="142"/>
      <c r="BR221" s="143">
        <f t="shared" ref="BR221" si="468">SUM(AB221:AD221,AN221:AR221,AZ221,BC221,AW221)+IF(N221="Д",BA221,0)</f>
        <v>0</v>
      </c>
      <c r="BS221" s="144">
        <f t="shared" ref="BS221" si="469">BT221+BU221+BV221</f>
        <v>12.8</v>
      </c>
      <c r="BT221" s="144">
        <f t="shared" ref="BT221" si="470">SUM(AT221,AX221,BG221)</f>
        <v>0</v>
      </c>
      <c r="BU221" s="144">
        <f t="shared" ref="BU221" si="471">SUM(AU221:AV221,AY221,BD221)+IF(AK221="кпм",BF221,0)+IF(N221="РДП",BA221,0)</f>
        <v>12.8</v>
      </c>
      <c r="BV221" s="145">
        <f t="shared" ref="BV221" si="472">AS221</f>
        <v>0</v>
      </c>
      <c r="BW221" s="146">
        <f t="shared" ref="BW221" si="473">BK221-BR221-BS221</f>
        <v>0</v>
      </c>
      <c r="BX221" s="147"/>
      <c r="BY221" s="144">
        <f t="shared" ref="BY221" si="474">IF(A221="Дн",BI221,0)</f>
        <v>12.8</v>
      </c>
      <c r="BZ221" s="144">
        <f t="shared" ref="BZ221" si="475">IF(A221="Дн",BJ221,0)</f>
        <v>0</v>
      </c>
      <c r="CA221" s="144">
        <f t="shared" ref="CA221" si="476">IF(A221="Дн",BK221,0)</f>
        <v>12.8</v>
      </c>
      <c r="CB221" s="144">
        <f t="shared" ref="CB221" si="477">IF(A221="З",BI221,0)</f>
        <v>0</v>
      </c>
      <c r="CC221" s="144">
        <f t="shared" ref="CC221" si="478">IF(A221="З",BJ221,0)</f>
        <v>0</v>
      </c>
      <c r="CD221" s="144">
        <f t="shared" ref="CD221" si="479">IF(A221="З",BK221,0)</f>
        <v>0</v>
      </c>
      <c r="CE221" s="144">
        <f t="shared" ref="CE221" si="480">IF(AND(A221&lt;&gt;"З",A221&lt;&gt;"Дн"),BI221,0)</f>
        <v>0</v>
      </c>
      <c r="CF221" s="144">
        <f t="shared" ref="CF221" si="481">IF(AND(A221&lt;&gt;"З",A221&lt;&gt;"Дн"),BJ221,0)</f>
        <v>0</v>
      </c>
      <c r="CG221" s="144">
        <f t="shared" ref="CG221" si="482">IF(AND(A221&lt;&gt;"З",A221&lt;&gt;"Дн"),BK221,0)</f>
        <v>0</v>
      </c>
      <c r="CH221" s="148">
        <f t="shared" ref="CH221" si="483">BK221-CA221-CD221-CG221</f>
        <v>0</v>
      </c>
    </row>
    <row r="222" spans="1:86" s="149" customFormat="1" ht="15.75" customHeight="1" x14ac:dyDescent="0.25">
      <c r="A222" s="117" t="s">
        <v>44</v>
      </c>
      <c r="B222" s="118" t="s">
        <v>391</v>
      </c>
      <c r="C222" s="274" t="s">
        <v>452</v>
      </c>
      <c r="D222" s="119" t="s">
        <v>376</v>
      </c>
      <c r="E222" s="121" t="s">
        <v>155</v>
      </c>
      <c r="F222" s="121" t="s">
        <v>139</v>
      </c>
      <c r="G222" s="121"/>
      <c r="H222" s="122">
        <v>1</v>
      </c>
      <c r="I222" s="123"/>
      <c r="J222" s="123" t="s">
        <v>396</v>
      </c>
      <c r="K222" s="124">
        <f t="shared" ref="K222" si="484">L222+M222</f>
        <v>3</v>
      </c>
      <c r="L222" s="123">
        <v>2</v>
      </c>
      <c r="M222" s="295">
        <v>1</v>
      </c>
      <c r="N222" s="123" t="s">
        <v>361</v>
      </c>
      <c r="O222" s="123"/>
      <c r="P222" s="124">
        <f t="shared" ref="P222" si="485">SUM(Q222:R222)</f>
        <v>1</v>
      </c>
      <c r="Q222" s="123">
        <v>1</v>
      </c>
      <c r="R222" s="123"/>
      <c r="S222" s="123" t="s">
        <v>329</v>
      </c>
      <c r="T222" s="123"/>
      <c r="U222" s="123" t="s">
        <v>390</v>
      </c>
      <c r="V222" s="123" t="s">
        <v>484</v>
      </c>
      <c r="W222" s="123" t="s">
        <v>44</v>
      </c>
      <c r="X222" s="123" t="s">
        <v>482</v>
      </c>
      <c r="Y222" s="123" t="s">
        <v>480</v>
      </c>
      <c r="Z222" s="297" t="s">
        <v>465</v>
      </c>
      <c r="AA222" s="126"/>
      <c r="AB222" s="127"/>
      <c r="AC222" s="128"/>
      <c r="AD222" s="129"/>
      <c r="AE222" s="130"/>
      <c r="AF222" s="131"/>
      <c r="AG222" s="132"/>
      <c r="AH222" s="133"/>
      <c r="AI222" s="132"/>
      <c r="AJ222" s="134"/>
      <c r="AK222" s="125"/>
      <c r="AL222" s="135">
        <v>16</v>
      </c>
      <c r="AM222" s="122"/>
      <c r="AN222" s="136">
        <f t="shared" ref="AN222" si="486">IF(SUM(AB222:AD222)&lt;&gt;0,IF(I222="З",З1*K222,0),0)</f>
        <v>0</v>
      </c>
      <c r="AO222" s="137">
        <f t="shared" ref="AO222" si="487">IF(SUM(AB222:AD222)&lt;&gt;0,IF(I222="Э",ЭДЗ*K222,0),0)</f>
        <v>0</v>
      </c>
      <c r="AP222" s="137">
        <f t="shared" ref="AP222" si="488">IF(I222="Э",IF(SUM(AB222:AD222)&lt;&gt;0,IF(K222&gt;=6,КПЭ*P222,1*P222)),0)</f>
        <v>0</v>
      </c>
      <c r="AQ222" s="138">
        <f t="shared" ref="AQ222" si="489">IF(AND(A222="Дн",N222="лек"),ТКЛД*AB222*P222,IF(AND(A222="А",F222="о",N222="лек"),ТКЛД*AB222*P222,IF(AND(A222="В",N222="лек"),ТКЛВ*AB222*P222,IF(AND(A222="З",N222="лек"),ТКЛЗ*AB222*P222,IF(AND(F222="з",N222="лек"),ТКЛЗ*K222,0)))))</f>
        <v>0</v>
      </c>
      <c r="AR222" s="137">
        <f t="shared" ref="AR222" si="490">IF(OR(N222="ВЭМ",N222="ВЭА",N222="КЭ"),K222*ЭА,IF(N222="ВЭ",КПЭ,IF(N222="ПАС",K222*З2,0)))</f>
        <v>0</v>
      </c>
      <c r="AS222" s="137">
        <f t="shared" ref="AS222" si="491">IF(OR(A222="З",F222="з",A222="В"),IF(AG222="г",AF222*K222*0.75,IF(AG222="",AF222*K222*РКЗ)),0)</f>
        <v>0</v>
      </c>
      <c r="AT222" s="137">
        <f t="shared" ref="AT222" si="492">IF(OR(A222="З",F222="з",A222="в"),IF(AH222="мг",K222*ирпзг1,IF(AH222="А",K222*ирпзг2,0)),0)</f>
        <v>0</v>
      </c>
      <c r="AU222" s="137">
        <f t="shared" ref="AU222" si="493">IF(OR(A222="З",A222="В",F222="з"),IF(N222&lt;&gt;"лек",IF(AB222="",K222*AI222*КРЗ,0),0),0)</f>
        <v>0</v>
      </c>
      <c r="AV222" s="137">
        <f t="shared" ref="AV222" si="494">IF(OR(A222="З",A222="В",F222="з"),IF(N222&lt;&gt;"лек",IF(AB222="",K222*AJ222*КПЗ,0),0),0)</f>
        <v>0</v>
      </c>
      <c r="AW222" s="137">
        <f t="shared" ref="AW222" si="495">IF(OR(N222="УП",N222="ПП"),рп*K222*AL222,IF(N222="ГП",K222*AL222*рпг,IF(N222="ПЛ",K222*AL222*РПП,0)))</f>
        <v>0</v>
      </c>
      <c r="AX222" s="137">
        <f t="shared" ref="AX222" si="496">IF(OR(A222="Дн",F222="о"),IF(AK222="кр",(((0.01*AE222)+(кр*((40+0.6*AE222)/(180-AE222))))*0.3*K222),IF(AK222="ки",(((0.01*AE222)+(ки*((40+0.6*AE222)/(180-AE222))))*0.3*K222),IF(AK222="кт",(((0.01*AE222)+(кт*((40+0.6*AE222)/(180-AE222))))*0.3*K222),IF(AK222="кп",(((0.01*AE222)+(кп*((40+0.6*AE222)/(180-AE222))))*0.3*K222),IF(AK222="рф",(((0.01*AE222)+(рф*((40+0.6*AE222)/(180-AE222))))*0.3*K222),IF(AK222="ка",(((0.01*AE222)+(6*((40+0.6*AE222)/(180-AE222))))*0.3*K222),0)))))),0)</f>
        <v>0</v>
      </c>
      <c r="AY222" s="137">
        <f t="shared" ref="AY222" si="497">IF(N222="НР",IF(OR(F222="б",F222="с",F222="аб",F222="пб"),K222*рп*AL222,IF(F222="м",K222*нрм*AL222)),0)</f>
        <v>19.200000000000003</v>
      </c>
      <c r="AZ222" s="137">
        <f t="shared" ref="AZ222" si="498">IF(C222="ДП",HLOOKUP(IF(N222="К",T222,IF(N222="Р",N222,1)),столбцы,(MATCH(CONCATENATE(J222,E222,F222,G222),строки,0)+2),FALSE)*K222,0)</f>
        <v>0</v>
      </c>
      <c r="BA222" s="137">
        <f t="shared" ref="BA222" si="499">IF(C222="ДПР",IF(N222="Д",K222*Д,IF(N222="РДП",IF(OR(F222="с",F222="м"),K222*РДП1,0))),0)+IF(C222="ДПР",IF(N222="А",K222*А,0))</f>
        <v>0</v>
      </c>
      <c r="BB222" s="137">
        <f t="shared" ref="BB222" si="500">IF(AND(A222&lt;&gt;"А",C222="ГЭК"),IF(N222="ЧГ",K222*ЧГ,IF(N222="ПГ",K222*ПГ,IF(N222="СГ",K222*СГ,0))))+IF(AND(A222="А",C222="ГЭК",I222="нкр"),IF(N222="ЧГ",K222*ЧГ*2,IF(N222="ПГ",K222*ПГ*2,IF(N222="СГ",K222*СГ*2,0))))</f>
        <v>0</v>
      </c>
      <c r="BC222" s="137">
        <f t="shared" ref="BC222" si="501">IF((8*AM222)&gt;=BB222,BB222,IF((8*AM222)&lt;BB222,8*AM222,0))</f>
        <v>0</v>
      </c>
      <c r="BD222" s="137">
        <f t="shared" ref="BD222" si="502">IF(AND(A222="А",F222="о",N222="РА"),РАО*K222,IF(AND(A222="А",F222="з",N222="РА"),РАЗ*K222,0)+IF(AND(A222="А",H222=1,N222="РА"),2*K222,0)+IF(AND(A222="А",C222="История и философия науки",AK222="рф"),А*K222,0))</f>
        <v>0</v>
      </c>
      <c r="BE222" s="137">
        <f t="shared" ref="BE222" si="503">IF(C222="Экспертиза",IF(N222="УСК",K222*кр,IF(N222="УСД",K222*ДР,0)),0)</f>
        <v>0</v>
      </c>
      <c r="BF222" s="137">
        <f t="shared" ref="BF222" si="504">IF(OR(E222="54.05.01",E222="54.03.01"),IF(N222="П",AK222*6,IF(N222="У",AK222*3,IF(AK222="кпм",КПМ*K222,0))),0)</f>
        <v>0</v>
      </c>
      <c r="BG222" s="139">
        <f t="shared" ref="BG222" si="505">IF(OR(A222="Дн",A222="В",F222="о"),IF(OR(I222="Э",I222="З"),AA222*K222*РГ,0),0)</f>
        <v>0</v>
      </c>
      <c r="BH222" s="140">
        <f t="shared" ref="BH222" si="506">IF(C222="кафедра",рк,0)</f>
        <v>0</v>
      </c>
      <c r="BI222" s="152">
        <f t="shared" ref="BI222" si="507">BK222*(1-BL222)</f>
        <v>12.800000000000002</v>
      </c>
      <c r="BJ222" s="152">
        <f t="shared" ref="BJ222" si="508">BK222*BL222</f>
        <v>6.4</v>
      </c>
      <c r="BK222" s="152">
        <f t="shared" ref="BK222" si="509">SUM(AN222:BH222,AB222:AD222)-BB222</f>
        <v>19.200000000000003</v>
      </c>
      <c r="BL222" s="153">
        <f t="shared" ref="BL222" si="510">IF(SUM(L222:M222)&lt;&gt;0,(M222/K222),0)</f>
        <v>0.33333333333333331</v>
      </c>
      <c r="BM222" s="141"/>
      <c r="BN222" s="152">
        <f t="shared" ref="BN222" si="511">IF(Y222="пч",BI222,0)</f>
        <v>0</v>
      </c>
      <c r="BO222" s="152">
        <f t="shared" ref="BO222" si="512">IF(Y222="пч",BJ222,0)</f>
        <v>0</v>
      </c>
      <c r="BP222" s="152">
        <f t="shared" ref="BP222" si="513">SUM(BN222:BO222)</f>
        <v>0</v>
      </c>
      <c r="BQ222" s="142"/>
      <c r="BR222" s="143">
        <f t="shared" ref="BR222" si="514">SUM(AB222:AD222,AN222:AR222,AZ222,BC222,AW222)+IF(N222="Д",BA222,0)</f>
        <v>0</v>
      </c>
      <c r="BS222" s="144">
        <f t="shared" ref="BS222" si="515">BT222+BU222+BV222</f>
        <v>19.200000000000003</v>
      </c>
      <c r="BT222" s="144">
        <f t="shared" ref="BT222" si="516">SUM(AT222,AX222,BG222)</f>
        <v>0</v>
      </c>
      <c r="BU222" s="144">
        <f t="shared" ref="BU222" si="517">SUM(AU222:AV222,AY222,BD222)+IF(AK222="кпм",BF222,0)+IF(N222="РДП",BA222,0)</f>
        <v>19.200000000000003</v>
      </c>
      <c r="BV222" s="145">
        <f t="shared" ref="BV222" si="518">AS222</f>
        <v>0</v>
      </c>
      <c r="BW222" s="146">
        <f t="shared" ref="BW222" si="519">BK222-BR222-BS222</f>
        <v>0</v>
      </c>
      <c r="BX222" s="147"/>
      <c r="BY222" s="144">
        <f t="shared" ref="BY222" si="520">IF(A222="Дн",BI222,0)</f>
        <v>12.800000000000002</v>
      </c>
      <c r="BZ222" s="144">
        <f t="shared" ref="BZ222" si="521">IF(A222="Дн",BJ222,0)</f>
        <v>6.4</v>
      </c>
      <c r="CA222" s="144">
        <f t="shared" ref="CA222" si="522">IF(A222="Дн",BK222,0)</f>
        <v>19.200000000000003</v>
      </c>
      <c r="CB222" s="144">
        <f t="shared" ref="CB222" si="523">IF(A222="З",BI222,0)</f>
        <v>0</v>
      </c>
      <c r="CC222" s="144">
        <f t="shared" ref="CC222" si="524">IF(A222="З",BJ222,0)</f>
        <v>0</v>
      </c>
      <c r="CD222" s="144">
        <f t="shared" ref="CD222" si="525">IF(A222="З",BK222,0)</f>
        <v>0</v>
      </c>
      <c r="CE222" s="144">
        <f t="shared" ref="CE222" si="526">IF(AND(A222&lt;&gt;"З",A222&lt;&gt;"Дн"),BI222,0)</f>
        <v>0</v>
      </c>
      <c r="CF222" s="144">
        <f t="shared" ref="CF222" si="527">IF(AND(A222&lt;&gt;"З",A222&lt;&gt;"Дн"),BJ222,0)</f>
        <v>0</v>
      </c>
      <c r="CG222" s="144">
        <f t="shared" ref="CG222" si="528">IF(AND(A222&lt;&gt;"З",A222&lt;&gt;"Дн"),BK222,0)</f>
        <v>0</v>
      </c>
      <c r="CH222" s="148">
        <f t="shared" ref="CH222" si="529">BK222-CA222-CD222-CG222</f>
        <v>0</v>
      </c>
    </row>
    <row r="223" spans="1:86" s="149" customFormat="1" ht="15.75" customHeight="1" x14ac:dyDescent="0.25">
      <c r="A223" s="117" t="s">
        <v>44</v>
      </c>
      <c r="B223" s="118" t="s">
        <v>391</v>
      </c>
      <c r="C223" s="274" t="s">
        <v>452</v>
      </c>
      <c r="D223" s="119" t="s">
        <v>376</v>
      </c>
      <c r="E223" s="121" t="s">
        <v>155</v>
      </c>
      <c r="F223" s="121" t="s">
        <v>139</v>
      </c>
      <c r="G223" s="121"/>
      <c r="H223" s="122">
        <v>1</v>
      </c>
      <c r="I223" s="123"/>
      <c r="J223" s="123" t="s">
        <v>396</v>
      </c>
      <c r="K223" s="124">
        <f t="shared" ref="K223" si="530">L223+M223</f>
        <v>2</v>
      </c>
      <c r="L223" s="123">
        <v>2</v>
      </c>
      <c r="M223" s="123"/>
      <c r="N223" s="123" t="s">
        <v>361</v>
      </c>
      <c r="O223" s="123"/>
      <c r="P223" s="124">
        <f t="shared" ref="P223" si="531">SUM(Q223:R223)</f>
        <v>1</v>
      </c>
      <c r="Q223" s="123">
        <v>1</v>
      </c>
      <c r="R223" s="123"/>
      <c r="S223" s="123" t="s">
        <v>329</v>
      </c>
      <c r="T223" s="123"/>
      <c r="U223" s="123" t="s">
        <v>390</v>
      </c>
      <c r="V223" s="123"/>
      <c r="W223" s="123" t="s">
        <v>530</v>
      </c>
      <c r="X223" s="123" t="s">
        <v>484</v>
      </c>
      <c r="Y223" s="123" t="s">
        <v>485</v>
      </c>
      <c r="Z223" s="297" t="s">
        <v>477</v>
      </c>
      <c r="AA223" s="126"/>
      <c r="AB223" s="127"/>
      <c r="AC223" s="128"/>
      <c r="AD223" s="129"/>
      <c r="AE223" s="130"/>
      <c r="AF223" s="131"/>
      <c r="AG223" s="132"/>
      <c r="AH223" s="133"/>
      <c r="AI223" s="132"/>
      <c r="AJ223" s="134"/>
      <c r="AK223" s="125"/>
      <c r="AL223" s="135">
        <v>16</v>
      </c>
      <c r="AM223" s="122"/>
      <c r="AN223" s="136">
        <f t="shared" ref="AN223" si="532">IF(SUM(AB223:AD223)&lt;&gt;0,IF(I223="З",З1*K223,0),0)</f>
        <v>0</v>
      </c>
      <c r="AO223" s="137">
        <f t="shared" ref="AO223" si="533">IF(SUM(AB223:AD223)&lt;&gt;0,IF(I223="Э",ЭДЗ*K223,0),0)</f>
        <v>0</v>
      </c>
      <c r="AP223" s="137">
        <f t="shared" ref="AP223" si="534">IF(I223="Э",IF(SUM(AB223:AD223)&lt;&gt;0,IF(K223&gt;=6,КПЭ*P223,1*P223)),0)</f>
        <v>0</v>
      </c>
      <c r="AQ223" s="138">
        <f t="shared" ref="AQ223" si="535">IF(AND(A223="Дн",N223="лек"),ТКЛД*AB223*P223,IF(AND(A223="А",F223="о",N223="лек"),ТКЛД*AB223*P223,IF(AND(A223="В",N223="лек"),ТКЛВ*AB223*P223,IF(AND(A223="З",N223="лек"),ТКЛЗ*AB223*P223,IF(AND(F223="з",N223="лек"),ТКЛЗ*K223,0)))))</f>
        <v>0</v>
      </c>
      <c r="AR223" s="137">
        <f t="shared" ref="AR223" si="536">IF(OR(N223="ВЭМ",N223="ВЭА",N223="КЭ"),K223*ЭА,IF(N223="ВЭ",КПЭ,IF(N223="ПАС",K223*З2,0)))</f>
        <v>0</v>
      </c>
      <c r="AS223" s="137">
        <f t="shared" ref="AS223" si="537">IF(OR(A223="З",F223="з",A223="В"),IF(AG223="г",AF223*K223*0.75,IF(AG223="",AF223*K223*РКЗ)),0)</f>
        <v>0</v>
      </c>
      <c r="AT223" s="137">
        <f t="shared" ref="AT223" si="538">IF(OR(A223="З",F223="з",A223="в"),IF(AH223="мг",K223*ирпзг1,IF(AH223="А",K223*ирпзг2,0)),0)</f>
        <v>0</v>
      </c>
      <c r="AU223" s="137">
        <f t="shared" ref="AU223" si="539">IF(OR(A223="З",A223="В",F223="з"),IF(N223&lt;&gt;"лек",IF(AB223="",K223*AI223*КРЗ,0),0),0)</f>
        <v>0</v>
      </c>
      <c r="AV223" s="137">
        <f t="shared" ref="AV223" si="540">IF(OR(A223="З",A223="В",F223="з"),IF(N223&lt;&gt;"лек",IF(AB223="",K223*AJ223*КПЗ,0),0),0)</f>
        <v>0</v>
      </c>
      <c r="AW223" s="137">
        <f t="shared" ref="AW223" si="541">IF(OR(N223="УП",N223="ПП"),рп*K223*AL223,IF(N223="ГП",K223*AL223*рпг,IF(N223="ПЛ",K223*AL223*РПП,0)))</f>
        <v>0</v>
      </c>
      <c r="AX223" s="137">
        <f t="shared" ref="AX223" si="542">IF(OR(A223="Дн",F223="о"),IF(AK223="кр",(((0.01*AE223)+(кр*((40+0.6*AE223)/(180-AE223))))*0.3*K223),IF(AK223="ки",(((0.01*AE223)+(ки*((40+0.6*AE223)/(180-AE223))))*0.3*K223),IF(AK223="кт",(((0.01*AE223)+(кт*((40+0.6*AE223)/(180-AE223))))*0.3*K223),IF(AK223="кп",(((0.01*AE223)+(кп*((40+0.6*AE223)/(180-AE223))))*0.3*K223),IF(AK223="рф",(((0.01*AE223)+(рф*((40+0.6*AE223)/(180-AE223))))*0.3*K223),IF(AK223="ка",(((0.01*AE223)+(6*((40+0.6*AE223)/(180-AE223))))*0.3*K223),0)))))),0)</f>
        <v>0</v>
      </c>
      <c r="AY223" s="137">
        <f t="shared" ref="AY223" si="543">IF(N223="НР",IF(OR(F223="б",F223="с",F223="аб",F223="пб"),K223*рп*AL223,IF(F223="м",K223*нрм*AL223)),0)</f>
        <v>12.8</v>
      </c>
      <c r="AZ223" s="137">
        <f t="shared" ref="AZ223" si="544">IF(C223="ДП",HLOOKUP(IF(N223="К",T223,IF(N223="Р",N223,1)),столбцы,(MATCH(CONCATENATE(J223,E223,F223,G223),строки,0)+2),FALSE)*K223,0)</f>
        <v>0</v>
      </c>
      <c r="BA223" s="137">
        <f t="shared" ref="BA223" si="545">IF(C223="ДПР",IF(N223="Д",K223*Д,IF(N223="РДП",IF(OR(F223="с",F223="м"),K223*РДП1,0))),0)+IF(C223="ДПР",IF(N223="А",K223*А,0))</f>
        <v>0</v>
      </c>
      <c r="BB223" s="137">
        <f t="shared" ref="BB223" si="546">IF(AND(A223&lt;&gt;"А",C223="ГЭК"),IF(N223="ЧГ",K223*ЧГ,IF(N223="ПГ",K223*ПГ,IF(N223="СГ",K223*СГ,0))))+IF(AND(A223="А",C223="ГЭК",I223="нкр"),IF(N223="ЧГ",K223*ЧГ*2,IF(N223="ПГ",K223*ПГ*2,IF(N223="СГ",K223*СГ*2,0))))</f>
        <v>0</v>
      </c>
      <c r="BC223" s="137">
        <f t="shared" ref="BC223" si="547">IF((8*AM223)&gt;=BB223,BB223,IF((8*AM223)&lt;BB223,8*AM223,0))</f>
        <v>0</v>
      </c>
      <c r="BD223" s="137">
        <f t="shared" ref="BD223" si="548">IF(AND(A223="А",F223="о",N223="РА"),РАО*K223,IF(AND(A223="А",F223="з",N223="РА"),РАЗ*K223,0)+IF(AND(A223="А",H223=1,N223="РА"),2*K223,0)+IF(AND(A223="А",C223="История и философия науки",AK223="рф"),А*K223,0))</f>
        <v>0</v>
      </c>
      <c r="BE223" s="137">
        <f t="shared" ref="BE223" si="549">IF(C223="Экспертиза",IF(N223="УСК",K223*кр,IF(N223="УСД",K223*ДР,0)),0)</f>
        <v>0</v>
      </c>
      <c r="BF223" s="137">
        <f t="shared" ref="BF223" si="550">IF(OR(E223="54.05.01",E223="54.03.01"),IF(N223="П",AK223*6,IF(N223="У",AK223*3,IF(AK223="кпм",КПМ*K223,0))),0)</f>
        <v>0</v>
      </c>
      <c r="BG223" s="139">
        <f t="shared" ref="BG223" si="551">IF(OR(A223="Дн",A223="В",F223="о"),IF(OR(I223="Э",I223="З"),AA223*K223*РГ,0),0)</f>
        <v>0</v>
      </c>
      <c r="BH223" s="140">
        <f t="shared" ref="BH223" si="552">IF(C223="кафедра",рк,0)</f>
        <v>0</v>
      </c>
      <c r="BI223" s="152">
        <f t="shared" ref="BI223" si="553">BK223*(1-BL223)</f>
        <v>12.8</v>
      </c>
      <c r="BJ223" s="152">
        <f t="shared" ref="BJ223" si="554">BK223*BL223</f>
        <v>0</v>
      </c>
      <c r="BK223" s="152">
        <f t="shared" ref="BK223" si="555">SUM(AN223:BH223,AB223:AD223)-BB223</f>
        <v>12.8</v>
      </c>
      <c r="BL223" s="153">
        <f t="shared" ref="BL223" si="556">IF(SUM(L223:M223)&lt;&gt;0,(M223/K223),0)</f>
        <v>0</v>
      </c>
      <c r="BM223" s="141"/>
      <c r="BN223" s="152">
        <f t="shared" ref="BN223" si="557">IF(Y223="пч",BI223,0)</f>
        <v>0</v>
      </c>
      <c r="BO223" s="152">
        <f t="shared" ref="BO223" si="558">IF(Y223="пч",BJ223,0)</f>
        <v>0</v>
      </c>
      <c r="BP223" s="152">
        <f t="shared" ref="BP223" si="559">SUM(BN223:BO223)</f>
        <v>0</v>
      </c>
      <c r="BQ223" s="142"/>
      <c r="BR223" s="143">
        <f t="shared" ref="BR223" si="560">SUM(AB223:AD223,AN223:AR223,AZ223,BC223,AW223)+IF(N223="Д",BA223,0)</f>
        <v>0</v>
      </c>
      <c r="BS223" s="144">
        <f t="shared" ref="BS223" si="561">BT223+BU223+BV223</f>
        <v>12.8</v>
      </c>
      <c r="BT223" s="144">
        <f t="shared" ref="BT223" si="562">SUM(AT223,AX223,BG223)</f>
        <v>0</v>
      </c>
      <c r="BU223" s="144">
        <f t="shared" ref="BU223" si="563">SUM(AU223:AV223,AY223,BD223)+IF(AK223="кпм",BF223,0)+IF(N223="РДП",BA223,0)</f>
        <v>12.8</v>
      </c>
      <c r="BV223" s="145">
        <f t="shared" ref="BV223" si="564">AS223</f>
        <v>0</v>
      </c>
      <c r="BW223" s="146">
        <f t="shared" ref="BW223" si="565">BK223-BR223-BS223</f>
        <v>0</v>
      </c>
      <c r="BX223" s="147"/>
      <c r="BY223" s="144">
        <f t="shared" ref="BY223" si="566">IF(A223="Дн",BI223,0)</f>
        <v>12.8</v>
      </c>
      <c r="BZ223" s="144">
        <f t="shared" ref="BZ223" si="567">IF(A223="Дн",BJ223,0)</f>
        <v>0</v>
      </c>
      <c r="CA223" s="144">
        <f t="shared" ref="CA223" si="568">IF(A223="Дн",BK223,0)</f>
        <v>12.8</v>
      </c>
      <c r="CB223" s="144">
        <f t="shared" ref="CB223" si="569">IF(A223="З",BI223,0)</f>
        <v>0</v>
      </c>
      <c r="CC223" s="144">
        <f t="shared" ref="CC223" si="570">IF(A223="З",BJ223,0)</f>
        <v>0</v>
      </c>
      <c r="CD223" s="144">
        <f t="shared" ref="CD223" si="571">IF(A223="З",BK223,0)</f>
        <v>0</v>
      </c>
      <c r="CE223" s="144">
        <f t="shared" ref="CE223" si="572">IF(AND(A223&lt;&gt;"З",A223&lt;&gt;"Дн"),BI223,0)</f>
        <v>0</v>
      </c>
      <c r="CF223" s="144">
        <f t="shared" ref="CF223" si="573">IF(AND(A223&lt;&gt;"З",A223&lt;&gt;"Дн"),BJ223,0)</f>
        <v>0</v>
      </c>
      <c r="CG223" s="144">
        <f t="shared" ref="CG223" si="574">IF(AND(A223&lt;&gt;"З",A223&lt;&gt;"Дн"),BK223,0)</f>
        <v>0</v>
      </c>
      <c r="CH223" s="148">
        <f t="shared" ref="CH223" si="575">BK223-CA223-CD223-CG223</f>
        <v>0</v>
      </c>
    </row>
    <row r="224" spans="1:86" s="149" customFormat="1" ht="15.75" customHeight="1" x14ac:dyDescent="0.25">
      <c r="A224" s="117" t="s">
        <v>44</v>
      </c>
      <c r="B224" s="118" t="s">
        <v>391</v>
      </c>
      <c r="C224" s="274" t="s">
        <v>452</v>
      </c>
      <c r="D224" s="119" t="s">
        <v>376</v>
      </c>
      <c r="E224" s="121" t="s">
        <v>155</v>
      </c>
      <c r="F224" s="121" t="s">
        <v>139</v>
      </c>
      <c r="G224" s="121"/>
      <c r="H224" s="122">
        <v>1</v>
      </c>
      <c r="I224" s="123"/>
      <c r="J224" s="123" t="s">
        <v>396</v>
      </c>
      <c r="K224" s="124">
        <f t="shared" ref="K224:K227" si="576">L224+M224</f>
        <v>3</v>
      </c>
      <c r="L224" s="123">
        <v>2</v>
      </c>
      <c r="M224" s="295">
        <v>1</v>
      </c>
      <c r="N224" s="123" t="s">
        <v>361</v>
      </c>
      <c r="O224" s="123"/>
      <c r="P224" s="124">
        <f t="shared" ref="P224:P227" si="577">SUM(Q224:R224)</f>
        <v>1</v>
      </c>
      <c r="Q224" s="123">
        <v>1</v>
      </c>
      <c r="R224" s="123"/>
      <c r="S224" s="123" t="s">
        <v>329</v>
      </c>
      <c r="T224" s="123"/>
      <c r="U224" s="123" t="s">
        <v>390</v>
      </c>
      <c r="V224" s="123" t="s">
        <v>484</v>
      </c>
      <c r="W224" s="123" t="s">
        <v>530</v>
      </c>
      <c r="X224" s="123" t="s">
        <v>532</v>
      </c>
      <c r="Y224" s="123" t="s">
        <v>480</v>
      </c>
      <c r="Z224" s="297" t="s">
        <v>528</v>
      </c>
      <c r="AA224" s="126"/>
      <c r="AB224" s="127"/>
      <c r="AC224" s="128"/>
      <c r="AD224" s="129"/>
      <c r="AE224" s="130"/>
      <c r="AF224" s="131"/>
      <c r="AG224" s="132"/>
      <c r="AH224" s="133"/>
      <c r="AI224" s="132"/>
      <c r="AJ224" s="134"/>
      <c r="AK224" s="125"/>
      <c r="AL224" s="135">
        <v>16</v>
      </c>
      <c r="AM224" s="122"/>
      <c r="AN224" s="136">
        <f t="shared" si="254"/>
        <v>0</v>
      </c>
      <c r="AO224" s="137">
        <f t="shared" si="255"/>
        <v>0</v>
      </c>
      <c r="AP224" s="137">
        <f t="shared" si="256"/>
        <v>0</v>
      </c>
      <c r="AQ224" s="138">
        <f t="shared" si="257"/>
        <v>0</v>
      </c>
      <c r="AR224" s="137">
        <f t="shared" si="258"/>
        <v>0</v>
      </c>
      <c r="AS224" s="137">
        <f t="shared" si="259"/>
        <v>0</v>
      </c>
      <c r="AT224" s="137">
        <f t="shared" si="260"/>
        <v>0</v>
      </c>
      <c r="AU224" s="137">
        <f t="shared" si="261"/>
        <v>0</v>
      </c>
      <c r="AV224" s="137">
        <f t="shared" si="262"/>
        <v>0</v>
      </c>
      <c r="AW224" s="137">
        <f t="shared" si="263"/>
        <v>0</v>
      </c>
      <c r="AX224" s="137">
        <f t="shared" si="264"/>
        <v>0</v>
      </c>
      <c r="AY224" s="137">
        <f t="shared" si="265"/>
        <v>19.200000000000003</v>
      </c>
      <c r="AZ224" s="137">
        <f t="shared" si="266"/>
        <v>0</v>
      </c>
      <c r="BA224" s="137">
        <f t="shared" si="267"/>
        <v>0</v>
      </c>
      <c r="BB224" s="137">
        <f t="shared" si="268"/>
        <v>0</v>
      </c>
      <c r="BC224" s="137">
        <f t="shared" si="269"/>
        <v>0</v>
      </c>
      <c r="BD224" s="137">
        <f t="shared" si="270"/>
        <v>0</v>
      </c>
      <c r="BE224" s="137">
        <f t="shared" si="271"/>
        <v>0</v>
      </c>
      <c r="BF224" s="137">
        <f t="shared" si="272"/>
        <v>0</v>
      </c>
      <c r="BG224" s="139">
        <f t="shared" si="273"/>
        <v>0</v>
      </c>
      <c r="BH224" s="140">
        <f t="shared" si="274"/>
        <v>0</v>
      </c>
      <c r="BI224" s="152">
        <f t="shared" si="275"/>
        <v>12.800000000000002</v>
      </c>
      <c r="BJ224" s="152">
        <f t="shared" si="276"/>
        <v>6.4</v>
      </c>
      <c r="BK224" s="152">
        <f t="shared" si="277"/>
        <v>19.200000000000003</v>
      </c>
      <c r="BL224" s="153">
        <f t="shared" si="278"/>
        <v>0.33333333333333331</v>
      </c>
      <c r="BM224" s="141"/>
      <c r="BN224" s="152">
        <f t="shared" si="279"/>
        <v>0</v>
      </c>
      <c r="BO224" s="152">
        <f t="shared" si="280"/>
        <v>0</v>
      </c>
      <c r="BP224" s="152">
        <f t="shared" si="281"/>
        <v>0</v>
      </c>
      <c r="BQ224" s="142"/>
      <c r="BR224" s="143">
        <f t="shared" si="282"/>
        <v>0</v>
      </c>
      <c r="BS224" s="144">
        <f t="shared" si="283"/>
        <v>19.200000000000003</v>
      </c>
      <c r="BT224" s="144">
        <f t="shared" si="284"/>
        <v>0</v>
      </c>
      <c r="BU224" s="144">
        <f t="shared" si="285"/>
        <v>19.200000000000003</v>
      </c>
      <c r="BV224" s="145">
        <f t="shared" si="286"/>
        <v>0</v>
      </c>
      <c r="BW224" s="146">
        <f t="shared" si="287"/>
        <v>0</v>
      </c>
      <c r="BX224" s="147"/>
      <c r="BY224" s="144">
        <f t="shared" si="288"/>
        <v>12.800000000000002</v>
      </c>
      <c r="BZ224" s="144">
        <f t="shared" si="289"/>
        <v>6.4</v>
      </c>
      <c r="CA224" s="144">
        <f t="shared" si="290"/>
        <v>19.200000000000003</v>
      </c>
      <c r="CB224" s="144">
        <f t="shared" si="291"/>
        <v>0</v>
      </c>
      <c r="CC224" s="144">
        <f t="shared" si="292"/>
        <v>0</v>
      </c>
      <c r="CD224" s="144">
        <f t="shared" si="293"/>
        <v>0</v>
      </c>
      <c r="CE224" s="144">
        <f t="shared" si="294"/>
        <v>0</v>
      </c>
      <c r="CF224" s="144">
        <f t="shared" si="295"/>
        <v>0</v>
      </c>
      <c r="CG224" s="144">
        <f t="shared" si="296"/>
        <v>0</v>
      </c>
      <c r="CH224" s="148">
        <f t="shared" si="297"/>
        <v>0</v>
      </c>
    </row>
    <row r="225" spans="1:86" s="149" customFormat="1" ht="31.5" customHeight="1" x14ac:dyDescent="0.25">
      <c r="A225" s="117" t="s">
        <v>44</v>
      </c>
      <c r="B225" s="118" t="s">
        <v>391</v>
      </c>
      <c r="C225" s="274" t="s">
        <v>452</v>
      </c>
      <c r="D225" s="119" t="s">
        <v>376</v>
      </c>
      <c r="E225" s="121" t="s">
        <v>155</v>
      </c>
      <c r="F225" s="121" t="s">
        <v>139</v>
      </c>
      <c r="G225" s="121"/>
      <c r="H225" s="122">
        <v>2</v>
      </c>
      <c r="I225" s="123"/>
      <c r="J225" s="123" t="s">
        <v>396</v>
      </c>
      <c r="K225" s="124">
        <f t="shared" ref="K225" si="578">L225+M225</f>
        <v>5</v>
      </c>
      <c r="L225" s="123">
        <v>5</v>
      </c>
      <c r="M225" s="123">
        <v>0</v>
      </c>
      <c r="N225" s="123" t="s">
        <v>361</v>
      </c>
      <c r="O225" s="123"/>
      <c r="P225" s="124">
        <f t="shared" ref="P225" si="579">SUM(Q225:R225)</f>
        <v>1</v>
      </c>
      <c r="Q225" s="123">
        <v>1</v>
      </c>
      <c r="R225" s="123"/>
      <c r="S225" s="123" t="s">
        <v>329</v>
      </c>
      <c r="T225" s="123"/>
      <c r="U225" s="123" t="s">
        <v>390</v>
      </c>
      <c r="V225" s="123" t="s">
        <v>484</v>
      </c>
      <c r="W225" s="123" t="s">
        <v>44</v>
      </c>
      <c r="X225" s="123" t="s">
        <v>482</v>
      </c>
      <c r="Y225" s="123" t="s">
        <v>480</v>
      </c>
      <c r="Z225" s="297" t="s">
        <v>465</v>
      </c>
      <c r="AA225" s="126"/>
      <c r="AB225" s="127"/>
      <c r="AC225" s="128"/>
      <c r="AD225" s="129"/>
      <c r="AE225" s="130"/>
      <c r="AF225" s="131"/>
      <c r="AG225" s="132"/>
      <c r="AH225" s="133"/>
      <c r="AI225" s="132"/>
      <c r="AJ225" s="134"/>
      <c r="AK225" s="125"/>
      <c r="AL225" s="135">
        <v>16</v>
      </c>
      <c r="AM225" s="122"/>
      <c r="AN225" s="136">
        <f t="shared" si="254"/>
        <v>0</v>
      </c>
      <c r="AO225" s="137">
        <f t="shared" si="255"/>
        <v>0</v>
      </c>
      <c r="AP225" s="137">
        <f t="shared" si="256"/>
        <v>0</v>
      </c>
      <c r="AQ225" s="138">
        <f t="shared" si="257"/>
        <v>0</v>
      </c>
      <c r="AR225" s="137">
        <f t="shared" si="258"/>
        <v>0</v>
      </c>
      <c r="AS225" s="137">
        <f t="shared" si="259"/>
        <v>0</v>
      </c>
      <c r="AT225" s="137">
        <f t="shared" si="260"/>
        <v>0</v>
      </c>
      <c r="AU225" s="137">
        <f t="shared" si="261"/>
        <v>0</v>
      </c>
      <c r="AV225" s="137">
        <f t="shared" si="262"/>
        <v>0</v>
      </c>
      <c r="AW225" s="137">
        <f t="shared" si="263"/>
        <v>0</v>
      </c>
      <c r="AX225" s="137">
        <f t="shared" si="264"/>
        <v>0</v>
      </c>
      <c r="AY225" s="137">
        <f t="shared" si="265"/>
        <v>32</v>
      </c>
      <c r="AZ225" s="137">
        <f t="shared" si="266"/>
        <v>0</v>
      </c>
      <c r="BA225" s="137">
        <f t="shared" si="267"/>
        <v>0</v>
      </c>
      <c r="BB225" s="137">
        <f t="shared" si="268"/>
        <v>0</v>
      </c>
      <c r="BC225" s="137">
        <f t="shared" si="269"/>
        <v>0</v>
      </c>
      <c r="BD225" s="137">
        <f t="shared" si="270"/>
        <v>0</v>
      </c>
      <c r="BE225" s="137">
        <f t="shared" si="271"/>
        <v>0</v>
      </c>
      <c r="BF225" s="137">
        <f t="shared" si="272"/>
        <v>0</v>
      </c>
      <c r="BG225" s="139">
        <f t="shared" si="273"/>
        <v>0</v>
      </c>
      <c r="BH225" s="140">
        <f t="shared" si="274"/>
        <v>0</v>
      </c>
      <c r="BI225" s="152">
        <f t="shared" si="275"/>
        <v>32</v>
      </c>
      <c r="BJ225" s="152">
        <f t="shared" si="276"/>
        <v>0</v>
      </c>
      <c r="BK225" s="152">
        <f t="shared" si="277"/>
        <v>32</v>
      </c>
      <c r="BL225" s="153">
        <f t="shared" si="278"/>
        <v>0</v>
      </c>
      <c r="BM225" s="141"/>
      <c r="BN225" s="152">
        <f t="shared" si="279"/>
        <v>0</v>
      </c>
      <c r="BO225" s="152">
        <f t="shared" si="280"/>
        <v>0</v>
      </c>
      <c r="BP225" s="152">
        <f t="shared" si="281"/>
        <v>0</v>
      </c>
      <c r="BQ225" s="142"/>
      <c r="BR225" s="143">
        <f t="shared" si="282"/>
        <v>0</v>
      </c>
      <c r="BS225" s="144">
        <f t="shared" si="283"/>
        <v>32</v>
      </c>
      <c r="BT225" s="144">
        <f t="shared" si="284"/>
        <v>0</v>
      </c>
      <c r="BU225" s="144">
        <f t="shared" si="285"/>
        <v>32</v>
      </c>
      <c r="BV225" s="145">
        <f t="shared" si="286"/>
        <v>0</v>
      </c>
      <c r="BW225" s="146">
        <f t="shared" si="287"/>
        <v>0</v>
      </c>
      <c r="BX225" s="147"/>
      <c r="BY225" s="144">
        <f t="shared" si="288"/>
        <v>32</v>
      </c>
      <c r="BZ225" s="144">
        <f t="shared" si="289"/>
        <v>0</v>
      </c>
      <c r="CA225" s="144">
        <f t="shared" si="290"/>
        <v>32</v>
      </c>
      <c r="CB225" s="144">
        <f t="shared" si="291"/>
        <v>0</v>
      </c>
      <c r="CC225" s="144">
        <f t="shared" si="292"/>
        <v>0</v>
      </c>
      <c r="CD225" s="144">
        <f t="shared" si="293"/>
        <v>0</v>
      </c>
      <c r="CE225" s="144">
        <f t="shared" si="294"/>
        <v>0</v>
      </c>
      <c r="CF225" s="144">
        <f t="shared" si="295"/>
        <v>0</v>
      </c>
      <c r="CG225" s="144">
        <f t="shared" si="296"/>
        <v>0</v>
      </c>
      <c r="CH225" s="148">
        <f t="shared" si="297"/>
        <v>0</v>
      </c>
    </row>
    <row r="226" spans="1:86" s="149" customFormat="1" ht="31.5" customHeight="1" x14ac:dyDescent="0.25">
      <c r="A226" s="117" t="s">
        <v>44</v>
      </c>
      <c r="B226" s="118" t="s">
        <v>391</v>
      </c>
      <c r="C226" s="274" t="s">
        <v>452</v>
      </c>
      <c r="D226" s="119" t="s">
        <v>376</v>
      </c>
      <c r="E226" s="121" t="s">
        <v>155</v>
      </c>
      <c r="F226" s="121" t="s">
        <v>139</v>
      </c>
      <c r="G226" s="121"/>
      <c r="H226" s="122">
        <v>2</v>
      </c>
      <c r="I226" s="123"/>
      <c r="J226" s="123" t="s">
        <v>396</v>
      </c>
      <c r="K226" s="124">
        <f t="shared" ref="K226" si="580">L226+M226</f>
        <v>3</v>
      </c>
      <c r="L226" s="123">
        <v>2</v>
      </c>
      <c r="M226" s="123">
        <v>1</v>
      </c>
      <c r="N226" s="123" t="s">
        <v>361</v>
      </c>
      <c r="O226" s="123"/>
      <c r="P226" s="124">
        <f t="shared" ref="P226" si="581">SUM(Q226:R226)</f>
        <v>1</v>
      </c>
      <c r="Q226" s="123">
        <v>1</v>
      </c>
      <c r="R226" s="123"/>
      <c r="S226" s="123" t="s">
        <v>329</v>
      </c>
      <c r="T226" s="123"/>
      <c r="U226" s="123" t="s">
        <v>390</v>
      </c>
      <c r="V226" s="123" t="s">
        <v>484</v>
      </c>
      <c r="W226" s="123" t="s">
        <v>530</v>
      </c>
      <c r="X226" s="123" t="s">
        <v>532</v>
      </c>
      <c r="Y226" s="123" t="s">
        <v>480</v>
      </c>
      <c r="Z226" s="297" t="s">
        <v>528</v>
      </c>
      <c r="AA226" s="126"/>
      <c r="AB226" s="127"/>
      <c r="AC226" s="128"/>
      <c r="AD226" s="129"/>
      <c r="AE226" s="130"/>
      <c r="AF226" s="131"/>
      <c r="AG226" s="132"/>
      <c r="AH226" s="133"/>
      <c r="AI226" s="132"/>
      <c r="AJ226" s="134"/>
      <c r="AK226" s="125"/>
      <c r="AL226" s="135">
        <v>16</v>
      </c>
      <c r="AM226" s="122"/>
      <c r="AN226" s="136">
        <f t="shared" ref="AN226" si="582">IF(SUM(AB226:AD226)&lt;&gt;0,IF(I226="З",З1*K226,0),0)</f>
        <v>0</v>
      </c>
      <c r="AO226" s="137">
        <f t="shared" ref="AO226" si="583">IF(SUM(AB226:AD226)&lt;&gt;0,IF(I226="Э",ЭДЗ*K226,0),0)</f>
        <v>0</v>
      </c>
      <c r="AP226" s="137">
        <f t="shared" ref="AP226" si="584">IF(I226="Э",IF(SUM(AB226:AD226)&lt;&gt;0,IF(K226&gt;=6,КПЭ*P226,1*P226)),0)</f>
        <v>0</v>
      </c>
      <c r="AQ226" s="138">
        <f t="shared" ref="AQ226" si="585">IF(AND(A226="Дн",N226="лек"),ТКЛД*AB226*P226,IF(AND(A226="А",F226="о",N226="лек"),ТКЛД*AB226*P226,IF(AND(A226="В",N226="лек"),ТКЛВ*AB226*P226,IF(AND(A226="З",N226="лек"),ТКЛЗ*AB226*P226,IF(AND(F226="з",N226="лек"),ТКЛЗ*K226,0)))))</f>
        <v>0</v>
      </c>
      <c r="AR226" s="137">
        <f t="shared" ref="AR226" si="586">IF(OR(N226="ВЭМ",N226="ВЭА",N226="КЭ"),K226*ЭА,IF(N226="ВЭ",КПЭ,IF(N226="ПАС",K226*З2,0)))</f>
        <v>0</v>
      </c>
      <c r="AS226" s="137">
        <f t="shared" ref="AS226" si="587">IF(OR(A226="З",F226="з",A226="В"),IF(AG226="г",AF226*K226*0.75,IF(AG226="",AF226*K226*РКЗ)),0)</f>
        <v>0</v>
      </c>
      <c r="AT226" s="137">
        <f t="shared" ref="AT226" si="588">IF(OR(A226="З",F226="з",A226="в"),IF(AH226="мг",K226*ирпзг1,IF(AH226="А",K226*ирпзг2,0)),0)</f>
        <v>0</v>
      </c>
      <c r="AU226" s="137">
        <f t="shared" ref="AU226" si="589">IF(OR(A226="З",A226="В",F226="з"),IF(N226&lt;&gt;"лек",IF(AB226="",K226*AI226*КРЗ,0),0),0)</f>
        <v>0</v>
      </c>
      <c r="AV226" s="137">
        <f t="shared" ref="AV226" si="590">IF(OR(A226="З",A226="В",F226="з"),IF(N226&lt;&gt;"лек",IF(AB226="",K226*AJ226*КПЗ,0),0),0)</f>
        <v>0</v>
      </c>
      <c r="AW226" s="137">
        <f t="shared" ref="AW226" si="591">IF(OR(N226="УП",N226="ПП"),рп*K226*AL226,IF(N226="ГП",K226*AL226*рпг,IF(N226="ПЛ",K226*AL226*РПП,0)))</f>
        <v>0</v>
      </c>
      <c r="AX226" s="137">
        <f t="shared" ref="AX226" si="592">IF(OR(A226="Дн",F226="о"),IF(AK226="кр",(((0.01*AE226)+(кр*((40+0.6*AE226)/(180-AE226))))*0.3*K226),IF(AK226="ки",(((0.01*AE226)+(ки*((40+0.6*AE226)/(180-AE226))))*0.3*K226),IF(AK226="кт",(((0.01*AE226)+(кт*((40+0.6*AE226)/(180-AE226))))*0.3*K226),IF(AK226="кп",(((0.01*AE226)+(кп*((40+0.6*AE226)/(180-AE226))))*0.3*K226),IF(AK226="рф",(((0.01*AE226)+(рф*((40+0.6*AE226)/(180-AE226))))*0.3*K226),IF(AK226="ка",(((0.01*AE226)+(6*((40+0.6*AE226)/(180-AE226))))*0.3*K226),0)))))),0)</f>
        <v>0</v>
      </c>
      <c r="AY226" s="137">
        <f t="shared" ref="AY226" si="593">IF(N226="НР",IF(OR(F226="б",F226="с",F226="аб",F226="пб"),K226*рп*AL226,IF(F226="м",K226*нрм*AL226)),0)</f>
        <v>19.200000000000003</v>
      </c>
      <c r="AZ226" s="137">
        <f t="shared" ref="AZ226" si="594">IF(C226="ДП",HLOOKUP(IF(N226="К",T226,IF(N226="Р",N226,1)),столбцы,(MATCH(CONCATENATE(J226,E226,F226,G226),строки,0)+2),FALSE)*K226,0)</f>
        <v>0</v>
      </c>
      <c r="BA226" s="137">
        <f t="shared" ref="BA226" si="595">IF(C226="ДПР",IF(N226="Д",K226*Д,IF(N226="РДП",IF(OR(F226="с",F226="м"),K226*РДП1,0))),0)+IF(C226="ДПР",IF(N226="А",K226*А,0))</f>
        <v>0</v>
      </c>
      <c r="BB226" s="137">
        <f t="shared" ref="BB226" si="596">IF(AND(A226&lt;&gt;"А",C226="ГЭК"),IF(N226="ЧГ",K226*ЧГ,IF(N226="ПГ",K226*ПГ,IF(N226="СГ",K226*СГ,0))))+IF(AND(A226="А",C226="ГЭК",I226="нкр"),IF(N226="ЧГ",K226*ЧГ*2,IF(N226="ПГ",K226*ПГ*2,IF(N226="СГ",K226*СГ*2,0))))</f>
        <v>0</v>
      </c>
      <c r="BC226" s="137">
        <f t="shared" ref="BC226" si="597">IF((8*AM226)&gt;=BB226,BB226,IF((8*AM226)&lt;BB226,8*AM226,0))</f>
        <v>0</v>
      </c>
      <c r="BD226" s="137">
        <f t="shared" ref="BD226" si="598">IF(AND(A226="А",F226="о",N226="РА"),РАО*K226,IF(AND(A226="А",F226="з",N226="РА"),РАЗ*K226,0)+IF(AND(A226="А",H226=1,N226="РА"),2*K226,0)+IF(AND(A226="А",C226="История и философия науки",AK226="рф"),А*K226,0))</f>
        <v>0</v>
      </c>
      <c r="BE226" s="137">
        <f t="shared" ref="BE226" si="599">IF(C226="Экспертиза",IF(N226="УСК",K226*кр,IF(N226="УСД",K226*ДР,0)),0)</f>
        <v>0</v>
      </c>
      <c r="BF226" s="137">
        <f t="shared" ref="BF226" si="600">IF(OR(E226="54.05.01",E226="54.03.01"),IF(N226="П",AK226*6,IF(N226="У",AK226*3,IF(AK226="кпм",КПМ*K226,0))),0)</f>
        <v>0</v>
      </c>
      <c r="BG226" s="139">
        <f t="shared" ref="BG226" si="601">IF(OR(A226="Дн",A226="В",F226="о"),IF(OR(I226="Э",I226="З"),AA226*K226*РГ,0),0)</f>
        <v>0</v>
      </c>
      <c r="BH226" s="140">
        <f t="shared" ref="BH226" si="602">IF(C226="кафедра",рк,0)</f>
        <v>0</v>
      </c>
      <c r="BI226" s="152">
        <f t="shared" ref="BI226" si="603">BK226*(1-BL226)</f>
        <v>12.800000000000002</v>
      </c>
      <c r="BJ226" s="152">
        <f t="shared" ref="BJ226" si="604">BK226*BL226</f>
        <v>6.4</v>
      </c>
      <c r="BK226" s="152">
        <f t="shared" ref="BK226" si="605">SUM(AN226:BH226,AB226:AD226)-BB226</f>
        <v>19.200000000000003</v>
      </c>
      <c r="BL226" s="153">
        <f t="shared" ref="BL226" si="606">IF(SUM(L226:M226)&lt;&gt;0,(M226/K226),0)</f>
        <v>0.33333333333333331</v>
      </c>
      <c r="BM226" s="141"/>
      <c r="BN226" s="152">
        <f t="shared" ref="BN226" si="607">IF(Y226="пч",BI226,0)</f>
        <v>0</v>
      </c>
      <c r="BO226" s="152">
        <f t="shared" ref="BO226" si="608">IF(Y226="пч",BJ226,0)</f>
        <v>0</v>
      </c>
      <c r="BP226" s="152">
        <f t="shared" ref="BP226" si="609">SUM(BN226:BO226)</f>
        <v>0</v>
      </c>
      <c r="BQ226" s="142"/>
      <c r="BR226" s="143">
        <f t="shared" ref="BR226" si="610">SUM(AB226:AD226,AN226:AR226,AZ226,BC226,AW226)+IF(N226="Д",BA226,0)</f>
        <v>0</v>
      </c>
      <c r="BS226" s="144">
        <f t="shared" ref="BS226" si="611">BT226+BU226+BV226</f>
        <v>19.200000000000003</v>
      </c>
      <c r="BT226" s="144">
        <f t="shared" ref="BT226" si="612">SUM(AT226,AX226,BG226)</f>
        <v>0</v>
      </c>
      <c r="BU226" s="144">
        <f t="shared" ref="BU226" si="613">SUM(AU226:AV226,AY226,BD226)+IF(AK226="кпм",BF226,0)+IF(N226="РДП",BA226,0)</f>
        <v>19.200000000000003</v>
      </c>
      <c r="BV226" s="145">
        <f t="shared" ref="BV226" si="614">AS226</f>
        <v>0</v>
      </c>
      <c r="BW226" s="146">
        <f t="shared" ref="BW226" si="615">BK226-BR226-BS226</f>
        <v>0</v>
      </c>
      <c r="BX226" s="147"/>
      <c r="BY226" s="144">
        <f t="shared" ref="BY226" si="616">IF(A226="Дн",BI226,0)</f>
        <v>12.800000000000002</v>
      </c>
      <c r="BZ226" s="144">
        <f t="shared" ref="BZ226" si="617">IF(A226="Дн",BJ226,0)</f>
        <v>6.4</v>
      </c>
      <c r="CA226" s="144">
        <f t="shared" ref="CA226" si="618">IF(A226="Дн",BK226,0)</f>
        <v>19.200000000000003</v>
      </c>
      <c r="CB226" s="144">
        <f t="shared" ref="CB226" si="619">IF(A226="З",BI226,0)</f>
        <v>0</v>
      </c>
      <c r="CC226" s="144">
        <f t="shared" ref="CC226" si="620">IF(A226="З",BJ226,0)</f>
        <v>0</v>
      </c>
      <c r="CD226" s="144">
        <f t="shared" ref="CD226" si="621">IF(A226="З",BK226,0)</f>
        <v>0</v>
      </c>
      <c r="CE226" s="144">
        <f t="shared" ref="CE226" si="622">IF(AND(A226&lt;&gt;"З",A226&lt;&gt;"Дн"),BI226,0)</f>
        <v>0</v>
      </c>
      <c r="CF226" s="144">
        <f t="shared" ref="CF226" si="623">IF(AND(A226&lt;&gt;"З",A226&lt;&gt;"Дн"),BJ226,0)</f>
        <v>0</v>
      </c>
      <c r="CG226" s="144">
        <f t="shared" ref="CG226" si="624">IF(AND(A226&lt;&gt;"З",A226&lt;&gt;"Дн"),BK226,0)</f>
        <v>0</v>
      </c>
      <c r="CH226" s="148">
        <f t="shared" ref="CH226" si="625">BK226-CA226-CD226-CG226</f>
        <v>0</v>
      </c>
    </row>
    <row r="227" spans="1:86" s="149" customFormat="1" ht="31.5" customHeight="1" x14ac:dyDescent="0.25">
      <c r="A227" s="117" t="s">
        <v>44</v>
      </c>
      <c r="B227" s="118" t="s">
        <v>391</v>
      </c>
      <c r="C227" s="274" t="s">
        <v>452</v>
      </c>
      <c r="D227" s="119" t="s">
        <v>376</v>
      </c>
      <c r="E227" s="121" t="s">
        <v>155</v>
      </c>
      <c r="F227" s="121" t="s">
        <v>139</v>
      </c>
      <c r="G227" s="121"/>
      <c r="H227" s="122">
        <v>2</v>
      </c>
      <c r="I227" s="123"/>
      <c r="J227" s="123" t="s">
        <v>396</v>
      </c>
      <c r="K227" s="124">
        <f t="shared" si="576"/>
        <v>2</v>
      </c>
      <c r="L227" s="123">
        <v>1</v>
      </c>
      <c r="M227" s="123">
        <v>1</v>
      </c>
      <c r="N227" s="123" t="s">
        <v>361</v>
      </c>
      <c r="O227" s="123"/>
      <c r="P227" s="124">
        <f t="shared" si="577"/>
        <v>1</v>
      </c>
      <c r="Q227" s="123">
        <v>1</v>
      </c>
      <c r="R227" s="123"/>
      <c r="S227" s="123" t="s">
        <v>329</v>
      </c>
      <c r="T227" s="123"/>
      <c r="U227" s="123" t="s">
        <v>390</v>
      </c>
      <c r="V227" s="123"/>
      <c r="W227" s="123" t="s">
        <v>530</v>
      </c>
      <c r="X227" s="123" t="s">
        <v>484</v>
      </c>
      <c r="Y227" s="123" t="s">
        <v>485</v>
      </c>
      <c r="Z227" s="297" t="s">
        <v>477</v>
      </c>
      <c r="AA227" s="126"/>
      <c r="AB227" s="127"/>
      <c r="AC227" s="128"/>
      <c r="AD227" s="129"/>
      <c r="AE227" s="130"/>
      <c r="AF227" s="131"/>
      <c r="AG227" s="132"/>
      <c r="AH227" s="133"/>
      <c r="AI227" s="132"/>
      <c r="AJ227" s="134"/>
      <c r="AK227" s="125"/>
      <c r="AL227" s="135">
        <v>16</v>
      </c>
      <c r="AM227" s="122"/>
      <c r="AN227" s="136">
        <f t="shared" ref="AN227" si="626">IF(SUM(AB227:AD227)&lt;&gt;0,IF(I227="З",З1*K227,0),0)</f>
        <v>0</v>
      </c>
      <c r="AO227" s="137">
        <f t="shared" ref="AO227" si="627">IF(SUM(AB227:AD227)&lt;&gt;0,IF(I227="Э",ЭДЗ*K227,0),0)</f>
        <v>0</v>
      </c>
      <c r="AP227" s="137">
        <f t="shared" ref="AP227" si="628">IF(I227="Э",IF(SUM(AB227:AD227)&lt;&gt;0,IF(K227&gt;=6,КПЭ*P227,1*P227)),0)</f>
        <v>0</v>
      </c>
      <c r="AQ227" s="138">
        <f t="shared" ref="AQ227" si="629">IF(AND(A227="Дн",N227="лек"),ТКЛД*AB227*P227,IF(AND(A227="А",F227="о",N227="лек"),ТКЛД*AB227*P227,IF(AND(A227="В",N227="лек"),ТКЛВ*AB227*P227,IF(AND(A227="З",N227="лек"),ТКЛЗ*AB227*P227,IF(AND(F227="з",N227="лек"),ТКЛЗ*K227,0)))))</f>
        <v>0</v>
      </c>
      <c r="AR227" s="137">
        <f t="shared" ref="AR227" si="630">IF(OR(N227="ВЭМ",N227="ВЭА",N227="КЭ"),K227*ЭА,IF(N227="ВЭ",КПЭ,IF(N227="ПАС",K227*З2,0)))</f>
        <v>0</v>
      </c>
      <c r="AS227" s="137">
        <f t="shared" ref="AS227" si="631">IF(OR(A227="З",F227="з",A227="В"),IF(AG227="г",AF227*K227*0.75,IF(AG227="",AF227*K227*РКЗ)),0)</f>
        <v>0</v>
      </c>
      <c r="AT227" s="137">
        <f t="shared" ref="AT227" si="632">IF(OR(A227="З",F227="з",A227="в"),IF(AH227="мг",K227*ирпзг1,IF(AH227="А",K227*ирпзг2,0)),0)</f>
        <v>0</v>
      </c>
      <c r="AU227" s="137">
        <f t="shared" ref="AU227" si="633">IF(OR(A227="З",A227="В",F227="з"),IF(N227&lt;&gt;"лек",IF(AB227="",K227*AI227*КРЗ,0),0),0)</f>
        <v>0</v>
      </c>
      <c r="AV227" s="137">
        <f t="shared" ref="AV227" si="634">IF(OR(A227="З",A227="В",F227="з"),IF(N227&lt;&gt;"лек",IF(AB227="",K227*AJ227*КПЗ,0),0),0)</f>
        <v>0</v>
      </c>
      <c r="AW227" s="137">
        <f t="shared" ref="AW227" si="635">IF(OR(N227="УП",N227="ПП"),рп*K227*AL227,IF(N227="ГП",K227*AL227*рпг,IF(N227="ПЛ",K227*AL227*РПП,0)))</f>
        <v>0</v>
      </c>
      <c r="AX227" s="137">
        <f t="shared" ref="AX227" si="636">IF(OR(A227="Дн",F227="о"),IF(AK227="кр",(((0.01*AE227)+(кр*((40+0.6*AE227)/(180-AE227))))*0.3*K227),IF(AK227="ки",(((0.01*AE227)+(ки*((40+0.6*AE227)/(180-AE227))))*0.3*K227),IF(AK227="кт",(((0.01*AE227)+(кт*((40+0.6*AE227)/(180-AE227))))*0.3*K227),IF(AK227="кп",(((0.01*AE227)+(кп*((40+0.6*AE227)/(180-AE227))))*0.3*K227),IF(AK227="рф",(((0.01*AE227)+(рф*((40+0.6*AE227)/(180-AE227))))*0.3*K227),IF(AK227="ка",(((0.01*AE227)+(6*((40+0.6*AE227)/(180-AE227))))*0.3*K227),0)))))),0)</f>
        <v>0</v>
      </c>
      <c r="AY227" s="137">
        <f t="shared" ref="AY227" si="637">IF(N227="НР",IF(OR(F227="б",F227="с",F227="аб",F227="пб"),K227*рп*AL227,IF(F227="м",K227*нрм*AL227)),0)</f>
        <v>12.8</v>
      </c>
      <c r="AZ227" s="137">
        <f t="shared" ref="AZ227" si="638">IF(C227="ДП",HLOOKUP(IF(N227="К",T227,IF(N227="Р",N227,1)),столбцы,(MATCH(CONCATENATE(J227,E227,F227,G227),строки,0)+2),FALSE)*K227,0)</f>
        <v>0</v>
      </c>
      <c r="BA227" s="137">
        <f t="shared" ref="BA227" si="639">IF(C227="ДПР",IF(N227="Д",K227*Д,IF(N227="РДП",IF(OR(F227="с",F227="м"),K227*РДП1,0))),0)+IF(C227="ДПР",IF(N227="А",K227*А,0))</f>
        <v>0</v>
      </c>
      <c r="BB227" s="137">
        <f t="shared" ref="BB227" si="640">IF(AND(A227&lt;&gt;"А",C227="ГЭК"),IF(N227="ЧГ",K227*ЧГ,IF(N227="ПГ",K227*ПГ,IF(N227="СГ",K227*СГ,0))))+IF(AND(A227="А",C227="ГЭК",I227="нкр"),IF(N227="ЧГ",K227*ЧГ*2,IF(N227="ПГ",K227*ПГ*2,IF(N227="СГ",K227*СГ*2,0))))</f>
        <v>0</v>
      </c>
      <c r="BC227" s="137">
        <f t="shared" ref="BC227" si="641">IF((8*AM227)&gt;=BB227,BB227,IF((8*AM227)&lt;BB227,8*AM227,0))</f>
        <v>0</v>
      </c>
      <c r="BD227" s="137">
        <f t="shared" ref="BD227" si="642">IF(AND(A227="А",F227="о",N227="РА"),РАО*K227,IF(AND(A227="А",F227="з",N227="РА"),РАЗ*K227,0)+IF(AND(A227="А",H227=1,N227="РА"),2*K227,0)+IF(AND(A227="А",C227="История и философия науки",AK227="рф"),А*K227,0))</f>
        <v>0</v>
      </c>
      <c r="BE227" s="137">
        <f t="shared" ref="BE227" si="643">IF(C227="Экспертиза",IF(N227="УСК",K227*кр,IF(N227="УСД",K227*ДР,0)),0)</f>
        <v>0</v>
      </c>
      <c r="BF227" s="137">
        <f t="shared" ref="BF227" si="644">IF(OR(E227="54.05.01",E227="54.03.01"),IF(N227="П",AK227*6,IF(N227="У",AK227*3,IF(AK227="кпм",КПМ*K227,0))),0)</f>
        <v>0</v>
      </c>
      <c r="BG227" s="139">
        <f t="shared" ref="BG227" si="645">IF(OR(A227="Дн",A227="В",F227="о"),IF(OR(I227="Э",I227="З"),AA227*K227*РГ,0),0)</f>
        <v>0</v>
      </c>
      <c r="BH227" s="140">
        <f t="shared" ref="BH227" si="646">IF(C227="кафедра",рк,0)</f>
        <v>0</v>
      </c>
      <c r="BI227" s="152">
        <f t="shared" ref="BI227" si="647">BK227*(1-BL227)</f>
        <v>6.4</v>
      </c>
      <c r="BJ227" s="152">
        <f t="shared" ref="BJ227" si="648">BK227*BL227</f>
        <v>6.4</v>
      </c>
      <c r="BK227" s="152">
        <f t="shared" ref="BK227" si="649">SUM(AN227:BH227,AB227:AD227)-BB227</f>
        <v>12.8</v>
      </c>
      <c r="BL227" s="153">
        <f t="shared" ref="BL227" si="650">IF(SUM(L227:M227)&lt;&gt;0,(M227/K227),0)</f>
        <v>0.5</v>
      </c>
      <c r="BM227" s="141"/>
      <c r="BN227" s="152">
        <f t="shared" ref="BN227" si="651">IF(Y227="пч",BI227,0)</f>
        <v>0</v>
      </c>
      <c r="BO227" s="152">
        <f t="shared" ref="BO227" si="652">IF(Y227="пч",BJ227,0)</f>
        <v>0</v>
      </c>
      <c r="BP227" s="152">
        <f t="shared" ref="BP227" si="653">SUM(BN227:BO227)</f>
        <v>0</v>
      </c>
      <c r="BQ227" s="142"/>
      <c r="BR227" s="143">
        <f t="shared" ref="BR227" si="654">SUM(AB227:AD227,AN227:AR227,AZ227,BC227,AW227)+IF(N227="Д",BA227,0)</f>
        <v>0</v>
      </c>
      <c r="BS227" s="144">
        <f t="shared" ref="BS227" si="655">BT227+BU227+BV227</f>
        <v>12.8</v>
      </c>
      <c r="BT227" s="144">
        <f t="shared" ref="BT227" si="656">SUM(AT227,AX227,BG227)</f>
        <v>0</v>
      </c>
      <c r="BU227" s="144">
        <f t="shared" ref="BU227" si="657">SUM(AU227:AV227,AY227,BD227)+IF(AK227="кпм",BF227,0)+IF(N227="РДП",BA227,0)</f>
        <v>12.8</v>
      </c>
      <c r="BV227" s="145">
        <f t="shared" ref="BV227" si="658">AS227</f>
        <v>0</v>
      </c>
      <c r="BW227" s="146">
        <f t="shared" ref="BW227" si="659">BK227-BR227-BS227</f>
        <v>0</v>
      </c>
      <c r="BX227" s="147"/>
      <c r="BY227" s="144">
        <f t="shared" ref="BY227" si="660">IF(A227="Дн",BI227,0)</f>
        <v>6.4</v>
      </c>
      <c r="BZ227" s="144">
        <f t="shared" ref="BZ227" si="661">IF(A227="Дн",BJ227,0)</f>
        <v>6.4</v>
      </c>
      <c r="CA227" s="144">
        <f t="shared" ref="CA227" si="662">IF(A227="Дн",BK227,0)</f>
        <v>12.8</v>
      </c>
      <c r="CB227" s="144">
        <f t="shared" ref="CB227" si="663">IF(A227="З",BI227,0)</f>
        <v>0</v>
      </c>
      <c r="CC227" s="144">
        <f t="shared" ref="CC227" si="664">IF(A227="З",BJ227,0)</f>
        <v>0</v>
      </c>
      <c r="CD227" s="144">
        <f t="shared" ref="CD227" si="665">IF(A227="З",BK227,0)</f>
        <v>0</v>
      </c>
      <c r="CE227" s="144">
        <f t="shared" ref="CE227" si="666">IF(AND(A227&lt;&gt;"З",A227&lt;&gt;"Дн"),BI227,0)</f>
        <v>0</v>
      </c>
      <c r="CF227" s="144">
        <f t="shared" ref="CF227" si="667">IF(AND(A227&lt;&gt;"З",A227&lt;&gt;"Дн"),BJ227,0)</f>
        <v>0</v>
      </c>
      <c r="CG227" s="144">
        <f t="shared" ref="CG227" si="668">IF(AND(A227&lt;&gt;"З",A227&lt;&gt;"Дн"),BK227,0)</f>
        <v>0</v>
      </c>
      <c r="CH227" s="148">
        <f t="shared" ref="CH227" si="669">BK227-CA227-CD227-CG227</f>
        <v>0</v>
      </c>
    </row>
    <row r="228" spans="1:86" s="149" customFormat="1" ht="31.5" customHeight="1" x14ac:dyDescent="0.25">
      <c r="A228" s="117" t="s">
        <v>44</v>
      </c>
      <c r="B228" s="118" t="s">
        <v>391</v>
      </c>
      <c r="C228" s="274" t="s">
        <v>372</v>
      </c>
      <c r="D228" s="119" t="s">
        <v>376</v>
      </c>
      <c r="E228" s="121" t="s">
        <v>155</v>
      </c>
      <c r="F228" s="121" t="s">
        <v>139</v>
      </c>
      <c r="G228" s="121"/>
      <c r="H228" s="122">
        <v>2</v>
      </c>
      <c r="I228" s="123"/>
      <c r="J228" s="123" t="s">
        <v>396</v>
      </c>
      <c r="K228" s="124">
        <f t="shared" si="438"/>
        <v>10</v>
      </c>
      <c r="L228" s="123">
        <v>8</v>
      </c>
      <c r="M228" s="123">
        <v>2</v>
      </c>
      <c r="N228" s="123" t="s">
        <v>341</v>
      </c>
      <c r="O228" s="123"/>
      <c r="P228" s="124">
        <f t="shared" si="439"/>
        <v>1</v>
      </c>
      <c r="Q228" s="123">
        <v>1</v>
      </c>
      <c r="R228" s="123"/>
      <c r="S228" s="123" t="s">
        <v>329</v>
      </c>
      <c r="T228" s="123"/>
      <c r="U228" s="123" t="s">
        <v>390</v>
      </c>
      <c r="V228" s="123"/>
      <c r="W228" s="123" t="s">
        <v>530</v>
      </c>
      <c r="X228" s="123" t="s">
        <v>484</v>
      </c>
      <c r="Y228" s="123" t="s">
        <v>485</v>
      </c>
      <c r="Z228" s="297" t="s">
        <v>477</v>
      </c>
      <c r="AA228" s="126"/>
      <c r="AB228" s="127"/>
      <c r="AC228" s="128"/>
      <c r="AD228" s="129"/>
      <c r="AE228" s="130"/>
      <c r="AF228" s="131"/>
      <c r="AG228" s="132"/>
      <c r="AH228" s="133"/>
      <c r="AI228" s="132"/>
      <c r="AJ228" s="134"/>
      <c r="AK228" s="125"/>
      <c r="AL228" s="135">
        <v>5.33</v>
      </c>
      <c r="AM228" s="122"/>
      <c r="AN228" s="136">
        <f t="shared" si="254"/>
        <v>0</v>
      </c>
      <c r="AO228" s="137">
        <f t="shared" si="255"/>
        <v>0</v>
      </c>
      <c r="AP228" s="137">
        <f t="shared" si="256"/>
        <v>0</v>
      </c>
      <c r="AQ228" s="138">
        <f t="shared" si="257"/>
        <v>0</v>
      </c>
      <c r="AR228" s="137">
        <f t="shared" si="258"/>
        <v>0</v>
      </c>
      <c r="AS228" s="137">
        <f t="shared" si="259"/>
        <v>0</v>
      </c>
      <c r="AT228" s="137">
        <f t="shared" si="260"/>
        <v>0</v>
      </c>
      <c r="AU228" s="137">
        <f t="shared" si="261"/>
        <v>0</v>
      </c>
      <c r="AV228" s="137">
        <f t="shared" si="262"/>
        <v>0</v>
      </c>
      <c r="AW228" s="137">
        <f t="shared" si="263"/>
        <v>31.98</v>
      </c>
      <c r="AX228" s="137">
        <f t="shared" si="264"/>
        <v>0</v>
      </c>
      <c r="AY228" s="137">
        <f t="shared" si="265"/>
        <v>0</v>
      </c>
      <c r="AZ228" s="137">
        <f t="shared" si="266"/>
        <v>0</v>
      </c>
      <c r="BA228" s="137">
        <f t="shared" si="267"/>
        <v>0</v>
      </c>
      <c r="BB228" s="137">
        <f t="shared" si="268"/>
        <v>0</v>
      </c>
      <c r="BC228" s="137">
        <f t="shared" si="269"/>
        <v>0</v>
      </c>
      <c r="BD228" s="137">
        <f t="shared" si="270"/>
        <v>0</v>
      </c>
      <c r="BE228" s="137">
        <f t="shared" si="271"/>
        <v>0</v>
      </c>
      <c r="BF228" s="137">
        <f t="shared" si="272"/>
        <v>0</v>
      </c>
      <c r="BG228" s="139">
        <f t="shared" si="273"/>
        <v>0</v>
      </c>
      <c r="BH228" s="140">
        <f t="shared" si="274"/>
        <v>0</v>
      </c>
      <c r="BI228" s="152">
        <f t="shared" si="275"/>
        <v>25.584000000000003</v>
      </c>
      <c r="BJ228" s="152">
        <f t="shared" si="276"/>
        <v>6.3960000000000008</v>
      </c>
      <c r="BK228" s="152">
        <f t="shared" si="277"/>
        <v>31.98</v>
      </c>
      <c r="BL228" s="153">
        <f t="shared" si="278"/>
        <v>0.2</v>
      </c>
      <c r="BM228" s="141"/>
      <c r="BN228" s="152">
        <f t="shared" si="279"/>
        <v>0</v>
      </c>
      <c r="BO228" s="152">
        <f t="shared" si="280"/>
        <v>0</v>
      </c>
      <c r="BP228" s="152">
        <f t="shared" si="281"/>
        <v>0</v>
      </c>
      <c r="BQ228" s="142"/>
      <c r="BR228" s="143">
        <f t="shared" si="282"/>
        <v>31.98</v>
      </c>
      <c r="BS228" s="144">
        <f t="shared" si="283"/>
        <v>0</v>
      </c>
      <c r="BT228" s="144">
        <f t="shared" si="284"/>
        <v>0</v>
      </c>
      <c r="BU228" s="144">
        <f t="shared" si="285"/>
        <v>0</v>
      </c>
      <c r="BV228" s="145">
        <f t="shared" si="286"/>
        <v>0</v>
      </c>
      <c r="BW228" s="146">
        <f t="shared" si="287"/>
        <v>0</v>
      </c>
      <c r="BX228" s="147"/>
      <c r="BY228" s="144">
        <f t="shared" si="288"/>
        <v>25.584000000000003</v>
      </c>
      <c r="BZ228" s="144">
        <f t="shared" si="289"/>
        <v>6.3960000000000008</v>
      </c>
      <c r="CA228" s="144">
        <f t="shared" si="290"/>
        <v>31.98</v>
      </c>
      <c r="CB228" s="144">
        <f t="shared" si="291"/>
        <v>0</v>
      </c>
      <c r="CC228" s="144">
        <f t="shared" si="292"/>
        <v>0</v>
      </c>
      <c r="CD228" s="144">
        <f t="shared" si="293"/>
        <v>0</v>
      </c>
      <c r="CE228" s="144">
        <f t="shared" si="294"/>
        <v>0</v>
      </c>
      <c r="CF228" s="144">
        <f t="shared" si="295"/>
        <v>0</v>
      </c>
      <c r="CG228" s="144">
        <f t="shared" si="296"/>
        <v>0</v>
      </c>
      <c r="CH228" s="148">
        <f t="shared" si="297"/>
        <v>0</v>
      </c>
    </row>
    <row r="229" spans="1:86" s="149" customFormat="1" ht="31.5" customHeight="1" x14ac:dyDescent="0.25">
      <c r="A229" s="117" t="s">
        <v>44</v>
      </c>
      <c r="B229" s="118" t="s">
        <v>383</v>
      </c>
      <c r="C229" s="274" t="s">
        <v>453</v>
      </c>
      <c r="D229" s="119" t="s">
        <v>376</v>
      </c>
      <c r="E229" s="121" t="s">
        <v>155</v>
      </c>
      <c r="F229" s="121" t="s">
        <v>139</v>
      </c>
      <c r="G229" s="121"/>
      <c r="H229" s="122">
        <v>2</v>
      </c>
      <c r="I229" s="123" t="s">
        <v>342</v>
      </c>
      <c r="J229" s="123" t="s">
        <v>396</v>
      </c>
      <c r="K229" s="124">
        <f t="shared" si="438"/>
        <v>10</v>
      </c>
      <c r="L229" s="123">
        <v>8</v>
      </c>
      <c r="M229" s="123">
        <v>2</v>
      </c>
      <c r="N229" s="123" t="s">
        <v>119</v>
      </c>
      <c r="O229" s="123"/>
      <c r="P229" s="124">
        <f t="shared" si="439"/>
        <v>1</v>
      </c>
      <c r="Q229" s="123">
        <v>1</v>
      </c>
      <c r="R229" s="123"/>
      <c r="S229" s="123" t="s">
        <v>329</v>
      </c>
      <c r="T229" s="123"/>
      <c r="U229" s="123" t="s">
        <v>390</v>
      </c>
      <c r="V229" s="123"/>
      <c r="W229" s="123" t="s">
        <v>530</v>
      </c>
      <c r="X229" s="123" t="s">
        <v>484</v>
      </c>
      <c r="Y229" s="123" t="s">
        <v>485</v>
      </c>
      <c r="Z229" s="297" t="s">
        <v>477</v>
      </c>
      <c r="AA229" s="126">
        <v>144</v>
      </c>
      <c r="AB229" s="127">
        <v>8</v>
      </c>
      <c r="AC229" s="128"/>
      <c r="AD229" s="129"/>
      <c r="AE229" s="130"/>
      <c r="AF229" s="131"/>
      <c r="AG229" s="132"/>
      <c r="AH229" s="133"/>
      <c r="AI229" s="132"/>
      <c r="AJ229" s="134"/>
      <c r="AK229" s="125"/>
      <c r="AL229" s="135"/>
      <c r="AM229" s="122"/>
      <c r="AN229" s="136">
        <f t="shared" si="254"/>
        <v>2.5</v>
      </c>
      <c r="AO229" s="137">
        <f t="shared" si="255"/>
        <v>0</v>
      </c>
      <c r="AP229" s="137">
        <f t="shared" si="256"/>
        <v>0</v>
      </c>
      <c r="AQ229" s="138">
        <f t="shared" si="257"/>
        <v>0.4</v>
      </c>
      <c r="AR229" s="137">
        <f t="shared" si="258"/>
        <v>0</v>
      </c>
      <c r="AS229" s="137">
        <f t="shared" si="259"/>
        <v>0</v>
      </c>
      <c r="AT229" s="137">
        <f t="shared" si="260"/>
        <v>0</v>
      </c>
      <c r="AU229" s="137">
        <f t="shared" si="261"/>
        <v>0</v>
      </c>
      <c r="AV229" s="137">
        <f t="shared" si="262"/>
        <v>0</v>
      </c>
      <c r="AW229" s="137">
        <f t="shared" si="263"/>
        <v>0</v>
      </c>
      <c r="AX229" s="137">
        <f t="shared" si="264"/>
        <v>0</v>
      </c>
      <c r="AY229" s="137">
        <f t="shared" si="265"/>
        <v>0</v>
      </c>
      <c r="AZ229" s="137">
        <f t="shared" si="266"/>
        <v>0</v>
      </c>
      <c r="BA229" s="137">
        <f t="shared" si="267"/>
        <v>0</v>
      </c>
      <c r="BB229" s="137">
        <f t="shared" si="268"/>
        <v>0</v>
      </c>
      <c r="BC229" s="137">
        <f t="shared" si="269"/>
        <v>0</v>
      </c>
      <c r="BD229" s="137">
        <f t="shared" si="270"/>
        <v>0</v>
      </c>
      <c r="BE229" s="137">
        <f t="shared" si="271"/>
        <v>0</v>
      </c>
      <c r="BF229" s="137">
        <f t="shared" si="272"/>
        <v>0</v>
      </c>
      <c r="BG229" s="139">
        <f t="shared" si="273"/>
        <v>0.86399999999999988</v>
      </c>
      <c r="BH229" s="140">
        <f t="shared" si="274"/>
        <v>0</v>
      </c>
      <c r="BI229" s="152">
        <f t="shared" si="275"/>
        <v>9.4111999999999991</v>
      </c>
      <c r="BJ229" s="152">
        <f t="shared" si="276"/>
        <v>2.3527999999999998</v>
      </c>
      <c r="BK229" s="152">
        <f t="shared" si="277"/>
        <v>11.763999999999999</v>
      </c>
      <c r="BL229" s="153">
        <f t="shared" si="278"/>
        <v>0.2</v>
      </c>
      <c r="BM229" s="141"/>
      <c r="BN229" s="152">
        <f t="shared" si="279"/>
        <v>0</v>
      </c>
      <c r="BO229" s="152">
        <f t="shared" si="280"/>
        <v>0</v>
      </c>
      <c r="BP229" s="152">
        <f t="shared" si="281"/>
        <v>0</v>
      </c>
      <c r="BQ229" s="142"/>
      <c r="BR229" s="143">
        <f t="shared" si="282"/>
        <v>10.9</v>
      </c>
      <c r="BS229" s="144">
        <f t="shared" si="283"/>
        <v>0.86399999999999988</v>
      </c>
      <c r="BT229" s="144">
        <f t="shared" si="284"/>
        <v>0.86399999999999988</v>
      </c>
      <c r="BU229" s="144">
        <f t="shared" si="285"/>
        <v>0</v>
      </c>
      <c r="BV229" s="145">
        <f t="shared" si="286"/>
        <v>0</v>
      </c>
      <c r="BW229" s="146">
        <f t="shared" si="287"/>
        <v>-8.8817841970012523E-16</v>
      </c>
      <c r="BX229" s="147"/>
      <c r="BY229" s="144">
        <f t="shared" si="288"/>
        <v>9.4111999999999991</v>
      </c>
      <c r="BZ229" s="144">
        <f t="shared" si="289"/>
        <v>2.3527999999999998</v>
      </c>
      <c r="CA229" s="144">
        <f t="shared" si="290"/>
        <v>11.763999999999999</v>
      </c>
      <c r="CB229" s="144">
        <f t="shared" si="291"/>
        <v>0</v>
      </c>
      <c r="CC229" s="144">
        <f t="shared" si="292"/>
        <v>0</v>
      </c>
      <c r="CD229" s="144">
        <f t="shared" si="293"/>
        <v>0</v>
      </c>
      <c r="CE229" s="144">
        <f t="shared" si="294"/>
        <v>0</v>
      </c>
      <c r="CF229" s="144">
        <f t="shared" si="295"/>
        <v>0</v>
      </c>
      <c r="CG229" s="144">
        <f t="shared" si="296"/>
        <v>0</v>
      </c>
      <c r="CH229" s="148">
        <f t="shared" si="297"/>
        <v>0</v>
      </c>
    </row>
    <row r="230" spans="1:86" s="149" customFormat="1" ht="31.5" customHeight="1" x14ac:dyDescent="0.25">
      <c r="A230" s="117" t="s">
        <v>44</v>
      </c>
      <c r="B230" s="118" t="s">
        <v>383</v>
      </c>
      <c r="C230" s="274" t="s">
        <v>453</v>
      </c>
      <c r="D230" s="119" t="s">
        <v>376</v>
      </c>
      <c r="E230" s="121" t="s">
        <v>155</v>
      </c>
      <c r="F230" s="121" t="s">
        <v>139</v>
      </c>
      <c r="G230" s="121"/>
      <c r="H230" s="122">
        <v>2</v>
      </c>
      <c r="I230" s="123"/>
      <c r="J230" s="123" t="s">
        <v>396</v>
      </c>
      <c r="K230" s="124">
        <f t="shared" si="438"/>
        <v>10</v>
      </c>
      <c r="L230" s="123">
        <v>8</v>
      </c>
      <c r="M230" s="123">
        <v>2</v>
      </c>
      <c r="N230" s="123" t="s">
        <v>122</v>
      </c>
      <c r="O230" s="123"/>
      <c r="P230" s="124">
        <f t="shared" si="439"/>
        <v>1</v>
      </c>
      <c r="Q230" s="123">
        <v>1</v>
      </c>
      <c r="R230" s="123"/>
      <c r="S230" s="123" t="s">
        <v>329</v>
      </c>
      <c r="T230" s="123"/>
      <c r="U230" s="123" t="s">
        <v>390</v>
      </c>
      <c r="V230" s="123"/>
      <c r="W230" s="123" t="s">
        <v>530</v>
      </c>
      <c r="X230" s="123" t="s">
        <v>484</v>
      </c>
      <c r="Y230" s="123" t="s">
        <v>481</v>
      </c>
      <c r="Z230" s="297" t="s">
        <v>477</v>
      </c>
      <c r="AA230" s="126"/>
      <c r="AB230" s="127"/>
      <c r="AC230" s="128"/>
      <c r="AD230" s="129">
        <v>24</v>
      </c>
      <c r="AE230" s="130">
        <v>103</v>
      </c>
      <c r="AF230" s="131"/>
      <c r="AG230" s="132"/>
      <c r="AH230" s="133"/>
      <c r="AI230" s="132"/>
      <c r="AJ230" s="134"/>
      <c r="AK230" s="125" t="s">
        <v>332</v>
      </c>
      <c r="AL230" s="135"/>
      <c r="AM230" s="122"/>
      <c r="AN230" s="136">
        <f t="shared" si="254"/>
        <v>0</v>
      </c>
      <c r="AO230" s="137">
        <f t="shared" si="255"/>
        <v>0</v>
      </c>
      <c r="AP230" s="137">
        <f t="shared" si="256"/>
        <v>0</v>
      </c>
      <c r="AQ230" s="138">
        <f t="shared" si="257"/>
        <v>0</v>
      </c>
      <c r="AR230" s="137">
        <f t="shared" si="258"/>
        <v>0</v>
      </c>
      <c r="AS230" s="137">
        <f t="shared" si="259"/>
        <v>0</v>
      </c>
      <c r="AT230" s="137">
        <f t="shared" si="260"/>
        <v>0</v>
      </c>
      <c r="AU230" s="137">
        <f t="shared" si="261"/>
        <v>0</v>
      </c>
      <c r="AV230" s="137">
        <f t="shared" si="262"/>
        <v>0</v>
      </c>
      <c r="AW230" s="137">
        <f t="shared" si="263"/>
        <v>0</v>
      </c>
      <c r="AX230" s="137">
        <f t="shared" si="264"/>
        <v>5.8663636363636362</v>
      </c>
      <c r="AY230" s="137">
        <f t="shared" si="265"/>
        <v>0</v>
      </c>
      <c r="AZ230" s="137">
        <f t="shared" si="266"/>
        <v>0</v>
      </c>
      <c r="BA230" s="137">
        <f t="shared" si="267"/>
        <v>0</v>
      </c>
      <c r="BB230" s="137">
        <f t="shared" si="268"/>
        <v>0</v>
      </c>
      <c r="BC230" s="137">
        <f t="shared" si="269"/>
        <v>0</v>
      </c>
      <c r="BD230" s="137">
        <f t="shared" si="270"/>
        <v>0</v>
      </c>
      <c r="BE230" s="137">
        <f t="shared" si="271"/>
        <v>0</v>
      </c>
      <c r="BF230" s="137">
        <f t="shared" si="272"/>
        <v>0</v>
      </c>
      <c r="BG230" s="139">
        <f t="shared" si="273"/>
        <v>0</v>
      </c>
      <c r="BH230" s="140">
        <f t="shared" si="274"/>
        <v>0</v>
      </c>
      <c r="BI230" s="152">
        <f t="shared" si="275"/>
        <v>23.893090909090912</v>
      </c>
      <c r="BJ230" s="152">
        <f t="shared" si="276"/>
        <v>5.973272727272728</v>
      </c>
      <c r="BK230" s="152">
        <f t="shared" si="277"/>
        <v>29.866363636363637</v>
      </c>
      <c r="BL230" s="153">
        <f t="shared" si="278"/>
        <v>0.2</v>
      </c>
      <c r="BM230" s="141"/>
      <c r="BN230" s="152">
        <f t="shared" si="279"/>
        <v>23.893090909090912</v>
      </c>
      <c r="BO230" s="152">
        <f t="shared" si="280"/>
        <v>5.973272727272728</v>
      </c>
      <c r="BP230" s="152">
        <f t="shared" si="281"/>
        <v>29.866363636363641</v>
      </c>
      <c r="BQ230" s="142"/>
      <c r="BR230" s="143">
        <f t="shared" si="282"/>
        <v>24</v>
      </c>
      <c r="BS230" s="144">
        <f t="shared" si="283"/>
        <v>5.8663636363636362</v>
      </c>
      <c r="BT230" s="144">
        <f t="shared" si="284"/>
        <v>5.8663636363636362</v>
      </c>
      <c r="BU230" s="144">
        <f t="shared" si="285"/>
        <v>0</v>
      </c>
      <c r="BV230" s="145">
        <f t="shared" si="286"/>
        <v>0</v>
      </c>
      <c r="BW230" s="146">
        <f t="shared" si="287"/>
        <v>0</v>
      </c>
      <c r="BX230" s="147"/>
      <c r="BY230" s="144">
        <f t="shared" si="288"/>
        <v>23.893090909090912</v>
      </c>
      <c r="BZ230" s="144">
        <f t="shared" si="289"/>
        <v>5.973272727272728</v>
      </c>
      <c r="CA230" s="144">
        <f t="shared" si="290"/>
        <v>29.866363636363637</v>
      </c>
      <c r="CB230" s="144">
        <f t="shared" si="291"/>
        <v>0</v>
      </c>
      <c r="CC230" s="144">
        <f t="shared" si="292"/>
        <v>0</v>
      </c>
      <c r="CD230" s="144">
        <f t="shared" si="293"/>
        <v>0</v>
      </c>
      <c r="CE230" s="144">
        <f t="shared" si="294"/>
        <v>0</v>
      </c>
      <c r="CF230" s="144">
        <f t="shared" si="295"/>
        <v>0</v>
      </c>
      <c r="CG230" s="144">
        <f t="shared" si="296"/>
        <v>0</v>
      </c>
      <c r="CH230" s="148">
        <f t="shared" si="297"/>
        <v>0</v>
      </c>
    </row>
    <row r="231" spans="1:86" s="149" customFormat="1" ht="47.25" customHeight="1" x14ac:dyDescent="0.25">
      <c r="A231" s="117" t="s">
        <v>44</v>
      </c>
      <c r="B231" s="118" t="s">
        <v>383</v>
      </c>
      <c r="C231" s="274" t="s">
        <v>454</v>
      </c>
      <c r="D231" s="119" t="s">
        <v>376</v>
      </c>
      <c r="E231" s="121" t="s">
        <v>155</v>
      </c>
      <c r="F231" s="121" t="s">
        <v>139</v>
      </c>
      <c r="G231" s="121"/>
      <c r="H231" s="122">
        <v>2</v>
      </c>
      <c r="I231" s="123" t="s">
        <v>342</v>
      </c>
      <c r="J231" s="123" t="s">
        <v>396</v>
      </c>
      <c r="K231" s="124">
        <f t="shared" si="438"/>
        <v>10</v>
      </c>
      <c r="L231" s="123">
        <v>8</v>
      </c>
      <c r="M231" s="123">
        <v>2</v>
      </c>
      <c r="N231" s="123" t="s">
        <v>119</v>
      </c>
      <c r="O231" s="123"/>
      <c r="P231" s="124">
        <f t="shared" si="439"/>
        <v>1</v>
      </c>
      <c r="Q231" s="123">
        <v>1</v>
      </c>
      <c r="R231" s="123"/>
      <c r="S231" s="123" t="s">
        <v>329</v>
      </c>
      <c r="T231" s="123"/>
      <c r="U231" s="123" t="s">
        <v>390</v>
      </c>
      <c r="V231" s="123"/>
      <c r="W231" s="123" t="s">
        <v>530</v>
      </c>
      <c r="X231" s="123" t="s">
        <v>484</v>
      </c>
      <c r="Y231" s="123" t="s">
        <v>485</v>
      </c>
      <c r="Z231" s="297" t="s">
        <v>477</v>
      </c>
      <c r="AA231" s="126">
        <v>144</v>
      </c>
      <c r="AB231" s="127">
        <v>12</v>
      </c>
      <c r="AC231" s="128"/>
      <c r="AD231" s="129"/>
      <c r="AE231" s="130"/>
      <c r="AF231" s="131"/>
      <c r="AG231" s="132"/>
      <c r="AH231" s="133"/>
      <c r="AI231" s="132"/>
      <c r="AJ231" s="134"/>
      <c r="AK231" s="125"/>
      <c r="AL231" s="135"/>
      <c r="AM231" s="122"/>
      <c r="AN231" s="136">
        <f t="shared" si="254"/>
        <v>2.5</v>
      </c>
      <c r="AO231" s="137">
        <f t="shared" si="255"/>
        <v>0</v>
      </c>
      <c r="AP231" s="137">
        <f t="shared" si="256"/>
        <v>0</v>
      </c>
      <c r="AQ231" s="138">
        <f t="shared" si="257"/>
        <v>0.60000000000000009</v>
      </c>
      <c r="AR231" s="137">
        <f t="shared" si="258"/>
        <v>0</v>
      </c>
      <c r="AS231" s="137">
        <f t="shared" si="259"/>
        <v>0</v>
      </c>
      <c r="AT231" s="137">
        <f t="shared" si="260"/>
        <v>0</v>
      </c>
      <c r="AU231" s="137">
        <f t="shared" si="261"/>
        <v>0</v>
      </c>
      <c r="AV231" s="137">
        <f t="shared" si="262"/>
        <v>0</v>
      </c>
      <c r="AW231" s="137">
        <f t="shared" si="263"/>
        <v>0</v>
      </c>
      <c r="AX231" s="137">
        <f t="shared" si="264"/>
        <v>0</v>
      </c>
      <c r="AY231" s="137">
        <f t="shared" si="265"/>
        <v>0</v>
      </c>
      <c r="AZ231" s="137">
        <f t="shared" si="266"/>
        <v>0</v>
      </c>
      <c r="BA231" s="137">
        <f t="shared" si="267"/>
        <v>0</v>
      </c>
      <c r="BB231" s="137">
        <f t="shared" si="268"/>
        <v>0</v>
      </c>
      <c r="BC231" s="137">
        <f t="shared" si="269"/>
        <v>0</v>
      </c>
      <c r="BD231" s="137">
        <f t="shared" si="270"/>
        <v>0</v>
      </c>
      <c r="BE231" s="137">
        <f t="shared" si="271"/>
        <v>0</v>
      </c>
      <c r="BF231" s="137">
        <f t="shared" si="272"/>
        <v>0</v>
      </c>
      <c r="BG231" s="139">
        <f t="shared" si="273"/>
        <v>0.86399999999999988</v>
      </c>
      <c r="BH231" s="140">
        <f t="shared" si="274"/>
        <v>0</v>
      </c>
      <c r="BI231" s="152">
        <f t="shared" si="275"/>
        <v>12.7712</v>
      </c>
      <c r="BJ231" s="152">
        <f t="shared" si="276"/>
        <v>3.1928000000000001</v>
      </c>
      <c r="BK231" s="152">
        <f t="shared" si="277"/>
        <v>15.964</v>
      </c>
      <c r="BL231" s="153">
        <f t="shared" si="278"/>
        <v>0.2</v>
      </c>
      <c r="BM231" s="141"/>
      <c r="BN231" s="152">
        <f t="shared" si="279"/>
        <v>0</v>
      </c>
      <c r="BO231" s="152">
        <f t="shared" si="280"/>
        <v>0</v>
      </c>
      <c r="BP231" s="152">
        <f t="shared" si="281"/>
        <v>0</v>
      </c>
      <c r="BQ231" s="142"/>
      <c r="BR231" s="143">
        <f t="shared" si="282"/>
        <v>15.1</v>
      </c>
      <c r="BS231" s="144">
        <f t="shared" si="283"/>
        <v>0.86399999999999988</v>
      </c>
      <c r="BT231" s="144">
        <f t="shared" si="284"/>
        <v>0.86399999999999988</v>
      </c>
      <c r="BU231" s="144">
        <f t="shared" si="285"/>
        <v>0</v>
      </c>
      <c r="BV231" s="145">
        <f t="shared" si="286"/>
        <v>0</v>
      </c>
      <c r="BW231" s="146">
        <f t="shared" si="287"/>
        <v>8.8817841970012523E-16</v>
      </c>
      <c r="BX231" s="147"/>
      <c r="BY231" s="144">
        <f t="shared" si="288"/>
        <v>12.7712</v>
      </c>
      <c r="BZ231" s="144">
        <f t="shared" si="289"/>
        <v>3.1928000000000001</v>
      </c>
      <c r="CA231" s="144">
        <f t="shared" si="290"/>
        <v>15.964</v>
      </c>
      <c r="CB231" s="144">
        <f t="shared" si="291"/>
        <v>0</v>
      </c>
      <c r="CC231" s="144">
        <f t="shared" si="292"/>
        <v>0</v>
      </c>
      <c r="CD231" s="144">
        <f t="shared" si="293"/>
        <v>0</v>
      </c>
      <c r="CE231" s="144">
        <f t="shared" si="294"/>
        <v>0</v>
      </c>
      <c r="CF231" s="144">
        <f t="shared" si="295"/>
        <v>0</v>
      </c>
      <c r="CG231" s="144">
        <f t="shared" si="296"/>
        <v>0</v>
      </c>
      <c r="CH231" s="148">
        <f t="shared" si="297"/>
        <v>0</v>
      </c>
    </row>
    <row r="232" spans="1:86" s="149" customFormat="1" ht="47.25" customHeight="1" x14ac:dyDescent="0.25">
      <c r="A232" s="117" t="s">
        <v>44</v>
      </c>
      <c r="B232" s="118" t="s">
        <v>383</v>
      </c>
      <c r="C232" s="274" t="s">
        <v>454</v>
      </c>
      <c r="D232" s="119" t="s">
        <v>376</v>
      </c>
      <c r="E232" s="121" t="s">
        <v>155</v>
      </c>
      <c r="F232" s="121" t="s">
        <v>139</v>
      </c>
      <c r="G232" s="121"/>
      <c r="H232" s="122">
        <v>2</v>
      </c>
      <c r="I232" s="123"/>
      <c r="J232" s="123" t="s">
        <v>396</v>
      </c>
      <c r="K232" s="124">
        <f t="shared" si="438"/>
        <v>10</v>
      </c>
      <c r="L232" s="123">
        <v>8</v>
      </c>
      <c r="M232" s="123">
        <v>2</v>
      </c>
      <c r="N232" s="123" t="s">
        <v>122</v>
      </c>
      <c r="O232" s="123"/>
      <c r="P232" s="124">
        <f t="shared" si="439"/>
        <v>1</v>
      </c>
      <c r="Q232" s="123">
        <v>1</v>
      </c>
      <c r="R232" s="123"/>
      <c r="S232" s="123" t="s">
        <v>329</v>
      </c>
      <c r="T232" s="123"/>
      <c r="U232" s="123" t="s">
        <v>390</v>
      </c>
      <c r="V232" s="123"/>
      <c r="W232" s="123" t="s">
        <v>530</v>
      </c>
      <c r="X232" s="123" t="s">
        <v>484</v>
      </c>
      <c r="Y232" s="123" t="s">
        <v>481</v>
      </c>
      <c r="Z232" s="297" t="s">
        <v>477</v>
      </c>
      <c r="AA232" s="126"/>
      <c r="AB232" s="127"/>
      <c r="AC232" s="128"/>
      <c r="AD232" s="129">
        <v>24</v>
      </c>
      <c r="AE232" s="130">
        <v>90</v>
      </c>
      <c r="AF232" s="131"/>
      <c r="AG232" s="132"/>
      <c r="AH232" s="133"/>
      <c r="AI232" s="132"/>
      <c r="AJ232" s="134"/>
      <c r="AK232" s="125" t="s">
        <v>331</v>
      </c>
      <c r="AL232" s="135"/>
      <c r="AM232" s="122"/>
      <c r="AN232" s="136">
        <f t="shared" si="254"/>
        <v>0</v>
      </c>
      <c r="AO232" s="137">
        <f t="shared" si="255"/>
        <v>0</v>
      </c>
      <c r="AP232" s="137">
        <f t="shared" si="256"/>
        <v>0</v>
      </c>
      <c r="AQ232" s="138">
        <f t="shared" si="257"/>
        <v>0</v>
      </c>
      <c r="AR232" s="137">
        <f t="shared" si="258"/>
        <v>0</v>
      </c>
      <c r="AS232" s="137">
        <f t="shared" si="259"/>
        <v>0</v>
      </c>
      <c r="AT232" s="137">
        <f t="shared" si="260"/>
        <v>0</v>
      </c>
      <c r="AU232" s="137">
        <f t="shared" si="261"/>
        <v>0</v>
      </c>
      <c r="AV232" s="137">
        <f t="shared" si="262"/>
        <v>0</v>
      </c>
      <c r="AW232" s="137">
        <f t="shared" si="263"/>
        <v>0</v>
      </c>
      <c r="AX232" s="137">
        <f t="shared" si="264"/>
        <v>6.46</v>
      </c>
      <c r="AY232" s="137">
        <f t="shared" si="265"/>
        <v>0</v>
      </c>
      <c r="AZ232" s="137">
        <f t="shared" si="266"/>
        <v>0</v>
      </c>
      <c r="BA232" s="137">
        <f t="shared" si="267"/>
        <v>0</v>
      </c>
      <c r="BB232" s="137">
        <f t="shared" si="268"/>
        <v>0</v>
      </c>
      <c r="BC232" s="137">
        <f t="shared" si="269"/>
        <v>0</v>
      </c>
      <c r="BD232" s="137">
        <f t="shared" si="270"/>
        <v>0</v>
      </c>
      <c r="BE232" s="137">
        <f t="shared" si="271"/>
        <v>0</v>
      </c>
      <c r="BF232" s="137">
        <f t="shared" si="272"/>
        <v>0</v>
      </c>
      <c r="BG232" s="139">
        <f t="shared" si="273"/>
        <v>0</v>
      </c>
      <c r="BH232" s="140">
        <f t="shared" si="274"/>
        <v>0</v>
      </c>
      <c r="BI232" s="152">
        <f t="shared" si="275"/>
        <v>24.368000000000002</v>
      </c>
      <c r="BJ232" s="152">
        <f t="shared" si="276"/>
        <v>6.0920000000000005</v>
      </c>
      <c r="BK232" s="152">
        <f t="shared" si="277"/>
        <v>30.46</v>
      </c>
      <c r="BL232" s="153">
        <f t="shared" si="278"/>
        <v>0.2</v>
      </c>
      <c r="BM232" s="141"/>
      <c r="BN232" s="152">
        <f t="shared" si="279"/>
        <v>24.368000000000002</v>
      </c>
      <c r="BO232" s="152">
        <f t="shared" si="280"/>
        <v>6.0920000000000005</v>
      </c>
      <c r="BP232" s="152">
        <f t="shared" si="281"/>
        <v>30.46</v>
      </c>
      <c r="BQ232" s="142"/>
      <c r="BR232" s="143">
        <f t="shared" si="282"/>
        <v>24</v>
      </c>
      <c r="BS232" s="144">
        <f t="shared" si="283"/>
        <v>6.46</v>
      </c>
      <c r="BT232" s="144">
        <f t="shared" si="284"/>
        <v>6.46</v>
      </c>
      <c r="BU232" s="144">
        <f t="shared" si="285"/>
        <v>0</v>
      </c>
      <c r="BV232" s="145">
        <f t="shared" si="286"/>
        <v>0</v>
      </c>
      <c r="BW232" s="146">
        <f t="shared" si="287"/>
        <v>0</v>
      </c>
      <c r="BX232" s="147"/>
      <c r="BY232" s="144">
        <f t="shared" si="288"/>
        <v>24.368000000000002</v>
      </c>
      <c r="BZ232" s="144">
        <f t="shared" si="289"/>
        <v>6.0920000000000005</v>
      </c>
      <c r="CA232" s="144">
        <f t="shared" si="290"/>
        <v>30.46</v>
      </c>
      <c r="CB232" s="144">
        <f t="shared" si="291"/>
        <v>0</v>
      </c>
      <c r="CC232" s="144">
        <f t="shared" si="292"/>
        <v>0</v>
      </c>
      <c r="CD232" s="144">
        <f t="shared" si="293"/>
        <v>0</v>
      </c>
      <c r="CE232" s="144">
        <f t="shared" si="294"/>
        <v>0</v>
      </c>
      <c r="CF232" s="144">
        <f t="shared" si="295"/>
        <v>0</v>
      </c>
      <c r="CG232" s="144">
        <f t="shared" si="296"/>
        <v>0</v>
      </c>
      <c r="CH232" s="148">
        <f t="shared" si="297"/>
        <v>0</v>
      </c>
    </row>
    <row r="233" spans="1:86" s="149" customFormat="1" ht="31.5" customHeight="1" x14ac:dyDescent="0.25">
      <c r="A233" s="117" t="s">
        <v>44</v>
      </c>
      <c r="B233" s="118" t="s">
        <v>383</v>
      </c>
      <c r="C233" s="274" t="s">
        <v>455</v>
      </c>
      <c r="D233" s="119" t="s">
        <v>376</v>
      </c>
      <c r="E233" s="121" t="s">
        <v>155</v>
      </c>
      <c r="F233" s="121" t="s">
        <v>139</v>
      </c>
      <c r="G233" s="121"/>
      <c r="H233" s="122">
        <v>2</v>
      </c>
      <c r="I233" s="123" t="s">
        <v>333</v>
      </c>
      <c r="J233" s="123" t="s">
        <v>396</v>
      </c>
      <c r="K233" s="124">
        <f t="shared" si="438"/>
        <v>10</v>
      </c>
      <c r="L233" s="123">
        <v>8</v>
      </c>
      <c r="M233" s="123">
        <v>2</v>
      </c>
      <c r="N233" s="123" t="s">
        <v>119</v>
      </c>
      <c r="O233" s="123"/>
      <c r="P233" s="124">
        <f t="shared" si="439"/>
        <v>1</v>
      </c>
      <c r="Q233" s="123">
        <v>1</v>
      </c>
      <c r="R233" s="123"/>
      <c r="S233" s="123" t="s">
        <v>329</v>
      </c>
      <c r="T233" s="123"/>
      <c r="U233" s="123" t="s">
        <v>390</v>
      </c>
      <c r="V233" s="123" t="s">
        <v>484</v>
      </c>
      <c r="W233" s="123" t="s">
        <v>44</v>
      </c>
      <c r="X233" s="123" t="s">
        <v>482</v>
      </c>
      <c r="Y233" s="123" t="s">
        <v>480</v>
      </c>
      <c r="Z233" s="297" t="s">
        <v>465</v>
      </c>
      <c r="AA233" s="126">
        <v>252</v>
      </c>
      <c r="AB233" s="127">
        <v>12</v>
      </c>
      <c r="AC233" s="128"/>
      <c r="AD233" s="129"/>
      <c r="AE233" s="130"/>
      <c r="AF233" s="131"/>
      <c r="AG233" s="132"/>
      <c r="AH233" s="133"/>
      <c r="AI233" s="132"/>
      <c r="AJ233" s="134"/>
      <c r="AK233" s="125"/>
      <c r="AL233" s="135"/>
      <c r="AM233" s="122"/>
      <c r="AN233" s="136">
        <f t="shared" si="254"/>
        <v>0</v>
      </c>
      <c r="AO233" s="137">
        <f t="shared" si="255"/>
        <v>3.5</v>
      </c>
      <c r="AP233" s="137">
        <f t="shared" si="256"/>
        <v>2</v>
      </c>
      <c r="AQ233" s="138">
        <f t="shared" si="257"/>
        <v>0.60000000000000009</v>
      </c>
      <c r="AR233" s="137">
        <f t="shared" si="258"/>
        <v>0</v>
      </c>
      <c r="AS233" s="137">
        <f t="shared" si="259"/>
        <v>0</v>
      </c>
      <c r="AT233" s="137">
        <f t="shared" si="260"/>
        <v>0</v>
      </c>
      <c r="AU233" s="137">
        <f t="shared" si="261"/>
        <v>0</v>
      </c>
      <c r="AV233" s="137">
        <f t="shared" si="262"/>
        <v>0</v>
      </c>
      <c r="AW233" s="137">
        <f t="shared" si="263"/>
        <v>0</v>
      </c>
      <c r="AX233" s="137">
        <f t="shared" si="264"/>
        <v>0</v>
      </c>
      <c r="AY233" s="137">
        <f t="shared" si="265"/>
        <v>0</v>
      </c>
      <c r="AZ233" s="137">
        <f t="shared" si="266"/>
        <v>0</v>
      </c>
      <c r="BA233" s="137">
        <f t="shared" si="267"/>
        <v>0</v>
      </c>
      <c r="BB233" s="137">
        <f t="shared" si="268"/>
        <v>0</v>
      </c>
      <c r="BC233" s="137">
        <f t="shared" si="269"/>
        <v>0</v>
      </c>
      <c r="BD233" s="137">
        <f t="shared" si="270"/>
        <v>0</v>
      </c>
      <c r="BE233" s="137">
        <f t="shared" si="271"/>
        <v>0</v>
      </c>
      <c r="BF233" s="137">
        <f t="shared" si="272"/>
        <v>0</v>
      </c>
      <c r="BG233" s="139">
        <f t="shared" si="273"/>
        <v>1.5119999999999998</v>
      </c>
      <c r="BH233" s="140">
        <f t="shared" si="274"/>
        <v>0</v>
      </c>
      <c r="BI233" s="152">
        <f t="shared" si="275"/>
        <v>15.689599999999999</v>
      </c>
      <c r="BJ233" s="152">
        <f t="shared" si="276"/>
        <v>3.9223999999999997</v>
      </c>
      <c r="BK233" s="152">
        <f t="shared" si="277"/>
        <v>19.611999999999998</v>
      </c>
      <c r="BL233" s="153">
        <f t="shared" si="278"/>
        <v>0.2</v>
      </c>
      <c r="BM233" s="141"/>
      <c r="BN233" s="152">
        <f t="shared" si="279"/>
        <v>0</v>
      </c>
      <c r="BO233" s="152">
        <f t="shared" si="280"/>
        <v>0</v>
      </c>
      <c r="BP233" s="152">
        <f t="shared" si="281"/>
        <v>0</v>
      </c>
      <c r="BQ233" s="142"/>
      <c r="BR233" s="143">
        <f t="shared" si="282"/>
        <v>18.100000000000001</v>
      </c>
      <c r="BS233" s="144">
        <f t="shared" si="283"/>
        <v>1.5119999999999998</v>
      </c>
      <c r="BT233" s="144">
        <f t="shared" si="284"/>
        <v>1.5119999999999998</v>
      </c>
      <c r="BU233" s="144">
        <f t="shared" si="285"/>
        <v>0</v>
      </c>
      <c r="BV233" s="145">
        <f t="shared" si="286"/>
        <v>0</v>
      </c>
      <c r="BW233" s="146">
        <f t="shared" si="287"/>
        <v>-2.886579864025407E-15</v>
      </c>
      <c r="BX233" s="147"/>
      <c r="BY233" s="144">
        <f t="shared" si="288"/>
        <v>15.689599999999999</v>
      </c>
      <c r="BZ233" s="144">
        <f t="shared" si="289"/>
        <v>3.9223999999999997</v>
      </c>
      <c r="CA233" s="144">
        <f t="shared" si="290"/>
        <v>19.611999999999998</v>
      </c>
      <c r="CB233" s="144">
        <f t="shared" si="291"/>
        <v>0</v>
      </c>
      <c r="CC233" s="144">
        <f t="shared" si="292"/>
        <v>0</v>
      </c>
      <c r="CD233" s="144">
        <f t="shared" si="293"/>
        <v>0</v>
      </c>
      <c r="CE233" s="144">
        <f t="shared" si="294"/>
        <v>0</v>
      </c>
      <c r="CF233" s="144">
        <f t="shared" si="295"/>
        <v>0</v>
      </c>
      <c r="CG233" s="144">
        <f t="shared" si="296"/>
        <v>0</v>
      </c>
      <c r="CH233" s="148">
        <f t="shared" si="297"/>
        <v>0</v>
      </c>
    </row>
    <row r="234" spans="1:86" s="149" customFormat="1" ht="31.5" customHeight="1" x14ac:dyDescent="0.25">
      <c r="A234" s="117" t="s">
        <v>44</v>
      </c>
      <c r="B234" s="118" t="s">
        <v>383</v>
      </c>
      <c r="C234" s="274" t="s">
        <v>455</v>
      </c>
      <c r="D234" s="119" t="s">
        <v>376</v>
      </c>
      <c r="E234" s="121" t="s">
        <v>155</v>
      </c>
      <c r="F234" s="121" t="s">
        <v>139</v>
      </c>
      <c r="G234" s="121"/>
      <c r="H234" s="122">
        <v>2</v>
      </c>
      <c r="I234" s="123"/>
      <c r="J234" s="123" t="s">
        <v>396</v>
      </c>
      <c r="K234" s="124">
        <f t="shared" si="438"/>
        <v>10</v>
      </c>
      <c r="L234" s="123">
        <v>8</v>
      </c>
      <c r="M234" s="123">
        <v>2</v>
      </c>
      <c r="N234" s="123" t="s">
        <v>122</v>
      </c>
      <c r="O234" s="123"/>
      <c r="P234" s="124">
        <f t="shared" si="439"/>
        <v>1</v>
      </c>
      <c r="Q234" s="123">
        <v>1</v>
      </c>
      <c r="R234" s="123"/>
      <c r="S234" s="123" t="s">
        <v>329</v>
      </c>
      <c r="T234" s="123"/>
      <c r="U234" s="123" t="s">
        <v>390</v>
      </c>
      <c r="V234" s="123" t="s">
        <v>484</v>
      </c>
      <c r="W234" s="123" t="s">
        <v>44</v>
      </c>
      <c r="X234" s="123" t="s">
        <v>482</v>
      </c>
      <c r="Y234" s="123" t="s">
        <v>480</v>
      </c>
      <c r="Z234" s="297" t="s">
        <v>465</v>
      </c>
      <c r="AA234" s="126"/>
      <c r="AB234" s="127"/>
      <c r="AC234" s="128"/>
      <c r="AD234" s="129">
        <v>36</v>
      </c>
      <c r="AE234" s="130">
        <v>110</v>
      </c>
      <c r="AF234" s="131"/>
      <c r="AG234" s="132"/>
      <c r="AH234" s="133"/>
      <c r="AI234" s="132"/>
      <c r="AJ234" s="134"/>
      <c r="AK234" s="125" t="s">
        <v>331</v>
      </c>
      <c r="AL234" s="135"/>
      <c r="AM234" s="122"/>
      <c r="AN234" s="136">
        <f t="shared" si="254"/>
        <v>0</v>
      </c>
      <c r="AO234" s="137">
        <f t="shared" si="255"/>
        <v>0</v>
      </c>
      <c r="AP234" s="137">
        <f t="shared" si="256"/>
        <v>0</v>
      </c>
      <c r="AQ234" s="138">
        <f t="shared" si="257"/>
        <v>0</v>
      </c>
      <c r="AR234" s="137">
        <f t="shared" si="258"/>
        <v>0</v>
      </c>
      <c r="AS234" s="137">
        <f t="shared" si="259"/>
        <v>0</v>
      </c>
      <c r="AT234" s="137">
        <f t="shared" si="260"/>
        <v>0</v>
      </c>
      <c r="AU234" s="137">
        <f t="shared" si="261"/>
        <v>0</v>
      </c>
      <c r="AV234" s="137">
        <f t="shared" si="262"/>
        <v>0</v>
      </c>
      <c r="AW234" s="137">
        <f t="shared" si="263"/>
        <v>0</v>
      </c>
      <c r="AX234" s="137">
        <f t="shared" si="264"/>
        <v>8.7514285714285709</v>
      </c>
      <c r="AY234" s="137">
        <f t="shared" si="265"/>
        <v>0</v>
      </c>
      <c r="AZ234" s="137">
        <f t="shared" si="266"/>
        <v>0</v>
      </c>
      <c r="BA234" s="137">
        <f t="shared" si="267"/>
        <v>0</v>
      </c>
      <c r="BB234" s="137">
        <f t="shared" si="268"/>
        <v>0</v>
      </c>
      <c r="BC234" s="137">
        <f t="shared" si="269"/>
        <v>0</v>
      </c>
      <c r="BD234" s="137">
        <f t="shared" si="270"/>
        <v>0</v>
      </c>
      <c r="BE234" s="137">
        <f t="shared" si="271"/>
        <v>0</v>
      </c>
      <c r="BF234" s="137">
        <f t="shared" si="272"/>
        <v>0</v>
      </c>
      <c r="BG234" s="139">
        <f t="shared" si="273"/>
        <v>0</v>
      </c>
      <c r="BH234" s="140">
        <f t="shared" si="274"/>
        <v>0</v>
      </c>
      <c r="BI234" s="152">
        <f t="shared" si="275"/>
        <v>35.801142857142857</v>
      </c>
      <c r="BJ234" s="152">
        <f t="shared" si="276"/>
        <v>8.9502857142857142</v>
      </c>
      <c r="BK234" s="152">
        <f t="shared" si="277"/>
        <v>44.751428571428569</v>
      </c>
      <c r="BL234" s="153">
        <f t="shared" si="278"/>
        <v>0.2</v>
      </c>
      <c r="BM234" s="141"/>
      <c r="BN234" s="152">
        <f t="shared" si="279"/>
        <v>0</v>
      </c>
      <c r="BO234" s="152">
        <f t="shared" si="280"/>
        <v>0</v>
      </c>
      <c r="BP234" s="152">
        <f t="shared" si="281"/>
        <v>0</v>
      </c>
      <c r="BQ234" s="142"/>
      <c r="BR234" s="143">
        <f t="shared" si="282"/>
        <v>36</v>
      </c>
      <c r="BS234" s="144">
        <f t="shared" si="283"/>
        <v>8.7514285714285709</v>
      </c>
      <c r="BT234" s="144">
        <f t="shared" si="284"/>
        <v>8.7514285714285709</v>
      </c>
      <c r="BU234" s="144">
        <f t="shared" si="285"/>
        <v>0</v>
      </c>
      <c r="BV234" s="145">
        <f t="shared" si="286"/>
        <v>0</v>
      </c>
      <c r="BW234" s="146">
        <f t="shared" si="287"/>
        <v>0</v>
      </c>
      <c r="BX234" s="147"/>
      <c r="BY234" s="144">
        <f t="shared" si="288"/>
        <v>35.801142857142857</v>
      </c>
      <c r="BZ234" s="144">
        <f t="shared" si="289"/>
        <v>8.9502857142857142</v>
      </c>
      <c r="CA234" s="144">
        <f t="shared" si="290"/>
        <v>44.751428571428569</v>
      </c>
      <c r="CB234" s="144">
        <f t="shared" si="291"/>
        <v>0</v>
      </c>
      <c r="CC234" s="144">
        <f t="shared" si="292"/>
        <v>0</v>
      </c>
      <c r="CD234" s="144">
        <f t="shared" si="293"/>
        <v>0</v>
      </c>
      <c r="CE234" s="144">
        <f t="shared" si="294"/>
        <v>0</v>
      </c>
      <c r="CF234" s="144">
        <f t="shared" si="295"/>
        <v>0</v>
      </c>
      <c r="CG234" s="144">
        <f t="shared" si="296"/>
        <v>0</v>
      </c>
      <c r="CH234" s="148">
        <f t="shared" si="297"/>
        <v>0</v>
      </c>
    </row>
    <row r="235" spans="1:86" s="149" customFormat="1" ht="15.75" customHeight="1" x14ac:dyDescent="0.25">
      <c r="A235" s="117" t="s">
        <v>44</v>
      </c>
      <c r="B235" s="118" t="s">
        <v>391</v>
      </c>
      <c r="C235" s="274" t="s">
        <v>452</v>
      </c>
      <c r="D235" s="119" t="s">
        <v>376</v>
      </c>
      <c r="E235" s="121" t="s">
        <v>155</v>
      </c>
      <c r="F235" s="121" t="s">
        <v>139</v>
      </c>
      <c r="G235" s="121"/>
      <c r="H235" s="122">
        <v>3</v>
      </c>
      <c r="I235" s="123"/>
      <c r="J235" s="123" t="s">
        <v>396</v>
      </c>
      <c r="K235" s="124">
        <f t="shared" ref="K235" si="670">L235+M235</f>
        <v>1</v>
      </c>
      <c r="L235" s="123">
        <v>1</v>
      </c>
      <c r="M235" s="123"/>
      <c r="N235" s="123" t="s">
        <v>361</v>
      </c>
      <c r="O235" s="123"/>
      <c r="P235" s="124">
        <f t="shared" ref="P235" si="671">SUM(Q235:R235)</f>
        <v>1</v>
      </c>
      <c r="Q235" s="123">
        <v>1</v>
      </c>
      <c r="R235" s="123"/>
      <c r="S235" s="123" t="s">
        <v>329</v>
      </c>
      <c r="T235" s="123"/>
      <c r="U235" s="123" t="s">
        <v>390</v>
      </c>
      <c r="V235" s="123"/>
      <c r="W235" s="123" t="s">
        <v>530</v>
      </c>
      <c r="X235" s="123" t="s">
        <v>484</v>
      </c>
      <c r="Y235" s="123" t="s">
        <v>480</v>
      </c>
      <c r="Z235" s="297" t="s">
        <v>470</v>
      </c>
      <c r="AA235" s="126"/>
      <c r="AB235" s="127"/>
      <c r="AC235" s="128"/>
      <c r="AD235" s="129"/>
      <c r="AE235" s="130"/>
      <c r="AF235" s="131"/>
      <c r="AG235" s="132"/>
      <c r="AH235" s="133"/>
      <c r="AI235" s="132"/>
      <c r="AJ235" s="134"/>
      <c r="AK235" s="125"/>
      <c r="AL235" s="135">
        <v>12</v>
      </c>
      <c r="AM235" s="122"/>
      <c r="AN235" s="136">
        <f t="shared" ref="AN235" si="672">IF(SUM(AB235:AD235)&lt;&gt;0,IF(I235="З",З1*K235,0),0)</f>
        <v>0</v>
      </c>
      <c r="AO235" s="137">
        <f t="shared" ref="AO235" si="673">IF(SUM(AB235:AD235)&lt;&gt;0,IF(I235="Э",ЭДЗ*K235,0),0)</f>
        <v>0</v>
      </c>
      <c r="AP235" s="137">
        <f t="shared" ref="AP235" si="674">IF(I235="Э",IF(SUM(AB235:AD235)&lt;&gt;0,IF(K235&gt;=6,КПЭ*P235,1*P235)),0)</f>
        <v>0</v>
      </c>
      <c r="AQ235" s="138">
        <f t="shared" ref="AQ235" si="675">IF(AND(A235="Дн",N235="лек"),ТКЛД*AB235*P235,IF(AND(A235="А",F235="о",N235="лек"),ТКЛД*AB235*P235,IF(AND(A235="В",N235="лек"),ТКЛВ*AB235*P235,IF(AND(A235="З",N235="лек"),ТКЛЗ*AB235*P235,IF(AND(F235="з",N235="лек"),ТКЛЗ*K235,0)))))</f>
        <v>0</v>
      </c>
      <c r="AR235" s="137">
        <f t="shared" ref="AR235" si="676">IF(OR(N235="ВЭМ",N235="ВЭА",N235="КЭ"),K235*ЭА,IF(N235="ВЭ",КПЭ,IF(N235="ПАС",K235*З2,0)))</f>
        <v>0</v>
      </c>
      <c r="AS235" s="137">
        <f t="shared" ref="AS235" si="677">IF(OR(A235="З",F235="з",A235="В"),IF(AG235="г",AF235*K235*0.75,IF(AG235="",AF235*K235*РКЗ)),0)</f>
        <v>0</v>
      </c>
      <c r="AT235" s="137">
        <f t="shared" ref="AT235" si="678">IF(OR(A235="З",F235="з",A235="в"),IF(AH235="мг",K235*ирпзг1,IF(AH235="А",K235*ирпзг2,0)),0)</f>
        <v>0</v>
      </c>
      <c r="AU235" s="137">
        <f t="shared" ref="AU235" si="679">IF(OR(A235="З",A235="В",F235="з"),IF(N235&lt;&gt;"лек",IF(AB235="",K235*AI235*КРЗ,0),0),0)</f>
        <v>0</v>
      </c>
      <c r="AV235" s="137">
        <f t="shared" ref="AV235" si="680">IF(OR(A235="З",A235="В",F235="з"),IF(N235&lt;&gt;"лек",IF(AB235="",K235*AJ235*КПЗ,0),0),0)</f>
        <v>0</v>
      </c>
      <c r="AW235" s="137">
        <f t="shared" ref="AW235" si="681">IF(OR(N235="УП",N235="ПП"),рп*K235*AL235,IF(N235="ГП",K235*AL235*рпг,IF(N235="ПЛ",K235*AL235*РПП,0)))</f>
        <v>0</v>
      </c>
      <c r="AX235" s="137">
        <f t="shared" ref="AX235" si="682">IF(OR(A235="Дн",F235="о"),IF(AK235="кр",(((0.01*AE235)+(кр*((40+0.6*AE235)/(180-AE235))))*0.3*K235),IF(AK235="ки",(((0.01*AE235)+(ки*((40+0.6*AE235)/(180-AE235))))*0.3*K235),IF(AK235="кт",(((0.01*AE235)+(кт*((40+0.6*AE235)/(180-AE235))))*0.3*K235),IF(AK235="кп",(((0.01*AE235)+(кп*((40+0.6*AE235)/(180-AE235))))*0.3*K235),IF(AK235="рф",(((0.01*AE235)+(рф*((40+0.6*AE235)/(180-AE235))))*0.3*K235),IF(AK235="ка",(((0.01*AE235)+(6*((40+0.6*AE235)/(180-AE235))))*0.3*K235),0)))))),0)</f>
        <v>0</v>
      </c>
      <c r="AY235" s="137">
        <f t="shared" ref="AY235" si="683">IF(N235="НР",IF(OR(F235="б",F235="с",F235="аб",F235="пб"),K235*рп*AL235,IF(F235="м",K235*нрм*AL235)),0)</f>
        <v>4.8000000000000007</v>
      </c>
      <c r="AZ235" s="137">
        <f t="shared" ref="AZ235" si="684">IF(C235="ДП",HLOOKUP(IF(N235="К",T235,IF(N235="Р",N235,1)),столбцы,(MATCH(CONCATENATE(J235,E235,F235,G235),строки,0)+2),FALSE)*K235,0)</f>
        <v>0</v>
      </c>
      <c r="BA235" s="137">
        <f t="shared" ref="BA235" si="685">IF(C235="ДПР",IF(N235="Д",K235*Д,IF(N235="РДП",IF(OR(F235="с",F235="м"),K235*РДП1,0))),0)+IF(C235="ДПР",IF(N235="А",K235*А,0))</f>
        <v>0</v>
      </c>
      <c r="BB235" s="137">
        <f t="shared" ref="BB235" si="686">IF(AND(A235&lt;&gt;"А",C235="ГЭК"),IF(N235="ЧГ",K235*ЧГ,IF(N235="ПГ",K235*ПГ,IF(N235="СГ",K235*СГ,0))))+IF(AND(A235="А",C235="ГЭК",I235="нкр"),IF(N235="ЧГ",K235*ЧГ*2,IF(N235="ПГ",K235*ПГ*2,IF(N235="СГ",K235*СГ*2,0))))</f>
        <v>0</v>
      </c>
      <c r="BC235" s="137">
        <f t="shared" ref="BC235" si="687">IF((8*AM235)&gt;=BB235,BB235,IF((8*AM235)&lt;BB235,8*AM235,0))</f>
        <v>0</v>
      </c>
      <c r="BD235" s="137">
        <f t="shared" ref="BD235" si="688">IF(AND(A235="А",F235="о",N235="РА"),РАО*K235,IF(AND(A235="А",F235="з",N235="РА"),РАЗ*K235,0)+IF(AND(A235="А",H235=1,N235="РА"),2*K235,0)+IF(AND(A235="А",C235="История и философия науки",AK235="рф"),А*K235,0))</f>
        <v>0</v>
      </c>
      <c r="BE235" s="137">
        <f t="shared" ref="BE235" si="689">IF(C235="Экспертиза",IF(N235="УСК",K235*кр,IF(N235="УСД",K235*ДР,0)),0)</f>
        <v>0</v>
      </c>
      <c r="BF235" s="137">
        <f t="shared" ref="BF235" si="690">IF(OR(E235="54.05.01",E235="54.03.01"),IF(N235="П",AK235*6,IF(N235="У",AK235*3,IF(AK235="кпм",КПМ*K235,0))),0)</f>
        <v>0</v>
      </c>
      <c r="BG235" s="139">
        <f t="shared" ref="BG235" si="691">IF(OR(A235="Дн",A235="В",F235="о"),IF(OR(I235="Э",I235="З"),AA235*K235*РГ,0),0)</f>
        <v>0</v>
      </c>
      <c r="BH235" s="140">
        <f t="shared" ref="BH235" si="692">IF(C235="кафедра",рк,0)</f>
        <v>0</v>
      </c>
      <c r="BI235" s="152">
        <f t="shared" ref="BI235" si="693">BK235*(1-BL235)</f>
        <v>4.8000000000000007</v>
      </c>
      <c r="BJ235" s="152">
        <f t="shared" ref="BJ235" si="694">BK235*BL235</f>
        <v>0</v>
      </c>
      <c r="BK235" s="152">
        <f t="shared" ref="BK235" si="695">SUM(AN235:BH235,AB235:AD235)-BB235</f>
        <v>4.8000000000000007</v>
      </c>
      <c r="BL235" s="153">
        <f t="shared" ref="BL235" si="696">IF(SUM(L235:M235)&lt;&gt;0,(M235/K235),0)</f>
        <v>0</v>
      </c>
      <c r="BM235" s="141"/>
      <c r="BN235" s="152">
        <f t="shared" ref="BN235" si="697">IF(Y235="пч",BI235,0)</f>
        <v>0</v>
      </c>
      <c r="BO235" s="152">
        <f t="shared" ref="BO235" si="698">IF(Y235="пч",BJ235,0)</f>
        <v>0</v>
      </c>
      <c r="BP235" s="152">
        <f t="shared" ref="BP235" si="699">SUM(BN235:BO235)</f>
        <v>0</v>
      </c>
      <c r="BQ235" s="142"/>
      <c r="BR235" s="143">
        <f t="shared" ref="BR235" si="700">SUM(AB235:AD235,AN235:AR235,AZ235,BC235,AW235)+IF(N235="Д",BA235,0)</f>
        <v>0</v>
      </c>
      <c r="BS235" s="144">
        <f t="shared" ref="BS235" si="701">BT235+BU235+BV235</f>
        <v>4.8000000000000007</v>
      </c>
      <c r="BT235" s="144">
        <f t="shared" ref="BT235" si="702">SUM(AT235,AX235,BG235)</f>
        <v>0</v>
      </c>
      <c r="BU235" s="144">
        <f t="shared" ref="BU235" si="703">SUM(AU235:AV235,AY235,BD235)+IF(AK235="кпм",BF235,0)+IF(N235="РДП",BA235,0)</f>
        <v>4.8000000000000007</v>
      </c>
      <c r="BV235" s="145">
        <f t="shared" ref="BV235" si="704">AS235</f>
        <v>0</v>
      </c>
      <c r="BW235" s="146">
        <f t="shared" ref="BW235" si="705">BK235-BR235-BS235</f>
        <v>0</v>
      </c>
      <c r="BX235" s="147"/>
      <c r="BY235" s="144">
        <f t="shared" ref="BY235" si="706">IF(A235="Дн",BI235,0)</f>
        <v>4.8000000000000007</v>
      </c>
      <c r="BZ235" s="144">
        <f t="shared" ref="BZ235" si="707">IF(A235="Дн",BJ235,0)</f>
        <v>0</v>
      </c>
      <c r="CA235" s="144">
        <f t="shared" ref="CA235" si="708">IF(A235="Дн",BK235,0)</f>
        <v>4.8000000000000007</v>
      </c>
      <c r="CB235" s="144">
        <f t="shared" ref="CB235" si="709">IF(A235="З",BI235,0)</f>
        <v>0</v>
      </c>
      <c r="CC235" s="144">
        <f t="shared" ref="CC235" si="710">IF(A235="З",BJ235,0)</f>
        <v>0</v>
      </c>
      <c r="CD235" s="144">
        <f t="shared" ref="CD235" si="711">IF(A235="З",BK235,0)</f>
        <v>0</v>
      </c>
      <c r="CE235" s="144">
        <f t="shared" ref="CE235" si="712">IF(AND(A235&lt;&gt;"З",A235&lt;&gt;"Дн"),BI235,0)</f>
        <v>0</v>
      </c>
      <c r="CF235" s="144">
        <f t="shared" ref="CF235" si="713">IF(AND(A235&lt;&gt;"З",A235&lt;&gt;"Дн"),BJ235,0)</f>
        <v>0</v>
      </c>
      <c r="CG235" s="144">
        <f t="shared" ref="CG235" si="714">IF(AND(A235&lt;&gt;"З",A235&lt;&gt;"Дн"),BK235,0)</f>
        <v>0</v>
      </c>
      <c r="CH235" s="148">
        <f t="shared" ref="CH235" si="715">BK235-CA235-CD235-CG235</f>
        <v>0</v>
      </c>
    </row>
    <row r="236" spans="1:86" s="149" customFormat="1" ht="15.75" customHeight="1" x14ac:dyDescent="0.25">
      <c r="A236" s="117" t="s">
        <v>44</v>
      </c>
      <c r="B236" s="118" t="s">
        <v>391</v>
      </c>
      <c r="C236" s="274" t="s">
        <v>452</v>
      </c>
      <c r="D236" s="119" t="s">
        <v>376</v>
      </c>
      <c r="E236" s="121" t="s">
        <v>155</v>
      </c>
      <c r="F236" s="121" t="s">
        <v>139</v>
      </c>
      <c r="G236" s="121"/>
      <c r="H236" s="122">
        <v>3</v>
      </c>
      <c r="I236" s="123"/>
      <c r="J236" s="123" t="s">
        <v>396</v>
      </c>
      <c r="K236" s="124">
        <f t="shared" ref="K236" si="716">L236+M236</f>
        <v>2</v>
      </c>
      <c r="L236" s="123">
        <v>2</v>
      </c>
      <c r="M236" s="123"/>
      <c r="N236" s="123" t="s">
        <v>361</v>
      </c>
      <c r="O236" s="123"/>
      <c r="P236" s="124">
        <f t="shared" ref="P236" si="717">SUM(Q236:R236)</f>
        <v>1</v>
      </c>
      <c r="Q236" s="123">
        <v>1</v>
      </c>
      <c r="R236" s="123"/>
      <c r="S236" s="123" t="s">
        <v>329</v>
      </c>
      <c r="T236" s="123"/>
      <c r="U236" s="123" t="s">
        <v>390</v>
      </c>
      <c r="V236" s="123" t="s">
        <v>484</v>
      </c>
      <c r="W236" s="123" t="s">
        <v>44</v>
      </c>
      <c r="X236" s="123" t="s">
        <v>482</v>
      </c>
      <c r="Y236" s="123" t="s">
        <v>480</v>
      </c>
      <c r="Z236" s="297" t="s">
        <v>465</v>
      </c>
      <c r="AA236" s="126"/>
      <c r="AB236" s="127"/>
      <c r="AC236" s="128"/>
      <c r="AD236" s="129"/>
      <c r="AE236" s="130"/>
      <c r="AF236" s="131"/>
      <c r="AG236" s="132"/>
      <c r="AH236" s="133"/>
      <c r="AI236" s="132"/>
      <c r="AJ236" s="134"/>
      <c r="AK236" s="125"/>
      <c r="AL236" s="135">
        <v>12</v>
      </c>
      <c r="AM236" s="122"/>
      <c r="AN236" s="136">
        <f t="shared" ref="AN236" si="718">IF(SUM(AB236:AD236)&lt;&gt;0,IF(I236="З",З1*K236,0),0)</f>
        <v>0</v>
      </c>
      <c r="AO236" s="137">
        <f t="shared" ref="AO236" si="719">IF(SUM(AB236:AD236)&lt;&gt;0,IF(I236="Э",ЭДЗ*K236,0),0)</f>
        <v>0</v>
      </c>
      <c r="AP236" s="137">
        <f t="shared" ref="AP236" si="720">IF(I236="Э",IF(SUM(AB236:AD236)&lt;&gt;0,IF(K236&gt;=6,КПЭ*P236,1*P236)),0)</f>
        <v>0</v>
      </c>
      <c r="AQ236" s="138">
        <f t="shared" ref="AQ236" si="721">IF(AND(A236="Дн",N236="лек"),ТКЛД*AB236*P236,IF(AND(A236="А",F236="о",N236="лек"),ТКЛД*AB236*P236,IF(AND(A236="В",N236="лек"),ТКЛВ*AB236*P236,IF(AND(A236="З",N236="лек"),ТКЛЗ*AB236*P236,IF(AND(F236="з",N236="лек"),ТКЛЗ*K236,0)))))</f>
        <v>0</v>
      </c>
      <c r="AR236" s="137">
        <f t="shared" ref="AR236" si="722">IF(OR(N236="ВЭМ",N236="ВЭА",N236="КЭ"),K236*ЭА,IF(N236="ВЭ",КПЭ,IF(N236="ПАС",K236*З2,0)))</f>
        <v>0</v>
      </c>
      <c r="AS236" s="137">
        <f t="shared" ref="AS236" si="723">IF(OR(A236="З",F236="з",A236="В"),IF(AG236="г",AF236*K236*0.75,IF(AG236="",AF236*K236*РКЗ)),0)</f>
        <v>0</v>
      </c>
      <c r="AT236" s="137">
        <f t="shared" ref="AT236" si="724">IF(OR(A236="З",F236="з",A236="в"),IF(AH236="мг",K236*ирпзг1,IF(AH236="А",K236*ирпзг2,0)),0)</f>
        <v>0</v>
      </c>
      <c r="AU236" s="137">
        <f t="shared" ref="AU236" si="725">IF(OR(A236="З",A236="В",F236="з"),IF(N236&lt;&gt;"лек",IF(AB236="",K236*AI236*КРЗ,0),0),0)</f>
        <v>0</v>
      </c>
      <c r="AV236" s="137">
        <f t="shared" ref="AV236" si="726">IF(OR(A236="З",A236="В",F236="з"),IF(N236&lt;&gt;"лек",IF(AB236="",K236*AJ236*КПЗ,0),0),0)</f>
        <v>0</v>
      </c>
      <c r="AW236" s="137">
        <f t="shared" ref="AW236" si="727">IF(OR(N236="УП",N236="ПП"),рп*K236*AL236,IF(N236="ГП",K236*AL236*рпг,IF(N236="ПЛ",K236*AL236*РПП,0)))</f>
        <v>0</v>
      </c>
      <c r="AX236" s="137">
        <f t="shared" ref="AX236" si="728">IF(OR(A236="Дн",F236="о"),IF(AK236="кр",(((0.01*AE236)+(кр*((40+0.6*AE236)/(180-AE236))))*0.3*K236),IF(AK236="ки",(((0.01*AE236)+(ки*((40+0.6*AE236)/(180-AE236))))*0.3*K236),IF(AK236="кт",(((0.01*AE236)+(кт*((40+0.6*AE236)/(180-AE236))))*0.3*K236),IF(AK236="кп",(((0.01*AE236)+(кп*((40+0.6*AE236)/(180-AE236))))*0.3*K236),IF(AK236="рф",(((0.01*AE236)+(рф*((40+0.6*AE236)/(180-AE236))))*0.3*K236),IF(AK236="ка",(((0.01*AE236)+(6*((40+0.6*AE236)/(180-AE236))))*0.3*K236),0)))))),0)</f>
        <v>0</v>
      </c>
      <c r="AY236" s="137">
        <f t="shared" ref="AY236" si="729">IF(N236="НР",IF(OR(F236="б",F236="с",F236="аб",F236="пб"),K236*рп*AL236,IF(F236="м",K236*нрм*AL236)),0)</f>
        <v>9.6000000000000014</v>
      </c>
      <c r="AZ236" s="137">
        <f t="shared" ref="AZ236" si="730">IF(C236="ДП",HLOOKUP(IF(N236="К",T236,IF(N236="Р",N236,1)),столбцы,(MATCH(CONCATENATE(J236,E236,F236,G236),строки,0)+2),FALSE)*K236,0)</f>
        <v>0</v>
      </c>
      <c r="BA236" s="137">
        <f t="shared" ref="BA236" si="731">IF(C236="ДПР",IF(N236="Д",K236*Д,IF(N236="РДП",IF(OR(F236="с",F236="м"),K236*РДП1,0))),0)+IF(C236="ДПР",IF(N236="А",K236*А,0))</f>
        <v>0</v>
      </c>
      <c r="BB236" s="137">
        <f t="shared" ref="BB236" si="732">IF(AND(A236&lt;&gt;"А",C236="ГЭК"),IF(N236="ЧГ",K236*ЧГ,IF(N236="ПГ",K236*ПГ,IF(N236="СГ",K236*СГ,0))))+IF(AND(A236="А",C236="ГЭК",I236="нкр"),IF(N236="ЧГ",K236*ЧГ*2,IF(N236="ПГ",K236*ПГ*2,IF(N236="СГ",K236*СГ*2,0))))</f>
        <v>0</v>
      </c>
      <c r="BC236" s="137">
        <f t="shared" ref="BC236" si="733">IF((8*AM236)&gt;=BB236,BB236,IF((8*AM236)&lt;BB236,8*AM236,0))</f>
        <v>0</v>
      </c>
      <c r="BD236" s="137">
        <f t="shared" ref="BD236" si="734">IF(AND(A236="А",F236="о",N236="РА"),РАО*K236,IF(AND(A236="А",F236="з",N236="РА"),РАЗ*K236,0)+IF(AND(A236="А",H236=1,N236="РА"),2*K236,0)+IF(AND(A236="А",C236="История и философия науки",AK236="рф"),А*K236,0))</f>
        <v>0</v>
      </c>
      <c r="BE236" s="137">
        <f t="shared" ref="BE236" si="735">IF(C236="Экспертиза",IF(N236="УСК",K236*кр,IF(N236="УСД",K236*ДР,0)),0)</f>
        <v>0</v>
      </c>
      <c r="BF236" s="137">
        <f t="shared" ref="BF236" si="736">IF(OR(E236="54.05.01",E236="54.03.01"),IF(N236="П",AK236*6,IF(N236="У",AK236*3,IF(AK236="кпм",КПМ*K236,0))),0)</f>
        <v>0</v>
      </c>
      <c r="BG236" s="139">
        <f t="shared" ref="BG236" si="737">IF(OR(A236="Дн",A236="В",F236="о"),IF(OR(I236="Э",I236="З"),AA236*K236*РГ,0),0)</f>
        <v>0</v>
      </c>
      <c r="BH236" s="140">
        <f t="shared" ref="BH236" si="738">IF(C236="кафедра",рк,0)</f>
        <v>0</v>
      </c>
      <c r="BI236" s="152">
        <f t="shared" ref="BI236" si="739">BK236*(1-BL236)</f>
        <v>9.6000000000000014</v>
      </c>
      <c r="BJ236" s="152">
        <f t="shared" ref="BJ236" si="740">BK236*BL236</f>
        <v>0</v>
      </c>
      <c r="BK236" s="152">
        <f t="shared" ref="BK236" si="741">SUM(AN236:BH236,AB236:AD236)-BB236</f>
        <v>9.6000000000000014</v>
      </c>
      <c r="BL236" s="153">
        <f t="shared" ref="BL236" si="742">IF(SUM(L236:M236)&lt;&gt;0,(M236/K236),0)</f>
        <v>0</v>
      </c>
      <c r="BM236" s="141"/>
      <c r="BN236" s="152">
        <f t="shared" ref="BN236" si="743">IF(Y236="пч",BI236,0)</f>
        <v>0</v>
      </c>
      <c r="BO236" s="152">
        <f t="shared" ref="BO236" si="744">IF(Y236="пч",BJ236,0)</f>
        <v>0</v>
      </c>
      <c r="BP236" s="152">
        <f t="shared" ref="BP236" si="745">SUM(BN236:BO236)</f>
        <v>0</v>
      </c>
      <c r="BQ236" s="142"/>
      <c r="BR236" s="143">
        <f t="shared" ref="BR236" si="746">SUM(AB236:AD236,AN236:AR236,AZ236,BC236,AW236)+IF(N236="Д",BA236,0)</f>
        <v>0</v>
      </c>
      <c r="BS236" s="144">
        <f t="shared" ref="BS236" si="747">BT236+BU236+BV236</f>
        <v>9.6000000000000014</v>
      </c>
      <c r="BT236" s="144">
        <f t="shared" ref="BT236" si="748">SUM(AT236,AX236,BG236)</f>
        <v>0</v>
      </c>
      <c r="BU236" s="144">
        <f t="shared" ref="BU236" si="749">SUM(AU236:AV236,AY236,BD236)+IF(AK236="кпм",BF236,0)+IF(N236="РДП",BA236,0)</f>
        <v>9.6000000000000014</v>
      </c>
      <c r="BV236" s="145">
        <f t="shared" ref="BV236" si="750">AS236</f>
        <v>0</v>
      </c>
      <c r="BW236" s="146">
        <f t="shared" ref="BW236" si="751">BK236-BR236-BS236</f>
        <v>0</v>
      </c>
      <c r="BX236" s="147"/>
      <c r="BY236" s="144">
        <f t="shared" ref="BY236" si="752">IF(A236="Дн",BI236,0)</f>
        <v>9.6000000000000014</v>
      </c>
      <c r="BZ236" s="144">
        <f t="shared" ref="BZ236" si="753">IF(A236="Дн",BJ236,0)</f>
        <v>0</v>
      </c>
      <c r="CA236" s="144">
        <f t="shared" ref="CA236" si="754">IF(A236="Дн",BK236,0)</f>
        <v>9.6000000000000014</v>
      </c>
      <c r="CB236" s="144">
        <f t="shared" ref="CB236" si="755">IF(A236="З",BI236,0)</f>
        <v>0</v>
      </c>
      <c r="CC236" s="144">
        <f t="shared" ref="CC236" si="756">IF(A236="З",BJ236,0)</f>
        <v>0</v>
      </c>
      <c r="CD236" s="144">
        <f t="shared" ref="CD236" si="757">IF(A236="З",BK236,0)</f>
        <v>0</v>
      </c>
      <c r="CE236" s="144">
        <f t="shared" ref="CE236" si="758">IF(AND(A236&lt;&gt;"З",A236&lt;&gt;"Дн"),BI236,0)</f>
        <v>0</v>
      </c>
      <c r="CF236" s="144">
        <f t="shared" ref="CF236" si="759">IF(AND(A236&lt;&gt;"З",A236&lt;&gt;"Дн"),BJ236,0)</f>
        <v>0</v>
      </c>
      <c r="CG236" s="144">
        <f t="shared" ref="CG236" si="760">IF(AND(A236&lt;&gt;"З",A236&lt;&gt;"Дн"),BK236,0)</f>
        <v>0</v>
      </c>
      <c r="CH236" s="148">
        <f t="shared" ref="CH236" si="761">BK236-CA236-CD236-CG236</f>
        <v>0</v>
      </c>
    </row>
    <row r="237" spans="1:86" s="149" customFormat="1" ht="15.75" customHeight="1" x14ac:dyDescent="0.25">
      <c r="A237" s="117" t="s">
        <v>44</v>
      </c>
      <c r="B237" s="118" t="s">
        <v>391</v>
      </c>
      <c r="C237" s="274" t="s">
        <v>452</v>
      </c>
      <c r="D237" s="119" t="s">
        <v>376</v>
      </c>
      <c r="E237" s="121" t="s">
        <v>155</v>
      </c>
      <c r="F237" s="121" t="s">
        <v>139</v>
      </c>
      <c r="G237" s="121"/>
      <c r="H237" s="122">
        <v>3</v>
      </c>
      <c r="I237" s="123"/>
      <c r="J237" s="123" t="s">
        <v>396</v>
      </c>
      <c r="K237" s="124">
        <f t="shared" si="438"/>
        <v>5</v>
      </c>
      <c r="L237" s="295">
        <v>4</v>
      </c>
      <c r="M237" s="295">
        <v>1</v>
      </c>
      <c r="N237" s="123" t="s">
        <v>361</v>
      </c>
      <c r="O237" s="123"/>
      <c r="P237" s="124">
        <f t="shared" si="439"/>
        <v>1</v>
      </c>
      <c r="Q237" s="123">
        <v>1</v>
      </c>
      <c r="R237" s="123"/>
      <c r="S237" s="123" t="s">
        <v>329</v>
      </c>
      <c r="T237" s="123"/>
      <c r="U237" s="123" t="s">
        <v>390</v>
      </c>
      <c r="V237" s="123" t="s">
        <v>484</v>
      </c>
      <c r="W237" s="123" t="s">
        <v>530</v>
      </c>
      <c r="X237" s="123" t="s">
        <v>532</v>
      </c>
      <c r="Y237" s="123" t="s">
        <v>480</v>
      </c>
      <c r="Z237" s="297" t="s">
        <v>528</v>
      </c>
      <c r="AA237" s="126"/>
      <c r="AB237" s="127"/>
      <c r="AC237" s="128"/>
      <c r="AD237" s="129"/>
      <c r="AE237" s="130"/>
      <c r="AF237" s="131"/>
      <c r="AG237" s="132"/>
      <c r="AH237" s="133"/>
      <c r="AI237" s="132"/>
      <c r="AJ237" s="134"/>
      <c r="AK237" s="125"/>
      <c r="AL237" s="135">
        <v>12</v>
      </c>
      <c r="AM237" s="122"/>
      <c r="AN237" s="136">
        <f t="shared" si="254"/>
        <v>0</v>
      </c>
      <c r="AO237" s="137">
        <f t="shared" si="255"/>
        <v>0</v>
      </c>
      <c r="AP237" s="137">
        <f t="shared" si="256"/>
        <v>0</v>
      </c>
      <c r="AQ237" s="138">
        <f t="shared" si="257"/>
        <v>0</v>
      </c>
      <c r="AR237" s="137">
        <f t="shared" si="258"/>
        <v>0</v>
      </c>
      <c r="AS237" s="137">
        <f t="shared" si="259"/>
        <v>0</v>
      </c>
      <c r="AT237" s="137">
        <f t="shared" si="260"/>
        <v>0</v>
      </c>
      <c r="AU237" s="137">
        <f t="shared" si="261"/>
        <v>0</v>
      </c>
      <c r="AV237" s="137">
        <f t="shared" si="262"/>
        <v>0</v>
      </c>
      <c r="AW237" s="137">
        <f t="shared" si="263"/>
        <v>0</v>
      </c>
      <c r="AX237" s="137">
        <f t="shared" si="264"/>
        <v>0</v>
      </c>
      <c r="AY237" s="137">
        <f t="shared" si="265"/>
        <v>24</v>
      </c>
      <c r="AZ237" s="137">
        <f t="shared" si="266"/>
        <v>0</v>
      </c>
      <c r="BA237" s="137">
        <f t="shared" si="267"/>
        <v>0</v>
      </c>
      <c r="BB237" s="137">
        <f t="shared" si="268"/>
        <v>0</v>
      </c>
      <c r="BC237" s="137">
        <f t="shared" si="269"/>
        <v>0</v>
      </c>
      <c r="BD237" s="137">
        <f t="shared" si="270"/>
        <v>0</v>
      </c>
      <c r="BE237" s="137">
        <f t="shared" si="271"/>
        <v>0</v>
      </c>
      <c r="BF237" s="137">
        <f t="shared" si="272"/>
        <v>0</v>
      </c>
      <c r="BG237" s="139">
        <f t="shared" si="273"/>
        <v>0</v>
      </c>
      <c r="BH237" s="140">
        <f t="shared" si="274"/>
        <v>0</v>
      </c>
      <c r="BI237" s="152">
        <f t="shared" si="275"/>
        <v>19.200000000000003</v>
      </c>
      <c r="BJ237" s="152">
        <f t="shared" si="276"/>
        <v>4.8000000000000007</v>
      </c>
      <c r="BK237" s="152">
        <f t="shared" si="277"/>
        <v>24</v>
      </c>
      <c r="BL237" s="153">
        <f t="shared" si="278"/>
        <v>0.2</v>
      </c>
      <c r="BM237" s="141"/>
      <c r="BN237" s="152">
        <f t="shared" si="279"/>
        <v>0</v>
      </c>
      <c r="BO237" s="152">
        <f t="shared" si="280"/>
        <v>0</v>
      </c>
      <c r="BP237" s="152">
        <f t="shared" si="281"/>
        <v>0</v>
      </c>
      <c r="BQ237" s="142"/>
      <c r="BR237" s="143">
        <f t="shared" si="282"/>
        <v>0</v>
      </c>
      <c r="BS237" s="144">
        <f t="shared" si="283"/>
        <v>24</v>
      </c>
      <c r="BT237" s="144">
        <f t="shared" si="284"/>
        <v>0</v>
      </c>
      <c r="BU237" s="144">
        <f t="shared" si="285"/>
        <v>24</v>
      </c>
      <c r="BV237" s="145">
        <f t="shared" si="286"/>
        <v>0</v>
      </c>
      <c r="BW237" s="146">
        <f t="shared" si="287"/>
        <v>0</v>
      </c>
      <c r="BX237" s="147"/>
      <c r="BY237" s="144">
        <f t="shared" si="288"/>
        <v>19.200000000000003</v>
      </c>
      <c r="BZ237" s="144">
        <f t="shared" si="289"/>
        <v>4.8000000000000007</v>
      </c>
      <c r="CA237" s="144">
        <f t="shared" si="290"/>
        <v>24</v>
      </c>
      <c r="CB237" s="144">
        <f t="shared" si="291"/>
        <v>0</v>
      </c>
      <c r="CC237" s="144">
        <f t="shared" si="292"/>
        <v>0</v>
      </c>
      <c r="CD237" s="144">
        <f t="shared" si="293"/>
        <v>0</v>
      </c>
      <c r="CE237" s="144">
        <f t="shared" si="294"/>
        <v>0</v>
      </c>
      <c r="CF237" s="144">
        <f t="shared" si="295"/>
        <v>0</v>
      </c>
      <c r="CG237" s="144">
        <f t="shared" si="296"/>
        <v>0</v>
      </c>
      <c r="CH237" s="148">
        <f t="shared" si="297"/>
        <v>0</v>
      </c>
    </row>
    <row r="238" spans="1:86" s="149" customFormat="1" ht="15.75" customHeight="1" x14ac:dyDescent="0.25">
      <c r="A238" s="117" t="s">
        <v>44</v>
      </c>
      <c r="B238" s="118" t="s">
        <v>391</v>
      </c>
      <c r="C238" s="274" t="s">
        <v>360</v>
      </c>
      <c r="D238" s="119" t="s">
        <v>376</v>
      </c>
      <c r="E238" s="121" t="s">
        <v>155</v>
      </c>
      <c r="F238" s="121" t="s">
        <v>139</v>
      </c>
      <c r="G238" s="121"/>
      <c r="H238" s="122">
        <v>3</v>
      </c>
      <c r="I238" s="123"/>
      <c r="J238" s="123" t="s">
        <v>396</v>
      </c>
      <c r="K238" s="124">
        <f t="shared" si="438"/>
        <v>8</v>
      </c>
      <c r="L238" s="123">
        <v>7</v>
      </c>
      <c r="M238" s="123">
        <v>1</v>
      </c>
      <c r="N238" s="123" t="s">
        <v>341</v>
      </c>
      <c r="O238" s="123"/>
      <c r="P238" s="124">
        <f t="shared" si="439"/>
        <v>1</v>
      </c>
      <c r="Q238" s="123">
        <v>1</v>
      </c>
      <c r="R238" s="123"/>
      <c r="S238" s="123" t="s">
        <v>329</v>
      </c>
      <c r="T238" s="123"/>
      <c r="U238" s="123" t="s">
        <v>390</v>
      </c>
      <c r="V238" s="123"/>
      <c r="W238" s="123" t="s">
        <v>44</v>
      </c>
      <c r="X238" s="123" t="s">
        <v>482</v>
      </c>
      <c r="Y238" s="123" t="s">
        <v>480</v>
      </c>
      <c r="Z238" s="297" t="s">
        <v>465</v>
      </c>
      <c r="AA238" s="126"/>
      <c r="AB238" s="127"/>
      <c r="AC238" s="128"/>
      <c r="AD238" s="129"/>
      <c r="AE238" s="130"/>
      <c r="AF238" s="131"/>
      <c r="AG238" s="132"/>
      <c r="AH238" s="133"/>
      <c r="AI238" s="132"/>
      <c r="AJ238" s="134"/>
      <c r="AK238" s="125"/>
      <c r="AL238" s="135">
        <v>5.5</v>
      </c>
      <c r="AM238" s="122"/>
      <c r="AN238" s="136">
        <f t="shared" si="254"/>
        <v>0</v>
      </c>
      <c r="AO238" s="137">
        <f t="shared" si="255"/>
        <v>0</v>
      </c>
      <c r="AP238" s="137">
        <f t="shared" si="256"/>
        <v>0</v>
      </c>
      <c r="AQ238" s="138">
        <f t="shared" si="257"/>
        <v>0</v>
      </c>
      <c r="AR238" s="137">
        <f t="shared" si="258"/>
        <v>0</v>
      </c>
      <c r="AS238" s="137">
        <f t="shared" si="259"/>
        <v>0</v>
      </c>
      <c r="AT238" s="137">
        <f t="shared" si="260"/>
        <v>0</v>
      </c>
      <c r="AU238" s="137">
        <f t="shared" si="261"/>
        <v>0</v>
      </c>
      <c r="AV238" s="137">
        <f t="shared" si="262"/>
        <v>0</v>
      </c>
      <c r="AW238" s="137">
        <f t="shared" si="263"/>
        <v>26.4</v>
      </c>
      <c r="AX238" s="137">
        <f t="shared" si="264"/>
        <v>0</v>
      </c>
      <c r="AY238" s="137">
        <f t="shared" si="265"/>
        <v>0</v>
      </c>
      <c r="AZ238" s="137">
        <f t="shared" si="266"/>
        <v>0</v>
      </c>
      <c r="BA238" s="137">
        <f t="shared" si="267"/>
        <v>0</v>
      </c>
      <c r="BB238" s="137">
        <f t="shared" si="268"/>
        <v>0</v>
      </c>
      <c r="BC238" s="137">
        <f t="shared" si="269"/>
        <v>0</v>
      </c>
      <c r="BD238" s="137">
        <f t="shared" si="270"/>
        <v>0</v>
      </c>
      <c r="BE238" s="137">
        <f t="shared" si="271"/>
        <v>0</v>
      </c>
      <c r="BF238" s="137">
        <f t="shared" si="272"/>
        <v>0</v>
      </c>
      <c r="BG238" s="139">
        <f t="shared" si="273"/>
        <v>0</v>
      </c>
      <c r="BH238" s="140">
        <f t="shared" si="274"/>
        <v>0</v>
      </c>
      <c r="BI238" s="152">
        <f t="shared" si="275"/>
        <v>23.099999999999998</v>
      </c>
      <c r="BJ238" s="152">
        <f t="shared" si="276"/>
        <v>3.3</v>
      </c>
      <c r="BK238" s="152">
        <f t="shared" si="277"/>
        <v>26.4</v>
      </c>
      <c r="BL238" s="153">
        <f t="shared" si="278"/>
        <v>0.125</v>
      </c>
      <c r="BM238" s="141"/>
      <c r="BN238" s="152">
        <f t="shared" si="279"/>
        <v>0</v>
      </c>
      <c r="BO238" s="152">
        <f t="shared" si="280"/>
        <v>0</v>
      </c>
      <c r="BP238" s="152">
        <f t="shared" si="281"/>
        <v>0</v>
      </c>
      <c r="BQ238" s="142"/>
      <c r="BR238" s="143">
        <f t="shared" si="282"/>
        <v>26.4</v>
      </c>
      <c r="BS238" s="144">
        <f t="shared" si="283"/>
        <v>0</v>
      </c>
      <c r="BT238" s="144">
        <f t="shared" si="284"/>
        <v>0</v>
      </c>
      <c r="BU238" s="144">
        <f t="shared" si="285"/>
        <v>0</v>
      </c>
      <c r="BV238" s="145">
        <f t="shared" si="286"/>
        <v>0</v>
      </c>
      <c r="BW238" s="146">
        <f t="shared" si="287"/>
        <v>0</v>
      </c>
      <c r="BX238" s="147"/>
      <c r="BY238" s="144">
        <f t="shared" si="288"/>
        <v>23.099999999999998</v>
      </c>
      <c r="BZ238" s="144">
        <f t="shared" si="289"/>
        <v>3.3</v>
      </c>
      <c r="CA238" s="144">
        <f t="shared" si="290"/>
        <v>26.4</v>
      </c>
      <c r="CB238" s="144">
        <f t="shared" si="291"/>
        <v>0</v>
      </c>
      <c r="CC238" s="144">
        <f t="shared" si="292"/>
        <v>0</v>
      </c>
      <c r="CD238" s="144">
        <f t="shared" si="293"/>
        <v>0</v>
      </c>
      <c r="CE238" s="144">
        <f t="shared" si="294"/>
        <v>0</v>
      </c>
      <c r="CF238" s="144">
        <f t="shared" si="295"/>
        <v>0</v>
      </c>
      <c r="CG238" s="144">
        <f t="shared" si="296"/>
        <v>0</v>
      </c>
      <c r="CH238" s="148">
        <f t="shared" si="297"/>
        <v>0</v>
      </c>
    </row>
    <row r="239" spans="1:86" s="149" customFormat="1" ht="31.5" customHeight="1" x14ac:dyDescent="0.25">
      <c r="A239" s="117" t="s">
        <v>44</v>
      </c>
      <c r="B239" s="118" t="s">
        <v>391</v>
      </c>
      <c r="C239" s="274" t="s">
        <v>372</v>
      </c>
      <c r="D239" s="119" t="s">
        <v>376</v>
      </c>
      <c r="E239" s="121" t="s">
        <v>155</v>
      </c>
      <c r="F239" s="121" t="s">
        <v>139</v>
      </c>
      <c r="G239" s="121"/>
      <c r="H239" s="122">
        <v>4</v>
      </c>
      <c r="I239" s="123"/>
      <c r="J239" s="123" t="s">
        <v>396</v>
      </c>
      <c r="K239" s="124">
        <f t="shared" si="438"/>
        <v>8</v>
      </c>
      <c r="L239" s="123">
        <v>7</v>
      </c>
      <c r="M239" s="123">
        <v>1</v>
      </c>
      <c r="N239" s="123" t="s">
        <v>341</v>
      </c>
      <c r="O239" s="123"/>
      <c r="P239" s="124">
        <f t="shared" si="439"/>
        <v>1</v>
      </c>
      <c r="Q239" s="123">
        <v>1</v>
      </c>
      <c r="R239" s="123"/>
      <c r="S239" s="123" t="s">
        <v>329</v>
      </c>
      <c r="T239" s="123"/>
      <c r="U239" s="123" t="s">
        <v>390</v>
      </c>
      <c r="V239" s="123"/>
      <c r="W239" s="123" t="s">
        <v>530</v>
      </c>
      <c r="X239" s="123" t="s">
        <v>484</v>
      </c>
      <c r="Y239" s="123" t="s">
        <v>485</v>
      </c>
      <c r="Z239" s="297" t="s">
        <v>477</v>
      </c>
      <c r="AA239" s="126"/>
      <c r="AB239" s="127"/>
      <c r="AC239" s="128"/>
      <c r="AD239" s="129"/>
      <c r="AE239" s="130"/>
      <c r="AF239" s="131"/>
      <c r="AG239" s="132"/>
      <c r="AH239" s="133"/>
      <c r="AI239" s="132"/>
      <c r="AJ239" s="134"/>
      <c r="AK239" s="125"/>
      <c r="AL239" s="135">
        <v>10</v>
      </c>
      <c r="AM239" s="122"/>
      <c r="AN239" s="136">
        <f t="shared" si="254"/>
        <v>0</v>
      </c>
      <c r="AO239" s="137">
        <f t="shared" si="255"/>
        <v>0</v>
      </c>
      <c r="AP239" s="137">
        <f t="shared" si="256"/>
        <v>0</v>
      </c>
      <c r="AQ239" s="138">
        <f t="shared" si="257"/>
        <v>0</v>
      </c>
      <c r="AR239" s="137">
        <f t="shared" si="258"/>
        <v>0</v>
      </c>
      <c r="AS239" s="137">
        <f t="shared" si="259"/>
        <v>0</v>
      </c>
      <c r="AT239" s="137">
        <f t="shared" si="260"/>
        <v>0</v>
      </c>
      <c r="AU239" s="137">
        <f t="shared" si="261"/>
        <v>0</v>
      </c>
      <c r="AV239" s="137">
        <f t="shared" si="262"/>
        <v>0</v>
      </c>
      <c r="AW239" s="137">
        <f t="shared" si="263"/>
        <v>48</v>
      </c>
      <c r="AX239" s="137">
        <f t="shared" si="264"/>
        <v>0</v>
      </c>
      <c r="AY239" s="137">
        <f t="shared" si="265"/>
        <v>0</v>
      </c>
      <c r="AZ239" s="137">
        <f t="shared" si="266"/>
        <v>0</v>
      </c>
      <c r="BA239" s="137">
        <f t="shared" si="267"/>
        <v>0</v>
      </c>
      <c r="BB239" s="137">
        <f t="shared" si="268"/>
        <v>0</v>
      </c>
      <c r="BC239" s="137">
        <f t="shared" si="269"/>
        <v>0</v>
      </c>
      <c r="BD239" s="137">
        <f t="shared" si="270"/>
        <v>0</v>
      </c>
      <c r="BE239" s="137">
        <f t="shared" si="271"/>
        <v>0</v>
      </c>
      <c r="BF239" s="137">
        <f t="shared" si="272"/>
        <v>0</v>
      </c>
      <c r="BG239" s="139">
        <f t="shared" si="273"/>
        <v>0</v>
      </c>
      <c r="BH239" s="140">
        <f t="shared" si="274"/>
        <v>0</v>
      </c>
      <c r="BI239" s="152">
        <f t="shared" si="275"/>
        <v>42</v>
      </c>
      <c r="BJ239" s="152">
        <f t="shared" si="276"/>
        <v>6</v>
      </c>
      <c r="BK239" s="152">
        <f t="shared" si="277"/>
        <v>48</v>
      </c>
      <c r="BL239" s="153">
        <f t="shared" si="278"/>
        <v>0.125</v>
      </c>
      <c r="BM239" s="141"/>
      <c r="BN239" s="152">
        <f t="shared" si="279"/>
        <v>0</v>
      </c>
      <c r="BO239" s="152">
        <f t="shared" si="280"/>
        <v>0</v>
      </c>
      <c r="BP239" s="152">
        <f t="shared" si="281"/>
        <v>0</v>
      </c>
      <c r="BQ239" s="142"/>
      <c r="BR239" s="143">
        <f t="shared" si="282"/>
        <v>48</v>
      </c>
      <c r="BS239" s="144">
        <f t="shared" si="283"/>
        <v>0</v>
      </c>
      <c r="BT239" s="144">
        <f t="shared" si="284"/>
        <v>0</v>
      </c>
      <c r="BU239" s="144">
        <f t="shared" si="285"/>
        <v>0</v>
      </c>
      <c r="BV239" s="145">
        <f t="shared" si="286"/>
        <v>0</v>
      </c>
      <c r="BW239" s="146">
        <f t="shared" si="287"/>
        <v>0</v>
      </c>
      <c r="BX239" s="147"/>
      <c r="BY239" s="144">
        <f t="shared" si="288"/>
        <v>42</v>
      </c>
      <c r="BZ239" s="144">
        <f t="shared" si="289"/>
        <v>6</v>
      </c>
      <c r="CA239" s="144">
        <f t="shared" si="290"/>
        <v>48</v>
      </c>
      <c r="CB239" s="144">
        <f t="shared" si="291"/>
        <v>0</v>
      </c>
      <c r="CC239" s="144">
        <f t="shared" si="292"/>
        <v>0</v>
      </c>
      <c r="CD239" s="144">
        <f t="shared" si="293"/>
        <v>0</v>
      </c>
      <c r="CE239" s="144">
        <f t="shared" si="294"/>
        <v>0</v>
      </c>
      <c r="CF239" s="144">
        <f t="shared" si="295"/>
        <v>0</v>
      </c>
      <c r="CG239" s="144">
        <f t="shared" si="296"/>
        <v>0</v>
      </c>
      <c r="CH239" s="148">
        <f t="shared" si="297"/>
        <v>0</v>
      </c>
    </row>
    <row r="240" spans="1:86" s="149" customFormat="1" ht="31.5" customHeight="1" x14ac:dyDescent="0.25">
      <c r="A240" s="117" t="s">
        <v>44</v>
      </c>
      <c r="B240" s="118" t="s">
        <v>383</v>
      </c>
      <c r="C240" s="274" t="s">
        <v>456</v>
      </c>
      <c r="D240" s="119" t="s">
        <v>376</v>
      </c>
      <c r="E240" s="121" t="s">
        <v>155</v>
      </c>
      <c r="F240" s="121" t="s">
        <v>139</v>
      </c>
      <c r="G240" s="121"/>
      <c r="H240" s="122">
        <v>2</v>
      </c>
      <c r="I240" s="123" t="s">
        <v>333</v>
      </c>
      <c r="J240" s="123" t="s">
        <v>396</v>
      </c>
      <c r="K240" s="124">
        <f t="shared" si="438"/>
        <v>10</v>
      </c>
      <c r="L240" s="123">
        <v>8</v>
      </c>
      <c r="M240" s="123">
        <v>2</v>
      </c>
      <c r="N240" s="123" t="s">
        <v>119</v>
      </c>
      <c r="O240" s="123"/>
      <c r="P240" s="124">
        <f t="shared" si="439"/>
        <v>1</v>
      </c>
      <c r="Q240" s="123">
        <v>1</v>
      </c>
      <c r="R240" s="123"/>
      <c r="S240" s="123" t="s">
        <v>329</v>
      </c>
      <c r="T240" s="123"/>
      <c r="U240" s="123" t="s">
        <v>390</v>
      </c>
      <c r="V240" s="123" t="s">
        <v>484</v>
      </c>
      <c r="W240" s="123" t="s">
        <v>530</v>
      </c>
      <c r="X240" s="123" t="s">
        <v>532</v>
      </c>
      <c r="Y240" s="123" t="s">
        <v>480</v>
      </c>
      <c r="Z240" s="297" t="s">
        <v>528</v>
      </c>
      <c r="AA240" s="126">
        <v>144</v>
      </c>
      <c r="AB240" s="127">
        <v>16</v>
      </c>
      <c r="AC240" s="128"/>
      <c r="AD240" s="129"/>
      <c r="AE240" s="130"/>
      <c r="AF240" s="131"/>
      <c r="AG240" s="132"/>
      <c r="AH240" s="133"/>
      <c r="AI240" s="132"/>
      <c r="AJ240" s="134"/>
      <c r="AK240" s="125"/>
      <c r="AL240" s="135"/>
      <c r="AM240" s="122"/>
      <c r="AN240" s="136">
        <f t="shared" si="254"/>
        <v>0</v>
      </c>
      <c r="AO240" s="137">
        <f t="shared" si="255"/>
        <v>3.5</v>
      </c>
      <c r="AP240" s="137">
        <f t="shared" si="256"/>
        <v>2</v>
      </c>
      <c r="AQ240" s="138">
        <f t="shared" si="257"/>
        <v>0.8</v>
      </c>
      <c r="AR240" s="137">
        <f t="shared" si="258"/>
        <v>0</v>
      </c>
      <c r="AS240" s="137">
        <f t="shared" si="259"/>
        <v>0</v>
      </c>
      <c r="AT240" s="137">
        <f t="shared" si="260"/>
        <v>0</v>
      </c>
      <c r="AU240" s="137">
        <f t="shared" si="261"/>
        <v>0</v>
      </c>
      <c r="AV240" s="137">
        <f t="shared" si="262"/>
        <v>0</v>
      </c>
      <c r="AW240" s="137">
        <f t="shared" si="263"/>
        <v>0</v>
      </c>
      <c r="AX240" s="137">
        <f t="shared" si="264"/>
        <v>0</v>
      </c>
      <c r="AY240" s="137">
        <f t="shared" si="265"/>
        <v>0</v>
      </c>
      <c r="AZ240" s="137">
        <f t="shared" si="266"/>
        <v>0</v>
      </c>
      <c r="BA240" s="137">
        <f t="shared" si="267"/>
        <v>0</v>
      </c>
      <c r="BB240" s="137">
        <f t="shared" si="268"/>
        <v>0</v>
      </c>
      <c r="BC240" s="137">
        <f t="shared" si="269"/>
        <v>0</v>
      </c>
      <c r="BD240" s="137">
        <f t="shared" si="270"/>
        <v>0</v>
      </c>
      <c r="BE240" s="137">
        <f t="shared" si="271"/>
        <v>0</v>
      </c>
      <c r="BF240" s="137">
        <f t="shared" si="272"/>
        <v>0</v>
      </c>
      <c r="BG240" s="139">
        <f t="shared" si="273"/>
        <v>0.86399999999999988</v>
      </c>
      <c r="BH240" s="140">
        <f t="shared" si="274"/>
        <v>0</v>
      </c>
      <c r="BI240" s="152">
        <f t="shared" si="275"/>
        <v>18.531200000000002</v>
      </c>
      <c r="BJ240" s="152">
        <f t="shared" si="276"/>
        <v>4.6328000000000005</v>
      </c>
      <c r="BK240" s="152">
        <f t="shared" si="277"/>
        <v>23.164000000000001</v>
      </c>
      <c r="BL240" s="153">
        <f t="shared" si="278"/>
        <v>0.2</v>
      </c>
      <c r="BM240" s="141"/>
      <c r="BN240" s="152">
        <f t="shared" si="279"/>
        <v>0</v>
      </c>
      <c r="BO240" s="152">
        <f t="shared" si="280"/>
        <v>0</v>
      </c>
      <c r="BP240" s="152">
        <f t="shared" si="281"/>
        <v>0</v>
      </c>
      <c r="BQ240" s="142"/>
      <c r="BR240" s="143">
        <f t="shared" si="282"/>
        <v>22.3</v>
      </c>
      <c r="BS240" s="144">
        <f t="shared" si="283"/>
        <v>0.86399999999999988</v>
      </c>
      <c r="BT240" s="144">
        <f t="shared" si="284"/>
        <v>0.86399999999999988</v>
      </c>
      <c r="BU240" s="144">
        <f t="shared" si="285"/>
        <v>0</v>
      </c>
      <c r="BV240" s="145">
        <f t="shared" si="286"/>
        <v>0</v>
      </c>
      <c r="BW240" s="146">
        <f t="shared" si="287"/>
        <v>8.8817841970012523E-16</v>
      </c>
      <c r="BX240" s="147"/>
      <c r="BY240" s="144">
        <f t="shared" si="288"/>
        <v>18.531200000000002</v>
      </c>
      <c r="BZ240" s="144">
        <f t="shared" si="289"/>
        <v>4.6328000000000005</v>
      </c>
      <c r="CA240" s="144">
        <f t="shared" si="290"/>
        <v>23.164000000000001</v>
      </c>
      <c r="CB240" s="144">
        <f t="shared" si="291"/>
        <v>0</v>
      </c>
      <c r="CC240" s="144">
        <f t="shared" si="292"/>
        <v>0</v>
      </c>
      <c r="CD240" s="144">
        <f t="shared" si="293"/>
        <v>0</v>
      </c>
      <c r="CE240" s="144">
        <f t="shared" si="294"/>
        <v>0</v>
      </c>
      <c r="CF240" s="144">
        <f t="shared" si="295"/>
        <v>0</v>
      </c>
      <c r="CG240" s="144">
        <f t="shared" si="296"/>
        <v>0</v>
      </c>
      <c r="CH240" s="148">
        <f t="shared" si="297"/>
        <v>0</v>
      </c>
    </row>
    <row r="241" spans="1:86" s="149" customFormat="1" ht="31.5" customHeight="1" x14ac:dyDescent="0.25">
      <c r="A241" s="117" t="s">
        <v>44</v>
      </c>
      <c r="B241" s="118" t="s">
        <v>383</v>
      </c>
      <c r="C241" s="274" t="s">
        <v>456</v>
      </c>
      <c r="D241" s="119" t="s">
        <v>376</v>
      </c>
      <c r="E241" s="121" t="s">
        <v>155</v>
      </c>
      <c r="F241" s="121" t="s">
        <v>139</v>
      </c>
      <c r="G241" s="121"/>
      <c r="H241" s="122">
        <v>2</v>
      </c>
      <c r="I241" s="123"/>
      <c r="J241" s="123" t="s">
        <v>396</v>
      </c>
      <c r="K241" s="124">
        <f t="shared" si="438"/>
        <v>10</v>
      </c>
      <c r="L241" s="123">
        <v>8</v>
      </c>
      <c r="M241" s="123">
        <v>2</v>
      </c>
      <c r="N241" s="123" t="s">
        <v>122</v>
      </c>
      <c r="O241" s="123"/>
      <c r="P241" s="124">
        <f t="shared" si="439"/>
        <v>1</v>
      </c>
      <c r="Q241" s="123">
        <v>1</v>
      </c>
      <c r="R241" s="123"/>
      <c r="S241" s="123" t="s">
        <v>329</v>
      </c>
      <c r="T241" s="123"/>
      <c r="U241" s="123" t="s">
        <v>390</v>
      </c>
      <c r="V241" s="123" t="s">
        <v>484</v>
      </c>
      <c r="W241" s="123" t="s">
        <v>530</v>
      </c>
      <c r="X241" s="123" t="s">
        <v>532</v>
      </c>
      <c r="Y241" s="123" t="s">
        <v>481</v>
      </c>
      <c r="Z241" s="297" t="s">
        <v>528</v>
      </c>
      <c r="AA241" s="126"/>
      <c r="AB241" s="127"/>
      <c r="AC241" s="128"/>
      <c r="AD241" s="129">
        <v>16</v>
      </c>
      <c r="AE241" s="130">
        <v>76</v>
      </c>
      <c r="AF241" s="131"/>
      <c r="AG241" s="132"/>
      <c r="AH241" s="133"/>
      <c r="AI241" s="132"/>
      <c r="AJ241" s="134"/>
      <c r="AK241" s="125" t="s">
        <v>332</v>
      </c>
      <c r="AL241" s="135"/>
      <c r="AM241" s="122"/>
      <c r="AN241" s="136">
        <f t="shared" si="254"/>
        <v>0</v>
      </c>
      <c r="AO241" s="137">
        <f t="shared" si="255"/>
        <v>0</v>
      </c>
      <c r="AP241" s="137">
        <f t="shared" si="256"/>
        <v>0</v>
      </c>
      <c r="AQ241" s="138">
        <f t="shared" si="257"/>
        <v>0</v>
      </c>
      <c r="AR241" s="137">
        <f t="shared" si="258"/>
        <v>0</v>
      </c>
      <c r="AS241" s="137">
        <f t="shared" si="259"/>
        <v>0</v>
      </c>
      <c r="AT241" s="137">
        <f t="shared" si="260"/>
        <v>0</v>
      </c>
      <c r="AU241" s="137">
        <f t="shared" si="261"/>
        <v>0</v>
      </c>
      <c r="AV241" s="137">
        <f t="shared" si="262"/>
        <v>0</v>
      </c>
      <c r="AW241" s="137">
        <f t="shared" si="263"/>
        <v>0</v>
      </c>
      <c r="AX241" s="137">
        <f t="shared" si="264"/>
        <v>4.0084615384615381</v>
      </c>
      <c r="AY241" s="137">
        <f t="shared" si="265"/>
        <v>0</v>
      </c>
      <c r="AZ241" s="137">
        <f t="shared" si="266"/>
        <v>0</v>
      </c>
      <c r="BA241" s="137">
        <f t="shared" si="267"/>
        <v>0</v>
      </c>
      <c r="BB241" s="137">
        <f t="shared" si="268"/>
        <v>0</v>
      </c>
      <c r="BC241" s="137">
        <f t="shared" si="269"/>
        <v>0</v>
      </c>
      <c r="BD241" s="137">
        <f t="shared" si="270"/>
        <v>0</v>
      </c>
      <c r="BE241" s="137">
        <f t="shared" si="271"/>
        <v>0</v>
      </c>
      <c r="BF241" s="137">
        <f t="shared" si="272"/>
        <v>0</v>
      </c>
      <c r="BG241" s="139">
        <f t="shared" si="273"/>
        <v>0</v>
      </c>
      <c r="BH241" s="140">
        <f t="shared" si="274"/>
        <v>0</v>
      </c>
      <c r="BI241" s="152">
        <f t="shared" si="275"/>
        <v>16.006769230769233</v>
      </c>
      <c r="BJ241" s="152">
        <f t="shared" si="276"/>
        <v>4.0016923076923083</v>
      </c>
      <c r="BK241" s="152">
        <f t="shared" si="277"/>
        <v>20.008461538461539</v>
      </c>
      <c r="BL241" s="153">
        <f t="shared" si="278"/>
        <v>0.2</v>
      </c>
      <c r="BM241" s="141"/>
      <c r="BN241" s="152">
        <f t="shared" si="279"/>
        <v>16.006769230769233</v>
      </c>
      <c r="BO241" s="152">
        <f t="shared" si="280"/>
        <v>4.0016923076923083</v>
      </c>
      <c r="BP241" s="152">
        <f t="shared" si="281"/>
        <v>20.008461538461543</v>
      </c>
      <c r="BQ241" s="142"/>
      <c r="BR241" s="143">
        <f t="shared" si="282"/>
        <v>16</v>
      </c>
      <c r="BS241" s="144">
        <f t="shared" si="283"/>
        <v>4.0084615384615381</v>
      </c>
      <c r="BT241" s="144">
        <f t="shared" si="284"/>
        <v>4.0084615384615381</v>
      </c>
      <c r="BU241" s="144">
        <f t="shared" si="285"/>
        <v>0</v>
      </c>
      <c r="BV241" s="145">
        <f t="shared" si="286"/>
        <v>0</v>
      </c>
      <c r="BW241" s="146">
        <f t="shared" si="287"/>
        <v>0</v>
      </c>
      <c r="BX241" s="147"/>
      <c r="BY241" s="144">
        <f t="shared" si="288"/>
        <v>16.006769230769233</v>
      </c>
      <c r="BZ241" s="144">
        <f t="shared" si="289"/>
        <v>4.0016923076923083</v>
      </c>
      <c r="CA241" s="144">
        <f t="shared" si="290"/>
        <v>20.008461538461539</v>
      </c>
      <c r="CB241" s="144">
        <f t="shared" si="291"/>
        <v>0</v>
      </c>
      <c r="CC241" s="144">
        <f t="shared" si="292"/>
        <v>0</v>
      </c>
      <c r="CD241" s="144">
        <f t="shared" si="293"/>
        <v>0</v>
      </c>
      <c r="CE241" s="144">
        <f t="shared" si="294"/>
        <v>0</v>
      </c>
      <c r="CF241" s="144">
        <f t="shared" si="295"/>
        <v>0</v>
      </c>
      <c r="CG241" s="144">
        <f t="shared" si="296"/>
        <v>0</v>
      </c>
      <c r="CH241" s="148">
        <f t="shared" si="297"/>
        <v>0</v>
      </c>
    </row>
    <row r="242" spans="1:86" s="149" customFormat="1" ht="47.25" customHeight="1" x14ac:dyDescent="0.25">
      <c r="A242" s="117" t="s">
        <v>44</v>
      </c>
      <c r="B242" s="118" t="s">
        <v>383</v>
      </c>
      <c r="C242" s="274" t="s">
        <v>457</v>
      </c>
      <c r="D242" s="119" t="s">
        <v>376</v>
      </c>
      <c r="E242" s="121" t="s">
        <v>155</v>
      </c>
      <c r="F242" s="121" t="s">
        <v>139</v>
      </c>
      <c r="G242" s="121"/>
      <c r="H242" s="122">
        <v>3</v>
      </c>
      <c r="I242" s="123" t="s">
        <v>333</v>
      </c>
      <c r="J242" s="123" t="s">
        <v>396</v>
      </c>
      <c r="K242" s="124">
        <f t="shared" si="438"/>
        <v>8</v>
      </c>
      <c r="L242" s="123">
        <v>7</v>
      </c>
      <c r="M242" s="123">
        <v>1</v>
      </c>
      <c r="N242" s="123" t="s">
        <v>119</v>
      </c>
      <c r="O242" s="123"/>
      <c r="P242" s="124">
        <f t="shared" si="439"/>
        <v>1</v>
      </c>
      <c r="Q242" s="123">
        <v>1</v>
      </c>
      <c r="R242" s="123"/>
      <c r="S242" s="123" t="s">
        <v>329</v>
      </c>
      <c r="T242" s="123"/>
      <c r="U242" s="123" t="s">
        <v>390</v>
      </c>
      <c r="V242" s="123"/>
      <c r="W242" s="123" t="s">
        <v>530</v>
      </c>
      <c r="X242" s="123" t="s">
        <v>484</v>
      </c>
      <c r="Y242" s="123" t="s">
        <v>485</v>
      </c>
      <c r="Z242" s="297" t="s">
        <v>477</v>
      </c>
      <c r="AA242" s="126">
        <v>216</v>
      </c>
      <c r="AB242" s="127">
        <v>12</v>
      </c>
      <c r="AC242" s="128"/>
      <c r="AD242" s="129"/>
      <c r="AE242" s="130"/>
      <c r="AF242" s="131"/>
      <c r="AG242" s="132"/>
      <c r="AH242" s="133"/>
      <c r="AI242" s="132"/>
      <c r="AJ242" s="134"/>
      <c r="AK242" s="125"/>
      <c r="AL242" s="135"/>
      <c r="AM242" s="122"/>
      <c r="AN242" s="136">
        <f t="shared" si="254"/>
        <v>0</v>
      </c>
      <c r="AO242" s="137">
        <f t="shared" si="255"/>
        <v>2.8</v>
      </c>
      <c r="AP242" s="137">
        <f t="shared" si="256"/>
        <v>2</v>
      </c>
      <c r="AQ242" s="138">
        <f t="shared" si="257"/>
        <v>0.60000000000000009</v>
      </c>
      <c r="AR242" s="137">
        <f t="shared" si="258"/>
        <v>0</v>
      </c>
      <c r="AS242" s="137">
        <f t="shared" si="259"/>
        <v>0</v>
      </c>
      <c r="AT242" s="137">
        <f t="shared" si="260"/>
        <v>0</v>
      </c>
      <c r="AU242" s="137">
        <f t="shared" si="261"/>
        <v>0</v>
      </c>
      <c r="AV242" s="137">
        <f t="shared" si="262"/>
        <v>0</v>
      </c>
      <c r="AW242" s="137">
        <f t="shared" si="263"/>
        <v>0</v>
      </c>
      <c r="AX242" s="137">
        <f t="shared" si="264"/>
        <v>0</v>
      </c>
      <c r="AY242" s="137">
        <f t="shared" si="265"/>
        <v>0</v>
      </c>
      <c r="AZ242" s="137">
        <f t="shared" si="266"/>
        <v>0</v>
      </c>
      <c r="BA242" s="137">
        <f t="shared" si="267"/>
        <v>0</v>
      </c>
      <c r="BB242" s="137">
        <f t="shared" si="268"/>
        <v>0</v>
      </c>
      <c r="BC242" s="137">
        <f t="shared" si="269"/>
        <v>0</v>
      </c>
      <c r="BD242" s="137">
        <f t="shared" si="270"/>
        <v>0</v>
      </c>
      <c r="BE242" s="137">
        <f t="shared" si="271"/>
        <v>0</v>
      </c>
      <c r="BF242" s="137">
        <f t="shared" si="272"/>
        <v>0</v>
      </c>
      <c r="BG242" s="139">
        <f t="shared" si="273"/>
        <v>1.0367999999999999</v>
      </c>
      <c r="BH242" s="140">
        <f t="shared" si="274"/>
        <v>0</v>
      </c>
      <c r="BI242" s="152">
        <f t="shared" si="275"/>
        <v>16.132199999999997</v>
      </c>
      <c r="BJ242" s="152">
        <f t="shared" si="276"/>
        <v>2.3045999999999998</v>
      </c>
      <c r="BK242" s="152">
        <f t="shared" si="277"/>
        <v>18.436799999999998</v>
      </c>
      <c r="BL242" s="153">
        <f t="shared" si="278"/>
        <v>0.125</v>
      </c>
      <c r="BM242" s="141"/>
      <c r="BN242" s="152">
        <f t="shared" si="279"/>
        <v>0</v>
      </c>
      <c r="BO242" s="152">
        <f t="shared" si="280"/>
        <v>0</v>
      </c>
      <c r="BP242" s="152">
        <f t="shared" si="281"/>
        <v>0</v>
      </c>
      <c r="BQ242" s="142"/>
      <c r="BR242" s="143">
        <f t="shared" si="282"/>
        <v>17.400000000000002</v>
      </c>
      <c r="BS242" s="144">
        <f t="shared" si="283"/>
        <v>1.0367999999999999</v>
      </c>
      <c r="BT242" s="144">
        <f t="shared" si="284"/>
        <v>1.0367999999999999</v>
      </c>
      <c r="BU242" s="144">
        <f t="shared" si="285"/>
        <v>0</v>
      </c>
      <c r="BV242" s="145">
        <f t="shared" si="286"/>
        <v>0</v>
      </c>
      <c r="BW242" s="146">
        <f t="shared" si="287"/>
        <v>-3.9968028886505635E-15</v>
      </c>
      <c r="BX242" s="147"/>
      <c r="BY242" s="144">
        <f t="shared" si="288"/>
        <v>16.132199999999997</v>
      </c>
      <c r="BZ242" s="144">
        <f t="shared" si="289"/>
        <v>2.3045999999999998</v>
      </c>
      <c r="CA242" s="144">
        <f t="shared" si="290"/>
        <v>18.436799999999998</v>
      </c>
      <c r="CB242" s="144">
        <f t="shared" si="291"/>
        <v>0</v>
      </c>
      <c r="CC242" s="144">
        <f t="shared" si="292"/>
        <v>0</v>
      </c>
      <c r="CD242" s="144">
        <f t="shared" si="293"/>
        <v>0</v>
      </c>
      <c r="CE242" s="144">
        <f t="shared" si="294"/>
        <v>0</v>
      </c>
      <c r="CF242" s="144">
        <f t="shared" si="295"/>
        <v>0</v>
      </c>
      <c r="CG242" s="144">
        <f t="shared" si="296"/>
        <v>0</v>
      </c>
      <c r="CH242" s="148">
        <f t="shared" si="297"/>
        <v>0</v>
      </c>
    </row>
    <row r="243" spans="1:86" s="149" customFormat="1" ht="47.25" customHeight="1" x14ac:dyDescent="0.25">
      <c r="A243" s="117" t="s">
        <v>44</v>
      </c>
      <c r="B243" s="118" t="s">
        <v>383</v>
      </c>
      <c r="C243" s="274" t="s">
        <v>457</v>
      </c>
      <c r="D243" s="119" t="s">
        <v>376</v>
      </c>
      <c r="E243" s="121" t="s">
        <v>155</v>
      </c>
      <c r="F243" s="121" t="s">
        <v>139</v>
      </c>
      <c r="G243" s="121"/>
      <c r="H243" s="122">
        <v>3</v>
      </c>
      <c r="I243" s="123"/>
      <c r="J243" s="123" t="s">
        <v>396</v>
      </c>
      <c r="K243" s="124">
        <f t="shared" si="438"/>
        <v>8</v>
      </c>
      <c r="L243" s="123">
        <v>7</v>
      </c>
      <c r="M243" s="123">
        <v>1</v>
      </c>
      <c r="N243" s="123" t="s">
        <v>122</v>
      </c>
      <c r="O243" s="123"/>
      <c r="P243" s="124">
        <f t="shared" si="439"/>
        <v>1</v>
      </c>
      <c r="Q243" s="123">
        <v>1</v>
      </c>
      <c r="R243" s="123"/>
      <c r="S243" s="123" t="s">
        <v>329</v>
      </c>
      <c r="T243" s="123"/>
      <c r="U243" s="123" t="s">
        <v>390</v>
      </c>
      <c r="V243" s="123"/>
      <c r="W243" s="123" t="s">
        <v>530</v>
      </c>
      <c r="X243" s="123" t="s">
        <v>484</v>
      </c>
      <c r="Y243" s="123" t="s">
        <v>485</v>
      </c>
      <c r="Z243" s="297" t="s">
        <v>477</v>
      </c>
      <c r="AA243" s="126"/>
      <c r="AB243" s="127"/>
      <c r="AC243" s="128"/>
      <c r="AD243" s="129">
        <v>48</v>
      </c>
      <c r="AE243" s="130">
        <v>110</v>
      </c>
      <c r="AF243" s="131"/>
      <c r="AG243" s="132"/>
      <c r="AH243" s="133"/>
      <c r="AI243" s="132"/>
      <c r="AJ243" s="134"/>
      <c r="AK243" s="125" t="s">
        <v>331</v>
      </c>
      <c r="AL243" s="135"/>
      <c r="AM243" s="122"/>
      <c r="AN243" s="136">
        <f t="shared" si="254"/>
        <v>0</v>
      </c>
      <c r="AO243" s="137">
        <f t="shared" si="255"/>
        <v>0</v>
      </c>
      <c r="AP243" s="137">
        <f t="shared" si="256"/>
        <v>0</v>
      </c>
      <c r="AQ243" s="138">
        <f t="shared" si="257"/>
        <v>0</v>
      </c>
      <c r="AR243" s="137">
        <f t="shared" si="258"/>
        <v>0</v>
      </c>
      <c r="AS243" s="137">
        <f t="shared" si="259"/>
        <v>0</v>
      </c>
      <c r="AT243" s="137">
        <f t="shared" si="260"/>
        <v>0</v>
      </c>
      <c r="AU243" s="137">
        <f t="shared" si="261"/>
        <v>0</v>
      </c>
      <c r="AV243" s="137">
        <f t="shared" si="262"/>
        <v>0</v>
      </c>
      <c r="AW243" s="137">
        <f t="shared" si="263"/>
        <v>0</v>
      </c>
      <c r="AX243" s="137">
        <f t="shared" si="264"/>
        <v>7.0011428571428569</v>
      </c>
      <c r="AY243" s="137">
        <f t="shared" si="265"/>
        <v>0</v>
      </c>
      <c r="AZ243" s="137">
        <f t="shared" si="266"/>
        <v>0</v>
      </c>
      <c r="BA243" s="137">
        <f t="shared" si="267"/>
        <v>0</v>
      </c>
      <c r="BB243" s="137">
        <f t="shared" si="268"/>
        <v>0</v>
      </c>
      <c r="BC243" s="137">
        <f t="shared" si="269"/>
        <v>0</v>
      </c>
      <c r="BD243" s="137">
        <f t="shared" si="270"/>
        <v>0</v>
      </c>
      <c r="BE243" s="137">
        <f t="shared" si="271"/>
        <v>0</v>
      </c>
      <c r="BF243" s="137">
        <f t="shared" si="272"/>
        <v>0</v>
      </c>
      <c r="BG243" s="139">
        <f t="shared" si="273"/>
        <v>0</v>
      </c>
      <c r="BH243" s="140">
        <f t="shared" si="274"/>
        <v>0</v>
      </c>
      <c r="BI243" s="152">
        <f t="shared" si="275"/>
        <v>48.126000000000005</v>
      </c>
      <c r="BJ243" s="152">
        <f t="shared" si="276"/>
        <v>6.8751428571428574</v>
      </c>
      <c r="BK243" s="152">
        <f t="shared" si="277"/>
        <v>55.00114285714286</v>
      </c>
      <c r="BL243" s="153">
        <f t="shared" si="278"/>
        <v>0.125</v>
      </c>
      <c r="BM243" s="141"/>
      <c r="BN243" s="152">
        <f t="shared" si="279"/>
        <v>0</v>
      </c>
      <c r="BO243" s="152">
        <f t="shared" si="280"/>
        <v>0</v>
      </c>
      <c r="BP243" s="152">
        <f t="shared" si="281"/>
        <v>0</v>
      </c>
      <c r="BQ243" s="142"/>
      <c r="BR243" s="143">
        <f t="shared" si="282"/>
        <v>48</v>
      </c>
      <c r="BS243" s="144">
        <f t="shared" si="283"/>
        <v>7.0011428571428569</v>
      </c>
      <c r="BT243" s="144">
        <f t="shared" si="284"/>
        <v>7.0011428571428569</v>
      </c>
      <c r="BU243" s="144">
        <f t="shared" si="285"/>
        <v>0</v>
      </c>
      <c r="BV243" s="145">
        <f t="shared" si="286"/>
        <v>0</v>
      </c>
      <c r="BW243" s="146">
        <f t="shared" si="287"/>
        <v>0</v>
      </c>
      <c r="BX243" s="147"/>
      <c r="BY243" s="144">
        <f t="shared" si="288"/>
        <v>48.126000000000005</v>
      </c>
      <c r="BZ243" s="144">
        <f t="shared" si="289"/>
        <v>6.8751428571428574</v>
      </c>
      <c r="CA243" s="144">
        <f t="shared" si="290"/>
        <v>55.00114285714286</v>
      </c>
      <c r="CB243" s="144">
        <f t="shared" si="291"/>
        <v>0</v>
      </c>
      <c r="CC243" s="144">
        <f t="shared" si="292"/>
        <v>0</v>
      </c>
      <c r="CD243" s="144">
        <f t="shared" si="293"/>
        <v>0</v>
      </c>
      <c r="CE243" s="144">
        <f t="shared" si="294"/>
        <v>0</v>
      </c>
      <c r="CF243" s="144">
        <f t="shared" si="295"/>
        <v>0</v>
      </c>
      <c r="CG243" s="144">
        <f t="shared" si="296"/>
        <v>0</v>
      </c>
      <c r="CH243" s="148">
        <f t="shared" si="297"/>
        <v>0</v>
      </c>
    </row>
    <row r="244" spans="1:86" s="149" customFormat="1" ht="47.25" customHeight="1" x14ac:dyDescent="0.25">
      <c r="A244" s="117" t="s">
        <v>44</v>
      </c>
      <c r="B244" s="118" t="s">
        <v>383</v>
      </c>
      <c r="C244" s="274" t="s">
        <v>454</v>
      </c>
      <c r="D244" s="119" t="s">
        <v>376</v>
      </c>
      <c r="E244" s="121" t="s">
        <v>155</v>
      </c>
      <c r="F244" s="121" t="s">
        <v>139</v>
      </c>
      <c r="G244" s="121"/>
      <c r="H244" s="122">
        <v>3</v>
      </c>
      <c r="I244" s="123" t="s">
        <v>330</v>
      </c>
      <c r="J244" s="123" t="s">
        <v>396</v>
      </c>
      <c r="K244" s="124">
        <f t="shared" si="438"/>
        <v>8</v>
      </c>
      <c r="L244" s="123">
        <v>7</v>
      </c>
      <c r="M244" s="123">
        <v>1</v>
      </c>
      <c r="N244" s="123" t="s">
        <v>119</v>
      </c>
      <c r="O244" s="123"/>
      <c r="P244" s="124">
        <f t="shared" si="439"/>
        <v>1</v>
      </c>
      <c r="Q244" s="123">
        <v>1</v>
      </c>
      <c r="R244" s="123"/>
      <c r="S244" s="123" t="s">
        <v>329</v>
      </c>
      <c r="T244" s="123"/>
      <c r="U244" s="123" t="s">
        <v>390</v>
      </c>
      <c r="V244" s="123"/>
      <c r="W244" s="123" t="s">
        <v>530</v>
      </c>
      <c r="X244" s="123" t="s">
        <v>484</v>
      </c>
      <c r="Y244" s="123" t="s">
        <v>485</v>
      </c>
      <c r="Z244" s="297" t="s">
        <v>477</v>
      </c>
      <c r="AA244" s="126">
        <v>144</v>
      </c>
      <c r="AB244" s="127">
        <v>12</v>
      </c>
      <c r="AC244" s="128"/>
      <c r="AD244" s="129"/>
      <c r="AE244" s="130"/>
      <c r="AF244" s="131"/>
      <c r="AG244" s="132"/>
      <c r="AH244" s="133"/>
      <c r="AI244" s="132"/>
      <c r="AJ244" s="134"/>
      <c r="AK244" s="125"/>
      <c r="AL244" s="135"/>
      <c r="AM244" s="122"/>
      <c r="AN244" s="136">
        <f t="shared" si="254"/>
        <v>2</v>
      </c>
      <c r="AO244" s="137">
        <f t="shared" si="255"/>
        <v>0</v>
      </c>
      <c r="AP244" s="137">
        <f t="shared" si="256"/>
        <v>0</v>
      </c>
      <c r="AQ244" s="138">
        <f t="shared" si="257"/>
        <v>0.60000000000000009</v>
      </c>
      <c r="AR244" s="137">
        <f t="shared" si="258"/>
        <v>0</v>
      </c>
      <c r="AS244" s="137">
        <f t="shared" si="259"/>
        <v>0</v>
      </c>
      <c r="AT244" s="137">
        <f t="shared" si="260"/>
        <v>0</v>
      </c>
      <c r="AU244" s="137">
        <f t="shared" si="261"/>
        <v>0</v>
      </c>
      <c r="AV244" s="137">
        <f t="shared" si="262"/>
        <v>0</v>
      </c>
      <c r="AW244" s="137">
        <f t="shared" si="263"/>
        <v>0</v>
      </c>
      <c r="AX244" s="137">
        <f t="shared" si="264"/>
        <v>0</v>
      </c>
      <c r="AY244" s="137">
        <f t="shared" si="265"/>
        <v>0</v>
      </c>
      <c r="AZ244" s="137">
        <f t="shared" si="266"/>
        <v>0</v>
      </c>
      <c r="BA244" s="137">
        <f t="shared" si="267"/>
        <v>0</v>
      </c>
      <c r="BB244" s="137">
        <f t="shared" si="268"/>
        <v>0</v>
      </c>
      <c r="BC244" s="137">
        <f t="shared" si="269"/>
        <v>0</v>
      </c>
      <c r="BD244" s="137">
        <f t="shared" si="270"/>
        <v>0</v>
      </c>
      <c r="BE244" s="137">
        <f t="shared" si="271"/>
        <v>0</v>
      </c>
      <c r="BF244" s="137">
        <f t="shared" si="272"/>
        <v>0</v>
      </c>
      <c r="BG244" s="139">
        <f t="shared" si="273"/>
        <v>0.69119999999999993</v>
      </c>
      <c r="BH244" s="140">
        <f t="shared" si="274"/>
        <v>0</v>
      </c>
      <c r="BI244" s="152">
        <f t="shared" si="275"/>
        <v>13.379799999999999</v>
      </c>
      <c r="BJ244" s="152">
        <f t="shared" si="276"/>
        <v>1.9114</v>
      </c>
      <c r="BK244" s="152">
        <f t="shared" si="277"/>
        <v>15.2912</v>
      </c>
      <c r="BL244" s="153">
        <f t="shared" si="278"/>
        <v>0.125</v>
      </c>
      <c r="BM244" s="141"/>
      <c r="BN244" s="152">
        <f t="shared" si="279"/>
        <v>0</v>
      </c>
      <c r="BO244" s="152">
        <f t="shared" si="280"/>
        <v>0</v>
      </c>
      <c r="BP244" s="152">
        <f t="shared" si="281"/>
        <v>0</v>
      </c>
      <c r="BQ244" s="142"/>
      <c r="BR244" s="143">
        <f t="shared" si="282"/>
        <v>14.6</v>
      </c>
      <c r="BS244" s="144">
        <f t="shared" si="283"/>
        <v>0.69119999999999993</v>
      </c>
      <c r="BT244" s="144">
        <f t="shared" si="284"/>
        <v>0.69119999999999993</v>
      </c>
      <c r="BU244" s="144">
        <f t="shared" si="285"/>
        <v>0</v>
      </c>
      <c r="BV244" s="145">
        <f t="shared" si="286"/>
        <v>0</v>
      </c>
      <c r="BW244" s="146">
        <f t="shared" si="287"/>
        <v>0</v>
      </c>
      <c r="BX244" s="147"/>
      <c r="BY244" s="144">
        <f t="shared" si="288"/>
        <v>13.379799999999999</v>
      </c>
      <c r="BZ244" s="144">
        <f t="shared" si="289"/>
        <v>1.9114</v>
      </c>
      <c r="CA244" s="144">
        <f t="shared" si="290"/>
        <v>15.2912</v>
      </c>
      <c r="CB244" s="144">
        <f t="shared" si="291"/>
        <v>0</v>
      </c>
      <c r="CC244" s="144">
        <f t="shared" si="292"/>
        <v>0</v>
      </c>
      <c r="CD244" s="144">
        <f t="shared" si="293"/>
        <v>0</v>
      </c>
      <c r="CE244" s="144">
        <f t="shared" si="294"/>
        <v>0</v>
      </c>
      <c r="CF244" s="144">
        <f t="shared" si="295"/>
        <v>0</v>
      </c>
      <c r="CG244" s="144">
        <f t="shared" si="296"/>
        <v>0</v>
      </c>
      <c r="CH244" s="148">
        <f t="shared" si="297"/>
        <v>0</v>
      </c>
    </row>
    <row r="245" spans="1:86" s="149" customFormat="1" ht="47.25" customHeight="1" x14ac:dyDescent="0.25">
      <c r="A245" s="117" t="s">
        <v>44</v>
      </c>
      <c r="B245" s="118" t="s">
        <v>383</v>
      </c>
      <c r="C245" s="274" t="s">
        <v>454</v>
      </c>
      <c r="D245" s="119" t="s">
        <v>376</v>
      </c>
      <c r="E245" s="121" t="s">
        <v>155</v>
      </c>
      <c r="F245" s="121" t="s">
        <v>139</v>
      </c>
      <c r="G245" s="121"/>
      <c r="H245" s="122">
        <v>3</v>
      </c>
      <c r="I245" s="123"/>
      <c r="J245" s="123" t="s">
        <v>396</v>
      </c>
      <c r="K245" s="124">
        <f t="shared" si="438"/>
        <v>8</v>
      </c>
      <c r="L245" s="123">
        <v>7</v>
      </c>
      <c r="M245" s="123">
        <v>1</v>
      </c>
      <c r="N245" s="123" t="s">
        <v>122</v>
      </c>
      <c r="O245" s="123"/>
      <c r="P245" s="124">
        <f t="shared" si="439"/>
        <v>1</v>
      </c>
      <c r="Q245" s="123">
        <v>1</v>
      </c>
      <c r="R245" s="123"/>
      <c r="S245" s="123" t="s">
        <v>329</v>
      </c>
      <c r="T245" s="123"/>
      <c r="U245" s="123" t="s">
        <v>390</v>
      </c>
      <c r="V245" s="123"/>
      <c r="W245" s="123" t="s">
        <v>530</v>
      </c>
      <c r="X245" s="123" t="s">
        <v>484</v>
      </c>
      <c r="Y245" s="123" t="s">
        <v>481</v>
      </c>
      <c r="Z245" s="297" t="s">
        <v>477</v>
      </c>
      <c r="AA245" s="126"/>
      <c r="AB245" s="127"/>
      <c r="AC245" s="128"/>
      <c r="AD245" s="129">
        <v>24</v>
      </c>
      <c r="AE245" s="130">
        <v>90</v>
      </c>
      <c r="AF245" s="131"/>
      <c r="AG245" s="132"/>
      <c r="AH245" s="133"/>
      <c r="AI245" s="132"/>
      <c r="AJ245" s="134"/>
      <c r="AK245" s="125" t="s">
        <v>331</v>
      </c>
      <c r="AL245" s="135"/>
      <c r="AM245" s="122"/>
      <c r="AN245" s="136">
        <f t="shared" si="254"/>
        <v>0</v>
      </c>
      <c r="AO245" s="137">
        <f t="shared" si="255"/>
        <v>0</v>
      </c>
      <c r="AP245" s="137">
        <f t="shared" si="256"/>
        <v>0</v>
      </c>
      <c r="AQ245" s="138">
        <f t="shared" si="257"/>
        <v>0</v>
      </c>
      <c r="AR245" s="137">
        <f t="shared" si="258"/>
        <v>0</v>
      </c>
      <c r="AS245" s="137">
        <f t="shared" si="259"/>
        <v>0</v>
      </c>
      <c r="AT245" s="137">
        <f t="shared" si="260"/>
        <v>0</v>
      </c>
      <c r="AU245" s="137">
        <f t="shared" si="261"/>
        <v>0</v>
      </c>
      <c r="AV245" s="137">
        <f t="shared" si="262"/>
        <v>0</v>
      </c>
      <c r="AW245" s="137">
        <f t="shared" si="263"/>
        <v>0</v>
      </c>
      <c r="AX245" s="137">
        <f t="shared" si="264"/>
        <v>5.1680000000000001</v>
      </c>
      <c r="AY245" s="137">
        <f t="shared" si="265"/>
        <v>0</v>
      </c>
      <c r="AZ245" s="137">
        <f t="shared" si="266"/>
        <v>0</v>
      </c>
      <c r="BA245" s="137">
        <f t="shared" si="267"/>
        <v>0</v>
      </c>
      <c r="BB245" s="137">
        <f t="shared" si="268"/>
        <v>0</v>
      </c>
      <c r="BC245" s="137">
        <f t="shared" si="269"/>
        <v>0</v>
      </c>
      <c r="BD245" s="137">
        <f t="shared" si="270"/>
        <v>0</v>
      </c>
      <c r="BE245" s="137">
        <f t="shared" si="271"/>
        <v>0</v>
      </c>
      <c r="BF245" s="137">
        <f t="shared" si="272"/>
        <v>0</v>
      </c>
      <c r="BG245" s="139">
        <f t="shared" si="273"/>
        <v>0</v>
      </c>
      <c r="BH245" s="140">
        <f t="shared" si="274"/>
        <v>0</v>
      </c>
      <c r="BI245" s="152">
        <f t="shared" si="275"/>
        <v>25.521999999999998</v>
      </c>
      <c r="BJ245" s="152">
        <f t="shared" si="276"/>
        <v>3.6459999999999999</v>
      </c>
      <c r="BK245" s="152">
        <f t="shared" si="277"/>
        <v>29.167999999999999</v>
      </c>
      <c r="BL245" s="153">
        <f t="shared" si="278"/>
        <v>0.125</v>
      </c>
      <c r="BM245" s="141"/>
      <c r="BN245" s="152">
        <f t="shared" si="279"/>
        <v>25.521999999999998</v>
      </c>
      <c r="BO245" s="152">
        <f t="shared" si="280"/>
        <v>3.6459999999999999</v>
      </c>
      <c r="BP245" s="152">
        <f t="shared" si="281"/>
        <v>29.167999999999999</v>
      </c>
      <c r="BQ245" s="142"/>
      <c r="BR245" s="143">
        <f t="shared" si="282"/>
        <v>24</v>
      </c>
      <c r="BS245" s="144">
        <f t="shared" si="283"/>
        <v>5.1680000000000001</v>
      </c>
      <c r="BT245" s="144">
        <f t="shared" si="284"/>
        <v>5.1680000000000001</v>
      </c>
      <c r="BU245" s="144">
        <f t="shared" si="285"/>
        <v>0</v>
      </c>
      <c r="BV245" s="145">
        <f t="shared" si="286"/>
        <v>0</v>
      </c>
      <c r="BW245" s="146">
        <f t="shared" si="287"/>
        <v>0</v>
      </c>
      <c r="BX245" s="147"/>
      <c r="BY245" s="144">
        <f t="shared" si="288"/>
        <v>25.521999999999998</v>
      </c>
      <c r="BZ245" s="144">
        <f t="shared" si="289"/>
        <v>3.6459999999999999</v>
      </c>
      <c r="CA245" s="144">
        <f t="shared" si="290"/>
        <v>29.167999999999999</v>
      </c>
      <c r="CB245" s="144">
        <f t="shared" si="291"/>
        <v>0</v>
      </c>
      <c r="CC245" s="144">
        <f t="shared" si="292"/>
        <v>0</v>
      </c>
      <c r="CD245" s="144">
        <f t="shared" si="293"/>
        <v>0</v>
      </c>
      <c r="CE245" s="144">
        <f t="shared" si="294"/>
        <v>0</v>
      </c>
      <c r="CF245" s="144">
        <f t="shared" si="295"/>
        <v>0</v>
      </c>
      <c r="CG245" s="144">
        <f t="shared" si="296"/>
        <v>0</v>
      </c>
      <c r="CH245" s="148">
        <f t="shared" si="297"/>
        <v>0</v>
      </c>
    </row>
    <row r="246" spans="1:86" s="149" customFormat="1" ht="31.5" customHeight="1" x14ac:dyDescent="0.25">
      <c r="A246" s="117" t="s">
        <v>44</v>
      </c>
      <c r="B246" s="118" t="s">
        <v>383</v>
      </c>
      <c r="C246" s="274" t="s">
        <v>458</v>
      </c>
      <c r="D246" s="119" t="s">
        <v>376</v>
      </c>
      <c r="E246" s="121" t="s">
        <v>155</v>
      </c>
      <c r="F246" s="121" t="s">
        <v>139</v>
      </c>
      <c r="G246" s="121"/>
      <c r="H246" s="122">
        <v>3</v>
      </c>
      <c r="I246" s="123" t="s">
        <v>330</v>
      </c>
      <c r="J246" s="123" t="s">
        <v>396</v>
      </c>
      <c r="K246" s="124">
        <f t="shared" si="438"/>
        <v>8</v>
      </c>
      <c r="L246" s="123">
        <v>7</v>
      </c>
      <c r="M246" s="123">
        <v>1</v>
      </c>
      <c r="N246" s="123" t="s">
        <v>119</v>
      </c>
      <c r="O246" s="123"/>
      <c r="P246" s="124">
        <f t="shared" si="439"/>
        <v>1</v>
      </c>
      <c r="Q246" s="123">
        <v>1</v>
      </c>
      <c r="R246" s="123"/>
      <c r="S246" s="123" t="s">
        <v>329</v>
      </c>
      <c r="T246" s="123"/>
      <c r="U246" s="123" t="s">
        <v>390</v>
      </c>
      <c r="V246" s="123"/>
      <c r="W246" s="123" t="s">
        <v>530</v>
      </c>
      <c r="X246" s="123" t="s">
        <v>484</v>
      </c>
      <c r="Y246" s="123" t="s">
        <v>485</v>
      </c>
      <c r="Z246" s="297" t="s">
        <v>477</v>
      </c>
      <c r="AA246" s="126">
        <v>144</v>
      </c>
      <c r="AB246" s="127">
        <v>12</v>
      </c>
      <c r="AC246" s="128"/>
      <c r="AD246" s="129"/>
      <c r="AE246" s="130"/>
      <c r="AF246" s="131"/>
      <c r="AG246" s="132"/>
      <c r="AH246" s="133"/>
      <c r="AI246" s="132"/>
      <c r="AJ246" s="134"/>
      <c r="AK246" s="125"/>
      <c r="AL246" s="135"/>
      <c r="AM246" s="122"/>
      <c r="AN246" s="136">
        <f t="shared" si="254"/>
        <v>2</v>
      </c>
      <c r="AO246" s="137">
        <f t="shared" si="255"/>
        <v>0</v>
      </c>
      <c r="AP246" s="137">
        <f t="shared" si="256"/>
        <v>0</v>
      </c>
      <c r="AQ246" s="138">
        <f t="shared" si="257"/>
        <v>0.60000000000000009</v>
      </c>
      <c r="AR246" s="137">
        <f t="shared" si="258"/>
        <v>0</v>
      </c>
      <c r="AS246" s="137">
        <f t="shared" si="259"/>
        <v>0</v>
      </c>
      <c r="AT246" s="137">
        <f t="shared" si="260"/>
        <v>0</v>
      </c>
      <c r="AU246" s="137">
        <f t="shared" si="261"/>
        <v>0</v>
      </c>
      <c r="AV246" s="137">
        <f t="shared" si="262"/>
        <v>0</v>
      </c>
      <c r="AW246" s="137">
        <f t="shared" si="263"/>
        <v>0</v>
      </c>
      <c r="AX246" s="137">
        <f t="shared" si="264"/>
        <v>0</v>
      </c>
      <c r="AY246" s="137">
        <f t="shared" si="265"/>
        <v>0</v>
      </c>
      <c r="AZ246" s="137">
        <f t="shared" si="266"/>
        <v>0</v>
      </c>
      <c r="BA246" s="137">
        <f t="shared" si="267"/>
        <v>0</v>
      </c>
      <c r="BB246" s="137">
        <f t="shared" si="268"/>
        <v>0</v>
      </c>
      <c r="BC246" s="137">
        <f t="shared" si="269"/>
        <v>0</v>
      </c>
      <c r="BD246" s="137">
        <f t="shared" si="270"/>
        <v>0</v>
      </c>
      <c r="BE246" s="137">
        <f t="shared" si="271"/>
        <v>0</v>
      </c>
      <c r="BF246" s="137">
        <f t="shared" si="272"/>
        <v>0</v>
      </c>
      <c r="BG246" s="139">
        <f t="shared" si="273"/>
        <v>0.69119999999999993</v>
      </c>
      <c r="BH246" s="140">
        <f t="shared" si="274"/>
        <v>0</v>
      </c>
      <c r="BI246" s="152">
        <f t="shared" si="275"/>
        <v>13.379799999999999</v>
      </c>
      <c r="BJ246" s="152">
        <f t="shared" si="276"/>
        <v>1.9114</v>
      </c>
      <c r="BK246" s="152">
        <f t="shared" si="277"/>
        <v>15.2912</v>
      </c>
      <c r="BL246" s="153">
        <f t="shared" si="278"/>
        <v>0.125</v>
      </c>
      <c r="BM246" s="141"/>
      <c r="BN246" s="152">
        <f t="shared" si="279"/>
        <v>0</v>
      </c>
      <c r="BO246" s="152">
        <f t="shared" si="280"/>
        <v>0</v>
      </c>
      <c r="BP246" s="152">
        <f t="shared" si="281"/>
        <v>0</v>
      </c>
      <c r="BQ246" s="142"/>
      <c r="BR246" s="143">
        <f t="shared" si="282"/>
        <v>14.6</v>
      </c>
      <c r="BS246" s="144">
        <f t="shared" si="283"/>
        <v>0.69119999999999993</v>
      </c>
      <c r="BT246" s="144">
        <f t="shared" si="284"/>
        <v>0.69119999999999993</v>
      </c>
      <c r="BU246" s="144">
        <f t="shared" si="285"/>
        <v>0</v>
      </c>
      <c r="BV246" s="145">
        <f t="shared" si="286"/>
        <v>0</v>
      </c>
      <c r="BW246" s="146">
        <f t="shared" si="287"/>
        <v>0</v>
      </c>
      <c r="BX246" s="147"/>
      <c r="BY246" s="144">
        <f t="shared" si="288"/>
        <v>13.379799999999999</v>
      </c>
      <c r="BZ246" s="144">
        <f t="shared" si="289"/>
        <v>1.9114</v>
      </c>
      <c r="CA246" s="144">
        <f t="shared" si="290"/>
        <v>15.2912</v>
      </c>
      <c r="CB246" s="144">
        <f t="shared" si="291"/>
        <v>0</v>
      </c>
      <c r="CC246" s="144">
        <f t="shared" si="292"/>
        <v>0</v>
      </c>
      <c r="CD246" s="144">
        <f t="shared" si="293"/>
        <v>0</v>
      </c>
      <c r="CE246" s="144">
        <f t="shared" si="294"/>
        <v>0</v>
      </c>
      <c r="CF246" s="144">
        <f t="shared" si="295"/>
        <v>0</v>
      </c>
      <c r="CG246" s="144">
        <f t="shared" si="296"/>
        <v>0</v>
      </c>
      <c r="CH246" s="148">
        <f t="shared" si="297"/>
        <v>0</v>
      </c>
    </row>
    <row r="247" spans="1:86" s="149" customFormat="1" ht="31.5" customHeight="1" x14ac:dyDescent="0.25">
      <c r="A247" s="117" t="s">
        <v>44</v>
      </c>
      <c r="B247" s="118" t="s">
        <v>383</v>
      </c>
      <c r="C247" s="274" t="s">
        <v>458</v>
      </c>
      <c r="D247" s="119" t="s">
        <v>376</v>
      </c>
      <c r="E247" s="121" t="s">
        <v>155</v>
      </c>
      <c r="F247" s="121" t="s">
        <v>139</v>
      </c>
      <c r="G247" s="121"/>
      <c r="H247" s="122">
        <v>3</v>
      </c>
      <c r="I247" s="123"/>
      <c r="J247" s="123" t="s">
        <v>396</v>
      </c>
      <c r="K247" s="124">
        <f t="shared" si="438"/>
        <v>8</v>
      </c>
      <c r="L247" s="123">
        <v>7</v>
      </c>
      <c r="M247" s="123">
        <v>1</v>
      </c>
      <c r="N247" s="123" t="s">
        <v>120</v>
      </c>
      <c r="O247" s="123"/>
      <c r="P247" s="124">
        <f t="shared" si="439"/>
        <v>1</v>
      </c>
      <c r="Q247" s="123">
        <v>1</v>
      </c>
      <c r="R247" s="123"/>
      <c r="S247" s="123" t="s">
        <v>329</v>
      </c>
      <c r="T247" s="123"/>
      <c r="U247" s="123" t="s">
        <v>390</v>
      </c>
      <c r="V247" s="123"/>
      <c r="W247" s="123" t="s">
        <v>530</v>
      </c>
      <c r="X247" s="123" t="s">
        <v>484</v>
      </c>
      <c r="Y247" s="123" t="s">
        <v>481</v>
      </c>
      <c r="Z247" s="297" t="s">
        <v>477</v>
      </c>
      <c r="AA247" s="126"/>
      <c r="AB247" s="127"/>
      <c r="AC247" s="128">
        <v>12</v>
      </c>
      <c r="AD247" s="129"/>
      <c r="AE247" s="130">
        <v>90</v>
      </c>
      <c r="AF247" s="131"/>
      <c r="AG247" s="132"/>
      <c r="AH247" s="133"/>
      <c r="AI247" s="132"/>
      <c r="AJ247" s="134"/>
      <c r="AK247" s="125" t="s">
        <v>331</v>
      </c>
      <c r="AL247" s="135"/>
      <c r="AM247" s="122"/>
      <c r="AN247" s="136">
        <f t="shared" si="254"/>
        <v>0</v>
      </c>
      <c r="AO247" s="137">
        <f t="shared" si="255"/>
        <v>0</v>
      </c>
      <c r="AP247" s="137">
        <f t="shared" si="256"/>
        <v>0</v>
      </c>
      <c r="AQ247" s="138">
        <f t="shared" si="257"/>
        <v>0</v>
      </c>
      <c r="AR247" s="137">
        <f t="shared" si="258"/>
        <v>0</v>
      </c>
      <c r="AS247" s="137">
        <f t="shared" si="259"/>
        <v>0</v>
      </c>
      <c r="AT247" s="137">
        <f t="shared" si="260"/>
        <v>0</v>
      </c>
      <c r="AU247" s="137">
        <f t="shared" si="261"/>
        <v>0</v>
      </c>
      <c r="AV247" s="137">
        <f t="shared" si="262"/>
        <v>0</v>
      </c>
      <c r="AW247" s="137">
        <f t="shared" si="263"/>
        <v>0</v>
      </c>
      <c r="AX247" s="137">
        <f t="shared" si="264"/>
        <v>5.1680000000000001</v>
      </c>
      <c r="AY247" s="137">
        <f t="shared" si="265"/>
        <v>0</v>
      </c>
      <c r="AZ247" s="137">
        <f t="shared" si="266"/>
        <v>0</v>
      </c>
      <c r="BA247" s="137">
        <f t="shared" si="267"/>
        <v>0</v>
      </c>
      <c r="BB247" s="137">
        <f t="shared" si="268"/>
        <v>0</v>
      </c>
      <c r="BC247" s="137">
        <f t="shared" si="269"/>
        <v>0</v>
      </c>
      <c r="BD247" s="137">
        <f t="shared" si="270"/>
        <v>0</v>
      </c>
      <c r="BE247" s="137">
        <f t="shared" si="271"/>
        <v>0</v>
      </c>
      <c r="BF247" s="137">
        <f t="shared" si="272"/>
        <v>0</v>
      </c>
      <c r="BG247" s="139">
        <f t="shared" si="273"/>
        <v>0</v>
      </c>
      <c r="BH247" s="140">
        <f t="shared" si="274"/>
        <v>0</v>
      </c>
      <c r="BI247" s="152">
        <f t="shared" si="275"/>
        <v>15.021999999999998</v>
      </c>
      <c r="BJ247" s="152">
        <f t="shared" si="276"/>
        <v>2.1459999999999999</v>
      </c>
      <c r="BK247" s="152">
        <f t="shared" si="277"/>
        <v>17.167999999999999</v>
      </c>
      <c r="BL247" s="153">
        <f t="shared" si="278"/>
        <v>0.125</v>
      </c>
      <c r="BM247" s="141"/>
      <c r="BN247" s="152">
        <f t="shared" si="279"/>
        <v>15.021999999999998</v>
      </c>
      <c r="BO247" s="152">
        <f t="shared" si="280"/>
        <v>2.1459999999999999</v>
      </c>
      <c r="BP247" s="152">
        <f t="shared" si="281"/>
        <v>17.167999999999999</v>
      </c>
      <c r="BQ247" s="142"/>
      <c r="BR247" s="143">
        <f t="shared" si="282"/>
        <v>12</v>
      </c>
      <c r="BS247" s="144">
        <f t="shared" si="283"/>
        <v>5.1680000000000001</v>
      </c>
      <c r="BT247" s="144">
        <f t="shared" si="284"/>
        <v>5.1680000000000001</v>
      </c>
      <c r="BU247" s="144">
        <f t="shared" si="285"/>
        <v>0</v>
      </c>
      <c r="BV247" s="145">
        <f t="shared" si="286"/>
        <v>0</v>
      </c>
      <c r="BW247" s="146">
        <f t="shared" si="287"/>
        <v>0</v>
      </c>
      <c r="BX247" s="147"/>
      <c r="BY247" s="144">
        <f t="shared" si="288"/>
        <v>15.021999999999998</v>
      </c>
      <c r="BZ247" s="144">
        <f t="shared" si="289"/>
        <v>2.1459999999999999</v>
      </c>
      <c r="CA247" s="144">
        <f t="shared" si="290"/>
        <v>17.167999999999999</v>
      </c>
      <c r="CB247" s="144">
        <f t="shared" si="291"/>
        <v>0</v>
      </c>
      <c r="CC247" s="144">
        <f t="shared" si="292"/>
        <v>0</v>
      </c>
      <c r="CD247" s="144">
        <f t="shared" si="293"/>
        <v>0</v>
      </c>
      <c r="CE247" s="144">
        <f t="shared" si="294"/>
        <v>0</v>
      </c>
      <c r="CF247" s="144">
        <f t="shared" si="295"/>
        <v>0</v>
      </c>
      <c r="CG247" s="144">
        <f t="shared" si="296"/>
        <v>0</v>
      </c>
      <c r="CH247" s="148">
        <f t="shared" si="297"/>
        <v>0</v>
      </c>
    </row>
    <row r="248" spans="1:86" s="149" customFormat="1" ht="31.5" customHeight="1" x14ac:dyDescent="0.25">
      <c r="A248" s="117" t="s">
        <v>44</v>
      </c>
      <c r="B248" s="118" t="s">
        <v>383</v>
      </c>
      <c r="C248" s="274" t="s">
        <v>458</v>
      </c>
      <c r="D248" s="119" t="s">
        <v>376</v>
      </c>
      <c r="E248" s="121" t="s">
        <v>155</v>
      </c>
      <c r="F248" s="121" t="s">
        <v>139</v>
      </c>
      <c r="G248" s="121"/>
      <c r="H248" s="122">
        <v>3</v>
      </c>
      <c r="I248" s="123"/>
      <c r="J248" s="123" t="s">
        <v>396</v>
      </c>
      <c r="K248" s="124">
        <f t="shared" si="438"/>
        <v>8</v>
      </c>
      <c r="L248" s="123">
        <v>7</v>
      </c>
      <c r="M248" s="123">
        <v>1</v>
      </c>
      <c r="N248" s="123" t="s">
        <v>122</v>
      </c>
      <c r="O248" s="123"/>
      <c r="P248" s="124">
        <f t="shared" si="439"/>
        <v>1</v>
      </c>
      <c r="Q248" s="123">
        <v>1</v>
      </c>
      <c r="R248" s="123"/>
      <c r="S248" s="123" t="s">
        <v>329</v>
      </c>
      <c r="T248" s="123"/>
      <c r="U248" s="123" t="s">
        <v>390</v>
      </c>
      <c r="V248" s="123"/>
      <c r="W248" s="123" t="s">
        <v>530</v>
      </c>
      <c r="X248" s="123" t="s">
        <v>484</v>
      </c>
      <c r="Y248" s="123" t="s">
        <v>481</v>
      </c>
      <c r="Z248" s="297" t="s">
        <v>477</v>
      </c>
      <c r="AA248" s="126"/>
      <c r="AB248" s="127"/>
      <c r="AC248" s="128"/>
      <c r="AD248" s="129">
        <v>12</v>
      </c>
      <c r="AE248" s="130"/>
      <c r="AF248" s="131"/>
      <c r="AG248" s="132"/>
      <c r="AH248" s="133"/>
      <c r="AI248" s="132"/>
      <c r="AJ248" s="134"/>
      <c r="AK248" s="125"/>
      <c r="AL248" s="135"/>
      <c r="AM248" s="122"/>
      <c r="AN248" s="136">
        <f t="shared" si="254"/>
        <v>0</v>
      </c>
      <c r="AO248" s="137">
        <f t="shared" si="255"/>
        <v>0</v>
      </c>
      <c r="AP248" s="137">
        <f t="shared" si="256"/>
        <v>0</v>
      </c>
      <c r="AQ248" s="138">
        <f t="shared" si="257"/>
        <v>0</v>
      </c>
      <c r="AR248" s="137">
        <f t="shared" si="258"/>
        <v>0</v>
      </c>
      <c r="AS248" s="137">
        <f t="shared" si="259"/>
        <v>0</v>
      </c>
      <c r="AT248" s="137">
        <f t="shared" si="260"/>
        <v>0</v>
      </c>
      <c r="AU248" s="137">
        <f t="shared" si="261"/>
        <v>0</v>
      </c>
      <c r="AV248" s="137">
        <f t="shared" si="262"/>
        <v>0</v>
      </c>
      <c r="AW248" s="137">
        <f t="shared" si="263"/>
        <v>0</v>
      </c>
      <c r="AX248" s="137">
        <f t="shared" si="264"/>
        <v>0</v>
      </c>
      <c r="AY248" s="137">
        <f t="shared" si="265"/>
        <v>0</v>
      </c>
      <c r="AZ248" s="137">
        <f t="shared" si="266"/>
        <v>0</v>
      </c>
      <c r="BA248" s="137">
        <f t="shared" si="267"/>
        <v>0</v>
      </c>
      <c r="BB248" s="137">
        <f t="shared" si="268"/>
        <v>0</v>
      </c>
      <c r="BC248" s="137">
        <f t="shared" si="269"/>
        <v>0</v>
      </c>
      <c r="BD248" s="137">
        <f t="shared" si="270"/>
        <v>0</v>
      </c>
      <c r="BE248" s="137">
        <f t="shared" si="271"/>
        <v>0</v>
      </c>
      <c r="BF248" s="137">
        <f t="shared" si="272"/>
        <v>0</v>
      </c>
      <c r="BG248" s="139">
        <f t="shared" si="273"/>
        <v>0</v>
      </c>
      <c r="BH248" s="140">
        <f t="shared" si="274"/>
        <v>0</v>
      </c>
      <c r="BI248" s="152">
        <f t="shared" si="275"/>
        <v>10.5</v>
      </c>
      <c r="BJ248" s="152">
        <f t="shared" si="276"/>
        <v>1.5</v>
      </c>
      <c r="BK248" s="152">
        <f t="shared" si="277"/>
        <v>12</v>
      </c>
      <c r="BL248" s="153">
        <f t="shared" si="278"/>
        <v>0.125</v>
      </c>
      <c r="BM248" s="141"/>
      <c r="BN248" s="152">
        <f t="shared" si="279"/>
        <v>10.5</v>
      </c>
      <c r="BO248" s="152">
        <f t="shared" si="280"/>
        <v>1.5</v>
      </c>
      <c r="BP248" s="152">
        <f t="shared" si="281"/>
        <v>12</v>
      </c>
      <c r="BQ248" s="142"/>
      <c r="BR248" s="143">
        <f t="shared" si="282"/>
        <v>12</v>
      </c>
      <c r="BS248" s="144">
        <f t="shared" si="283"/>
        <v>0</v>
      </c>
      <c r="BT248" s="144">
        <f t="shared" si="284"/>
        <v>0</v>
      </c>
      <c r="BU248" s="144">
        <f t="shared" si="285"/>
        <v>0</v>
      </c>
      <c r="BV248" s="145">
        <f t="shared" si="286"/>
        <v>0</v>
      </c>
      <c r="BW248" s="146">
        <f t="shared" si="287"/>
        <v>0</v>
      </c>
      <c r="BX248" s="147"/>
      <c r="BY248" s="144">
        <f t="shared" si="288"/>
        <v>10.5</v>
      </c>
      <c r="BZ248" s="144">
        <f t="shared" si="289"/>
        <v>1.5</v>
      </c>
      <c r="CA248" s="144">
        <f t="shared" si="290"/>
        <v>12</v>
      </c>
      <c r="CB248" s="144">
        <f t="shared" si="291"/>
        <v>0</v>
      </c>
      <c r="CC248" s="144">
        <f t="shared" si="292"/>
        <v>0</v>
      </c>
      <c r="CD248" s="144">
        <f t="shared" si="293"/>
        <v>0</v>
      </c>
      <c r="CE248" s="144">
        <f t="shared" si="294"/>
        <v>0</v>
      </c>
      <c r="CF248" s="144">
        <f t="shared" si="295"/>
        <v>0</v>
      </c>
      <c r="CG248" s="144">
        <f t="shared" si="296"/>
        <v>0</v>
      </c>
      <c r="CH248" s="148">
        <f t="shared" si="297"/>
        <v>0</v>
      </c>
    </row>
    <row r="249" spans="1:86" s="149" customFormat="1" ht="15.75" customHeight="1" x14ac:dyDescent="0.25">
      <c r="A249" s="117" t="s">
        <v>44</v>
      </c>
      <c r="B249" s="118" t="s">
        <v>392</v>
      </c>
      <c r="C249" s="274" t="s">
        <v>368</v>
      </c>
      <c r="D249" s="119" t="s">
        <v>329</v>
      </c>
      <c r="E249" s="121" t="s">
        <v>155</v>
      </c>
      <c r="F249" s="121" t="s">
        <v>139</v>
      </c>
      <c r="G249" s="121"/>
      <c r="H249" s="122">
        <v>4</v>
      </c>
      <c r="I249" s="123"/>
      <c r="J249" s="123" t="s">
        <v>390</v>
      </c>
      <c r="K249" s="124">
        <f t="shared" ref="K249" si="762">L249+M249</f>
        <v>1</v>
      </c>
      <c r="L249" s="123">
        <v>1</v>
      </c>
      <c r="M249" s="123"/>
      <c r="N249" s="123" t="s">
        <v>351</v>
      </c>
      <c r="O249" s="123"/>
      <c r="P249" s="124">
        <f t="shared" ref="P249" si="763">SUM(Q249:R249)</f>
        <v>1</v>
      </c>
      <c r="Q249" s="123">
        <v>1</v>
      </c>
      <c r="R249" s="123"/>
      <c r="S249" s="123" t="s">
        <v>376</v>
      </c>
      <c r="T249" s="123"/>
      <c r="U249" s="123" t="s">
        <v>390</v>
      </c>
      <c r="V249" s="123"/>
      <c r="W249" s="123" t="s">
        <v>530</v>
      </c>
      <c r="X249" s="123" t="s">
        <v>484</v>
      </c>
      <c r="Y249" s="123" t="s">
        <v>480</v>
      </c>
      <c r="Z249" s="297" t="s">
        <v>470</v>
      </c>
      <c r="AA249" s="126"/>
      <c r="AB249" s="127"/>
      <c r="AC249" s="128"/>
      <c r="AD249" s="129"/>
      <c r="AE249" s="130"/>
      <c r="AF249" s="131"/>
      <c r="AG249" s="132"/>
      <c r="AH249" s="133"/>
      <c r="AI249" s="132"/>
      <c r="AJ249" s="134"/>
      <c r="AK249" s="125"/>
      <c r="AL249" s="135"/>
      <c r="AM249" s="122"/>
      <c r="AN249" s="136">
        <f t="shared" ref="AN249" si="764">IF(SUM(AB249:AD249)&lt;&gt;0,IF(I249="З",З1*K249,0),0)</f>
        <v>0</v>
      </c>
      <c r="AO249" s="137">
        <f t="shared" ref="AO249" si="765">IF(SUM(AB249:AD249)&lt;&gt;0,IF(I249="Э",ЭДЗ*K249,0),0)</f>
        <v>0</v>
      </c>
      <c r="AP249" s="137">
        <f t="shared" ref="AP249" si="766">IF(I249="Э",IF(SUM(AB249:AD249)&lt;&gt;0,IF(K249&gt;=6,КПЭ*P249,1*P249)),0)</f>
        <v>0</v>
      </c>
      <c r="AQ249" s="138">
        <f t="shared" ref="AQ249" si="767">IF(AND(A249="Дн",N249="лек"),ТКЛД*AB249*P249,IF(AND(A249="А",F249="о",N249="лек"),ТКЛД*AB249*P249,IF(AND(A249="В",N249="лек"),ТКЛВ*AB249*P249,IF(AND(A249="З",N249="лек"),ТКЛЗ*AB249*P249,IF(AND(F249="з",N249="лек"),ТКЛЗ*K249,0)))))</f>
        <v>0</v>
      </c>
      <c r="AR249" s="137">
        <f t="shared" ref="AR249" si="768">IF(OR(N249="ВЭМ",N249="ВЭА",N249="КЭ"),K249*ЭА,IF(N249="ВЭ",КПЭ,IF(N249="ПАС",K249*З2,0)))</f>
        <v>0</v>
      </c>
      <c r="AS249" s="137">
        <f t="shared" ref="AS249" si="769">IF(OR(A249="З",F249="з",A249="В"),IF(AG249="г",AF249*K249*0.75,IF(AG249="",AF249*K249*РКЗ)),0)</f>
        <v>0</v>
      </c>
      <c r="AT249" s="137">
        <f t="shared" ref="AT249" si="770">IF(OR(A249="З",F249="з",A249="в"),IF(AH249="мг",K249*ирпзг1,IF(AH249="А",K249*ирпзг2,0)),0)</f>
        <v>0</v>
      </c>
      <c r="AU249" s="137">
        <f t="shared" ref="AU249" si="771">IF(OR(A249="З",A249="В",F249="з"),IF(N249&lt;&gt;"лек",IF(AB249="",K249*AI249*КРЗ,0),0),0)</f>
        <v>0</v>
      </c>
      <c r="AV249" s="137">
        <f t="shared" ref="AV249" si="772">IF(OR(A249="З",A249="В",F249="з"),IF(N249&lt;&gt;"лек",IF(AB249="",K249*AJ249*КПЗ,0),0),0)</f>
        <v>0</v>
      </c>
      <c r="AW249" s="137">
        <f t="shared" ref="AW249" si="773">IF(OR(N249="УП",N249="ПП"),рп*K249*AL249,IF(N249="ГП",K249*AL249*рпг,IF(N249="ПЛ",K249*AL249*РПП,0)))</f>
        <v>0</v>
      </c>
      <c r="AX249" s="137">
        <f t="shared" ref="AX249" si="774">IF(OR(A249="Дн",F249="о"),IF(AK249="кр",(((0.01*AE249)+(кр*((40+0.6*AE249)/(180-AE249))))*0.3*K249),IF(AK249="ки",(((0.01*AE249)+(ки*((40+0.6*AE249)/(180-AE249))))*0.3*K249),IF(AK249="кт",(((0.01*AE249)+(кт*((40+0.6*AE249)/(180-AE249))))*0.3*K249),IF(AK249="кп",(((0.01*AE249)+(кп*((40+0.6*AE249)/(180-AE249))))*0.3*K249),IF(AK249="рф",(((0.01*AE249)+(рф*((40+0.6*AE249)/(180-AE249))))*0.3*K249),IF(AK249="ка",(((0.01*AE249)+(6*((40+0.6*AE249)/(180-AE249))))*0.3*K249),0)))))),0)</f>
        <v>0</v>
      </c>
      <c r="AY249" s="137">
        <f t="shared" ref="AY249" si="775">IF(N249="НР",IF(OR(F249="б",F249="с",F249="аб",F249="пб"),K249*рп*AL249,IF(F249="м",K249*нрм*AL249)),0)</f>
        <v>0</v>
      </c>
      <c r="AZ249" s="137">
        <f t="shared" ref="AZ249" si="776">IF(C249="ДП",HLOOKUP(IF(N249="К",T249,IF(N249="Р",N249,1)),столбцы,(MATCH(CONCATENATE(J249,E249,F249,G249),строки,0)+2),FALSE)*K249,0)</f>
        <v>29.5</v>
      </c>
      <c r="BA249" s="137">
        <f t="shared" ref="BA249" si="777">IF(C249="ДПР",IF(N249="Д",K249*Д,IF(N249="РДП",IF(OR(F249="с",F249="м"),K249*РДП1,0))),0)+IF(C249="ДПР",IF(N249="А",K249*А,0))</f>
        <v>0</v>
      </c>
      <c r="BB249" s="137">
        <f t="shared" ref="BB249" si="778">IF(AND(A249&lt;&gt;"А",C249="ГЭК"),IF(N249="ЧГ",K249*ЧГ,IF(N249="ПГ",K249*ПГ,IF(N249="СГ",K249*СГ,0))))+IF(AND(A249="А",C249="ГЭК",I249="нкр"),IF(N249="ЧГ",K249*ЧГ*2,IF(N249="ПГ",K249*ПГ*2,IF(N249="СГ",K249*СГ*2,0))))</f>
        <v>0</v>
      </c>
      <c r="BC249" s="137">
        <f t="shared" ref="BC249" si="779">IF((8*AM249)&gt;=BB249,BB249,IF((8*AM249)&lt;BB249,8*AM249,0))</f>
        <v>0</v>
      </c>
      <c r="BD249" s="137">
        <f t="shared" ref="BD249" si="780">IF(AND(A249="А",F249="о",N249="РА"),РАО*K249,IF(AND(A249="А",F249="з",N249="РА"),РАЗ*K249,0)+IF(AND(A249="А",H249=1,N249="РА"),2*K249,0)+IF(AND(A249="А",C249="История и философия науки",AK249="рф"),А*K249,0))</f>
        <v>0</v>
      </c>
      <c r="BE249" s="137">
        <f t="shared" ref="BE249" si="781">IF(C249="Экспертиза",IF(N249="УСК",K249*кр,IF(N249="УСД",K249*ДР,0)),0)</f>
        <v>0</v>
      </c>
      <c r="BF249" s="137">
        <f t="shared" ref="BF249" si="782">IF(OR(E249="54.05.01",E249="54.03.01"),IF(N249="П",AK249*6,IF(N249="У",AK249*3,IF(AK249="кпм",КПМ*K249,0))),0)</f>
        <v>0</v>
      </c>
      <c r="BG249" s="139">
        <f t="shared" ref="BG249" si="783">IF(OR(A249="Дн",A249="В",F249="о"),IF(OR(I249="Э",I249="З"),AA249*K249*РГ,0),0)</f>
        <v>0</v>
      </c>
      <c r="BH249" s="140">
        <f t="shared" ref="BH249" si="784">IF(C249="кафедра",рк,0)</f>
        <v>0</v>
      </c>
      <c r="BI249" s="152">
        <f t="shared" ref="BI249" si="785">BK249*(1-BL249)</f>
        <v>29.5</v>
      </c>
      <c r="BJ249" s="152">
        <f t="shared" ref="BJ249" si="786">BK249*BL249</f>
        <v>0</v>
      </c>
      <c r="BK249" s="152">
        <f t="shared" ref="BK249" si="787">SUM(AN249:BH249,AB249:AD249)-BB249</f>
        <v>29.5</v>
      </c>
      <c r="BL249" s="153">
        <f t="shared" ref="BL249" si="788">IF(SUM(L249:M249)&lt;&gt;0,(M249/K249),0)</f>
        <v>0</v>
      </c>
      <c r="BM249" s="141"/>
      <c r="BN249" s="152">
        <f t="shared" ref="BN249" si="789">IF(Y249="пч",BI249,0)</f>
        <v>0</v>
      </c>
      <c r="BO249" s="152">
        <f t="shared" ref="BO249" si="790">IF(Y249="пч",BJ249,0)</f>
        <v>0</v>
      </c>
      <c r="BP249" s="152">
        <f t="shared" ref="BP249" si="791">SUM(BN249:BO249)</f>
        <v>0</v>
      </c>
      <c r="BQ249" s="142"/>
      <c r="BR249" s="143">
        <f t="shared" ref="BR249" si="792">SUM(AB249:AD249,AN249:AR249,AZ249,BC249,AW249)+IF(N249="Д",BA249,0)</f>
        <v>29.5</v>
      </c>
      <c r="BS249" s="144">
        <f t="shared" ref="BS249" si="793">BT249+BU249+BV249</f>
        <v>0</v>
      </c>
      <c r="BT249" s="144">
        <f t="shared" ref="BT249" si="794">SUM(AT249,AX249,BG249)</f>
        <v>0</v>
      </c>
      <c r="BU249" s="144">
        <f t="shared" ref="BU249" si="795">SUM(AU249:AV249,AY249,BD249)+IF(AK249="кпм",BF249,0)+IF(N249="РДП",BA249,0)</f>
        <v>0</v>
      </c>
      <c r="BV249" s="145">
        <f t="shared" ref="BV249" si="796">AS249</f>
        <v>0</v>
      </c>
      <c r="BW249" s="146">
        <f t="shared" ref="BW249" si="797">BK249-BR249-BS249</f>
        <v>0</v>
      </c>
      <c r="BX249" s="147"/>
      <c r="BY249" s="144">
        <f t="shared" ref="BY249" si="798">IF(A249="Дн",BI249,0)</f>
        <v>29.5</v>
      </c>
      <c r="BZ249" s="144">
        <f t="shared" ref="BZ249" si="799">IF(A249="Дн",BJ249,0)</f>
        <v>0</v>
      </c>
      <c r="CA249" s="144">
        <f t="shared" ref="CA249" si="800">IF(A249="Дн",BK249,0)</f>
        <v>29.5</v>
      </c>
      <c r="CB249" s="144">
        <f t="shared" ref="CB249" si="801">IF(A249="З",BI249,0)</f>
        <v>0</v>
      </c>
      <c r="CC249" s="144">
        <f t="shared" ref="CC249" si="802">IF(A249="З",BJ249,0)</f>
        <v>0</v>
      </c>
      <c r="CD249" s="144">
        <f t="shared" ref="CD249" si="803">IF(A249="З",BK249,0)</f>
        <v>0</v>
      </c>
      <c r="CE249" s="144">
        <f t="shared" ref="CE249" si="804">IF(AND(A249&lt;&gt;"З",A249&lt;&gt;"Дн"),BI249,0)</f>
        <v>0</v>
      </c>
      <c r="CF249" s="144">
        <f t="shared" ref="CF249" si="805">IF(AND(A249&lt;&gt;"З",A249&lt;&gt;"Дн"),BJ249,0)</f>
        <v>0</v>
      </c>
      <c r="CG249" s="144">
        <f t="shared" ref="CG249" si="806">IF(AND(A249&lt;&gt;"З",A249&lt;&gt;"Дн"),BK249,0)</f>
        <v>0</v>
      </c>
      <c r="CH249" s="148">
        <f t="shared" ref="CH249" si="807">BK249-CA249-CD249-CG249</f>
        <v>0</v>
      </c>
    </row>
    <row r="250" spans="1:86" s="149" customFormat="1" ht="15.75" customHeight="1" x14ac:dyDescent="0.25">
      <c r="A250" s="117" t="s">
        <v>44</v>
      </c>
      <c r="B250" s="118" t="s">
        <v>392</v>
      </c>
      <c r="C250" s="274" t="s">
        <v>368</v>
      </c>
      <c r="D250" s="119" t="s">
        <v>329</v>
      </c>
      <c r="E250" s="121" t="s">
        <v>155</v>
      </c>
      <c r="F250" s="121" t="s">
        <v>139</v>
      </c>
      <c r="G250" s="121"/>
      <c r="H250" s="122">
        <v>4</v>
      </c>
      <c r="I250" s="123"/>
      <c r="J250" s="123" t="s">
        <v>390</v>
      </c>
      <c r="K250" s="124">
        <f t="shared" ref="K250" si="808">L250+M250</f>
        <v>2</v>
      </c>
      <c r="L250" s="123">
        <v>2</v>
      </c>
      <c r="M250" s="123"/>
      <c r="N250" s="123" t="s">
        <v>351</v>
      </c>
      <c r="O250" s="123"/>
      <c r="P250" s="124">
        <f t="shared" ref="P250" si="809">SUM(Q250:R250)</f>
        <v>1</v>
      </c>
      <c r="Q250" s="123">
        <v>1</v>
      </c>
      <c r="R250" s="123"/>
      <c r="S250" s="123" t="s">
        <v>376</v>
      </c>
      <c r="T250" s="123"/>
      <c r="U250" s="123" t="s">
        <v>390</v>
      </c>
      <c r="V250" s="123" t="s">
        <v>484</v>
      </c>
      <c r="W250" s="123" t="s">
        <v>44</v>
      </c>
      <c r="X250" s="123" t="s">
        <v>482</v>
      </c>
      <c r="Y250" s="123" t="s">
        <v>480</v>
      </c>
      <c r="Z250" s="297" t="s">
        <v>465</v>
      </c>
      <c r="AA250" s="126"/>
      <c r="AB250" s="127"/>
      <c r="AC250" s="128"/>
      <c r="AD250" s="129"/>
      <c r="AE250" s="130"/>
      <c r="AF250" s="131"/>
      <c r="AG250" s="132"/>
      <c r="AH250" s="133"/>
      <c r="AI250" s="132"/>
      <c r="AJ250" s="134"/>
      <c r="AK250" s="125"/>
      <c r="AL250" s="135"/>
      <c r="AM250" s="122"/>
      <c r="AN250" s="136">
        <f t="shared" ref="AN250" si="810">IF(SUM(AB250:AD250)&lt;&gt;0,IF(I250="З",З1*K250,0),0)</f>
        <v>0</v>
      </c>
      <c r="AO250" s="137">
        <f t="shared" ref="AO250" si="811">IF(SUM(AB250:AD250)&lt;&gt;0,IF(I250="Э",ЭДЗ*K250,0),0)</f>
        <v>0</v>
      </c>
      <c r="AP250" s="137">
        <f t="shared" ref="AP250" si="812">IF(I250="Э",IF(SUM(AB250:AD250)&lt;&gt;0,IF(K250&gt;=6,КПЭ*P250,1*P250)),0)</f>
        <v>0</v>
      </c>
      <c r="AQ250" s="138">
        <f t="shared" ref="AQ250" si="813">IF(AND(A250="Дн",N250="лек"),ТКЛД*AB250*P250,IF(AND(A250="А",F250="о",N250="лек"),ТКЛД*AB250*P250,IF(AND(A250="В",N250="лек"),ТКЛВ*AB250*P250,IF(AND(A250="З",N250="лек"),ТКЛЗ*AB250*P250,IF(AND(F250="з",N250="лек"),ТКЛЗ*K250,0)))))</f>
        <v>0</v>
      </c>
      <c r="AR250" s="137">
        <f t="shared" ref="AR250" si="814">IF(OR(N250="ВЭМ",N250="ВЭА",N250="КЭ"),K250*ЭА,IF(N250="ВЭ",КПЭ,IF(N250="ПАС",K250*З2,0)))</f>
        <v>0</v>
      </c>
      <c r="AS250" s="137">
        <f t="shared" ref="AS250" si="815">IF(OR(A250="З",F250="з",A250="В"),IF(AG250="г",AF250*K250*0.75,IF(AG250="",AF250*K250*РКЗ)),0)</f>
        <v>0</v>
      </c>
      <c r="AT250" s="137">
        <f t="shared" ref="AT250" si="816">IF(OR(A250="З",F250="з",A250="в"),IF(AH250="мг",K250*ирпзг1,IF(AH250="А",K250*ирпзг2,0)),0)</f>
        <v>0</v>
      </c>
      <c r="AU250" s="137">
        <f t="shared" ref="AU250" si="817">IF(OR(A250="З",A250="В",F250="з"),IF(N250&lt;&gt;"лек",IF(AB250="",K250*AI250*КРЗ,0),0),0)</f>
        <v>0</v>
      </c>
      <c r="AV250" s="137">
        <f t="shared" ref="AV250" si="818">IF(OR(A250="З",A250="В",F250="з"),IF(N250&lt;&gt;"лек",IF(AB250="",K250*AJ250*КПЗ,0),0),0)</f>
        <v>0</v>
      </c>
      <c r="AW250" s="137">
        <f t="shared" ref="AW250" si="819">IF(OR(N250="УП",N250="ПП"),рп*K250*AL250,IF(N250="ГП",K250*AL250*рпг,IF(N250="ПЛ",K250*AL250*РПП,0)))</f>
        <v>0</v>
      </c>
      <c r="AX250" s="137">
        <f t="shared" ref="AX250" si="820">IF(OR(A250="Дн",F250="о"),IF(AK250="кр",(((0.01*AE250)+(кр*((40+0.6*AE250)/(180-AE250))))*0.3*K250),IF(AK250="ки",(((0.01*AE250)+(ки*((40+0.6*AE250)/(180-AE250))))*0.3*K250),IF(AK250="кт",(((0.01*AE250)+(кт*((40+0.6*AE250)/(180-AE250))))*0.3*K250),IF(AK250="кп",(((0.01*AE250)+(кп*((40+0.6*AE250)/(180-AE250))))*0.3*K250),IF(AK250="рф",(((0.01*AE250)+(рф*((40+0.6*AE250)/(180-AE250))))*0.3*K250),IF(AK250="ка",(((0.01*AE250)+(6*((40+0.6*AE250)/(180-AE250))))*0.3*K250),0)))))),0)</f>
        <v>0</v>
      </c>
      <c r="AY250" s="137">
        <f t="shared" ref="AY250" si="821">IF(N250="НР",IF(OR(F250="б",F250="с",F250="аб",F250="пб"),K250*рп*AL250,IF(F250="м",K250*нрм*AL250)),0)</f>
        <v>0</v>
      </c>
      <c r="AZ250" s="137">
        <f t="shared" ref="AZ250" si="822">IF(C250="ДП",HLOOKUP(IF(N250="К",T250,IF(N250="Р",N250,1)),столбцы,(MATCH(CONCATENATE(J250,E250,F250,G250),строки,0)+2),FALSE)*K250,0)</f>
        <v>59</v>
      </c>
      <c r="BA250" s="137">
        <f t="shared" ref="BA250" si="823">IF(C250="ДПР",IF(N250="Д",K250*Д,IF(N250="РДП",IF(OR(F250="с",F250="м"),K250*РДП1,0))),0)+IF(C250="ДПР",IF(N250="А",K250*А,0))</f>
        <v>0</v>
      </c>
      <c r="BB250" s="137">
        <f t="shared" ref="BB250" si="824">IF(AND(A250&lt;&gt;"А",C250="ГЭК"),IF(N250="ЧГ",K250*ЧГ,IF(N250="ПГ",K250*ПГ,IF(N250="СГ",K250*СГ,0))))+IF(AND(A250="А",C250="ГЭК",I250="нкр"),IF(N250="ЧГ",K250*ЧГ*2,IF(N250="ПГ",K250*ПГ*2,IF(N250="СГ",K250*СГ*2,0))))</f>
        <v>0</v>
      </c>
      <c r="BC250" s="137">
        <f t="shared" ref="BC250" si="825">IF((8*AM250)&gt;=BB250,BB250,IF((8*AM250)&lt;BB250,8*AM250,0))</f>
        <v>0</v>
      </c>
      <c r="BD250" s="137">
        <f t="shared" ref="BD250" si="826">IF(AND(A250="А",F250="о",N250="РА"),РАО*K250,IF(AND(A250="А",F250="з",N250="РА"),РАЗ*K250,0)+IF(AND(A250="А",H250=1,N250="РА"),2*K250,0)+IF(AND(A250="А",C250="История и философия науки",AK250="рф"),А*K250,0))</f>
        <v>0</v>
      </c>
      <c r="BE250" s="137">
        <f t="shared" ref="BE250" si="827">IF(C250="Экспертиза",IF(N250="УСК",K250*кр,IF(N250="УСД",K250*ДР,0)),0)</f>
        <v>0</v>
      </c>
      <c r="BF250" s="137">
        <f t="shared" ref="BF250" si="828">IF(OR(E250="54.05.01",E250="54.03.01"),IF(N250="П",AK250*6,IF(N250="У",AK250*3,IF(AK250="кпм",КПМ*K250,0))),0)</f>
        <v>0</v>
      </c>
      <c r="BG250" s="139">
        <f t="shared" ref="BG250" si="829">IF(OR(A250="Дн",A250="В",F250="о"),IF(OR(I250="Э",I250="З"),AA250*K250*РГ,0),0)</f>
        <v>0</v>
      </c>
      <c r="BH250" s="140">
        <f t="shared" ref="BH250" si="830">IF(C250="кафедра",рк,0)</f>
        <v>0</v>
      </c>
      <c r="BI250" s="152">
        <f t="shared" ref="BI250" si="831">BK250*(1-BL250)</f>
        <v>59</v>
      </c>
      <c r="BJ250" s="152">
        <f t="shared" ref="BJ250" si="832">BK250*BL250</f>
        <v>0</v>
      </c>
      <c r="BK250" s="152">
        <f t="shared" ref="BK250" si="833">SUM(AN250:BH250,AB250:AD250)-BB250</f>
        <v>59</v>
      </c>
      <c r="BL250" s="153">
        <f t="shared" ref="BL250" si="834">IF(SUM(L250:M250)&lt;&gt;0,(M250/K250),0)</f>
        <v>0</v>
      </c>
      <c r="BM250" s="141"/>
      <c r="BN250" s="152">
        <f t="shared" ref="BN250" si="835">IF(Y250="пч",BI250,0)</f>
        <v>0</v>
      </c>
      <c r="BO250" s="152">
        <f t="shared" ref="BO250" si="836">IF(Y250="пч",BJ250,0)</f>
        <v>0</v>
      </c>
      <c r="BP250" s="152">
        <f t="shared" ref="BP250" si="837">SUM(BN250:BO250)</f>
        <v>0</v>
      </c>
      <c r="BQ250" s="142"/>
      <c r="BR250" s="143">
        <f t="shared" ref="BR250" si="838">SUM(AB250:AD250,AN250:AR250,AZ250,BC250,AW250)+IF(N250="Д",BA250,0)</f>
        <v>59</v>
      </c>
      <c r="BS250" s="144">
        <f t="shared" ref="BS250" si="839">BT250+BU250+BV250</f>
        <v>0</v>
      </c>
      <c r="BT250" s="144">
        <f t="shared" ref="BT250" si="840">SUM(AT250,AX250,BG250)</f>
        <v>0</v>
      </c>
      <c r="BU250" s="144">
        <f t="shared" ref="BU250" si="841">SUM(AU250:AV250,AY250,BD250)+IF(AK250="кпм",BF250,0)+IF(N250="РДП",BA250,0)</f>
        <v>0</v>
      </c>
      <c r="BV250" s="145">
        <f t="shared" ref="BV250" si="842">AS250</f>
        <v>0</v>
      </c>
      <c r="BW250" s="146">
        <f t="shared" ref="BW250" si="843">BK250-BR250-BS250</f>
        <v>0</v>
      </c>
      <c r="BX250" s="147"/>
      <c r="BY250" s="144">
        <f t="shared" ref="BY250" si="844">IF(A250="Дн",BI250,0)</f>
        <v>59</v>
      </c>
      <c r="BZ250" s="144">
        <f t="shared" ref="BZ250" si="845">IF(A250="Дн",BJ250,0)</f>
        <v>0</v>
      </c>
      <c r="CA250" s="144">
        <f t="shared" ref="CA250" si="846">IF(A250="Дн",BK250,0)</f>
        <v>59</v>
      </c>
      <c r="CB250" s="144">
        <f t="shared" ref="CB250" si="847">IF(A250="З",BI250,0)</f>
        <v>0</v>
      </c>
      <c r="CC250" s="144">
        <f t="shared" ref="CC250" si="848">IF(A250="З",BJ250,0)</f>
        <v>0</v>
      </c>
      <c r="CD250" s="144">
        <f t="shared" ref="CD250" si="849">IF(A250="З",BK250,0)</f>
        <v>0</v>
      </c>
      <c r="CE250" s="144">
        <f t="shared" ref="CE250" si="850">IF(AND(A250&lt;&gt;"З",A250&lt;&gt;"Дн"),BI250,0)</f>
        <v>0</v>
      </c>
      <c r="CF250" s="144">
        <f t="shared" ref="CF250" si="851">IF(AND(A250&lt;&gt;"З",A250&lt;&gt;"Дн"),BJ250,0)</f>
        <v>0</v>
      </c>
      <c r="CG250" s="144">
        <f t="shared" ref="CG250" si="852">IF(AND(A250&lt;&gt;"З",A250&lt;&gt;"Дн"),BK250,0)</f>
        <v>0</v>
      </c>
      <c r="CH250" s="148">
        <f t="shared" ref="CH250" si="853">BK250-CA250-CD250-CG250</f>
        <v>0</v>
      </c>
    </row>
    <row r="251" spans="1:86" s="149" customFormat="1" ht="15.75" customHeight="1" x14ac:dyDescent="0.25">
      <c r="A251" s="117" t="s">
        <v>44</v>
      </c>
      <c r="B251" s="118" t="s">
        <v>392</v>
      </c>
      <c r="C251" s="274" t="s">
        <v>368</v>
      </c>
      <c r="D251" s="119" t="s">
        <v>329</v>
      </c>
      <c r="E251" s="121" t="s">
        <v>155</v>
      </c>
      <c r="F251" s="121" t="s">
        <v>139</v>
      </c>
      <c r="G251" s="121"/>
      <c r="H251" s="122">
        <v>4</v>
      </c>
      <c r="I251" s="123"/>
      <c r="J251" s="123" t="s">
        <v>390</v>
      </c>
      <c r="K251" s="124">
        <f t="shared" si="438"/>
        <v>5</v>
      </c>
      <c r="L251" s="295">
        <v>4</v>
      </c>
      <c r="M251" s="295">
        <v>1</v>
      </c>
      <c r="N251" s="123" t="s">
        <v>351</v>
      </c>
      <c r="O251" s="123"/>
      <c r="P251" s="124">
        <f t="shared" si="439"/>
        <v>1</v>
      </c>
      <c r="Q251" s="123">
        <v>1</v>
      </c>
      <c r="R251" s="123"/>
      <c r="S251" s="123" t="s">
        <v>376</v>
      </c>
      <c r="T251" s="123"/>
      <c r="U251" s="123" t="s">
        <v>390</v>
      </c>
      <c r="V251" s="123" t="s">
        <v>484</v>
      </c>
      <c r="W251" s="123" t="s">
        <v>530</v>
      </c>
      <c r="X251" s="123" t="s">
        <v>532</v>
      </c>
      <c r="Y251" s="123" t="s">
        <v>480</v>
      </c>
      <c r="Z251" s="297" t="s">
        <v>528</v>
      </c>
      <c r="AA251" s="126"/>
      <c r="AB251" s="127"/>
      <c r="AC251" s="128"/>
      <c r="AD251" s="129"/>
      <c r="AE251" s="130"/>
      <c r="AF251" s="131"/>
      <c r="AG251" s="132"/>
      <c r="AH251" s="133"/>
      <c r="AI251" s="132"/>
      <c r="AJ251" s="134"/>
      <c r="AK251" s="125"/>
      <c r="AL251" s="135"/>
      <c r="AM251" s="122"/>
      <c r="AN251" s="136">
        <f t="shared" si="254"/>
        <v>0</v>
      </c>
      <c r="AO251" s="137">
        <f t="shared" si="255"/>
        <v>0</v>
      </c>
      <c r="AP251" s="137">
        <f t="shared" si="256"/>
        <v>0</v>
      </c>
      <c r="AQ251" s="138">
        <f t="shared" si="257"/>
        <v>0</v>
      </c>
      <c r="AR251" s="137">
        <f t="shared" si="258"/>
        <v>0</v>
      </c>
      <c r="AS251" s="137">
        <f t="shared" si="259"/>
        <v>0</v>
      </c>
      <c r="AT251" s="137">
        <f t="shared" si="260"/>
        <v>0</v>
      </c>
      <c r="AU251" s="137">
        <f t="shared" si="261"/>
        <v>0</v>
      </c>
      <c r="AV251" s="137">
        <f t="shared" si="262"/>
        <v>0</v>
      </c>
      <c r="AW251" s="137">
        <f t="shared" si="263"/>
        <v>0</v>
      </c>
      <c r="AX251" s="137">
        <f t="shared" si="264"/>
        <v>0</v>
      </c>
      <c r="AY251" s="137">
        <f t="shared" si="265"/>
        <v>0</v>
      </c>
      <c r="AZ251" s="137">
        <f t="shared" si="266"/>
        <v>147.5</v>
      </c>
      <c r="BA251" s="137">
        <f t="shared" si="267"/>
        <v>0</v>
      </c>
      <c r="BB251" s="137">
        <f t="shared" si="268"/>
        <v>0</v>
      </c>
      <c r="BC251" s="137">
        <f t="shared" si="269"/>
        <v>0</v>
      </c>
      <c r="BD251" s="137">
        <f t="shared" si="270"/>
        <v>0</v>
      </c>
      <c r="BE251" s="137">
        <f t="shared" si="271"/>
        <v>0</v>
      </c>
      <c r="BF251" s="137">
        <f t="shared" si="272"/>
        <v>0</v>
      </c>
      <c r="BG251" s="139">
        <f t="shared" si="273"/>
        <v>0</v>
      </c>
      <c r="BH251" s="140">
        <f t="shared" si="274"/>
        <v>0</v>
      </c>
      <c r="BI251" s="152">
        <f t="shared" si="275"/>
        <v>118</v>
      </c>
      <c r="BJ251" s="152">
        <f t="shared" si="276"/>
        <v>29.5</v>
      </c>
      <c r="BK251" s="152">
        <f t="shared" si="277"/>
        <v>147.5</v>
      </c>
      <c r="BL251" s="153">
        <f t="shared" si="278"/>
        <v>0.2</v>
      </c>
      <c r="BM251" s="141"/>
      <c r="BN251" s="152">
        <f t="shared" si="279"/>
        <v>0</v>
      </c>
      <c r="BO251" s="152">
        <f t="shared" si="280"/>
        <v>0</v>
      </c>
      <c r="BP251" s="152">
        <f t="shared" si="281"/>
        <v>0</v>
      </c>
      <c r="BQ251" s="142"/>
      <c r="BR251" s="143">
        <f t="shared" si="282"/>
        <v>147.5</v>
      </c>
      <c r="BS251" s="144">
        <f t="shared" si="283"/>
        <v>0</v>
      </c>
      <c r="BT251" s="144">
        <f t="shared" si="284"/>
        <v>0</v>
      </c>
      <c r="BU251" s="144">
        <f t="shared" si="285"/>
        <v>0</v>
      </c>
      <c r="BV251" s="145">
        <f t="shared" si="286"/>
        <v>0</v>
      </c>
      <c r="BW251" s="146">
        <f t="shared" si="287"/>
        <v>0</v>
      </c>
      <c r="BX251" s="147"/>
      <c r="BY251" s="144">
        <f t="shared" si="288"/>
        <v>118</v>
      </c>
      <c r="BZ251" s="144">
        <f t="shared" si="289"/>
        <v>29.5</v>
      </c>
      <c r="CA251" s="144">
        <f t="shared" si="290"/>
        <v>147.5</v>
      </c>
      <c r="CB251" s="144">
        <f t="shared" si="291"/>
        <v>0</v>
      </c>
      <c r="CC251" s="144">
        <f t="shared" si="292"/>
        <v>0</v>
      </c>
      <c r="CD251" s="144">
        <f t="shared" si="293"/>
        <v>0</v>
      </c>
      <c r="CE251" s="144">
        <f t="shared" si="294"/>
        <v>0</v>
      </c>
      <c r="CF251" s="144">
        <f t="shared" si="295"/>
        <v>0</v>
      </c>
      <c r="CG251" s="144">
        <f t="shared" si="296"/>
        <v>0</v>
      </c>
      <c r="CH251" s="148">
        <f t="shared" si="297"/>
        <v>0</v>
      </c>
    </row>
    <row r="252" spans="1:86" s="149" customFormat="1" ht="15.75" customHeight="1" x14ac:dyDescent="0.25">
      <c r="A252" s="117" t="s">
        <v>44</v>
      </c>
      <c r="B252" s="118" t="s">
        <v>392</v>
      </c>
      <c r="C252" s="274" t="s">
        <v>366</v>
      </c>
      <c r="D252" s="119" t="s">
        <v>329</v>
      </c>
      <c r="E252" s="121" t="s">
        <v>155</v>
      </c>
      <c r="F252" s="121" t="s">
        <v>139</v>
      </c>
      <c r="G252" s="121"/>
      <c r="H252" s="122">
        <v>4</v>
      </c>
      <c r="I252" s="123"/>
      <c r="J252" s="123" t="s">
        <v>396</v>
      </c>
      <c r="K252" s="124">
        <f t="shared" si="438"/>
        <v>8</v>
      </c>
      <c r="L252" s="123">
        <v>7</v>
      </c>
      <c r="M252" s="123">
        <v>1</v>
      </c>
      <c r="N252" s="123" t="s">
        <v>367</v>
      </c>
      <c r="O252" s="123"/>
      <c r="P252" s="124">
        <f t="shared" si="439"/>
        <v>1</v>
      </c>
      <c r="Q252" s="123">
        <v>1</v>
      </c>
      <c r="R252" s="123"/>
      <c r="S252" s="123" t="s">
        <v>376</v>
      </c>
      <c r="T252" s="123"/>
      <c r="U252" s="123" t="s">
        <v>390</v>
      </c>
      <c r="V252" s="123" t="s">
        <v>484</v>
      </c>
      <c r="W252" s="123" t="s">
        <v>530</v>
      </c>
      <c r="X252" s="123" t="s">
        <v>532</v>
      </c>
      <c r="Y252" s="123" t="s">
        <v>480</v>
      </c>
      <c r="Z252" s="297" t="s">
        <v>528</v>
      </c>
      <c r="AA252" s="126"/>
      <c r="AB252" s="127"/>
      <c r="AC252" s="128"/>
      <c r="AD252" s="129"/>
      <c r="AE252" s="130"/>
      <c r="AF252" s="131"/>
      <c r="AG252" s="132"/>
      <c r="AH252" s="133"/>
      <c r="AI252" s="132"/>
      <c r="AJ252" s="134"/>
      <c r="AK252" s="125"/>
      <c r="AL252" s="135"/>
      <c r="AM252" s="122"/>
      <c r="AN252" s="136">
        <f t="shared" si="254"/>
        <v>0</v>
      </c>
      <c r="AO252" s="137">
        <f t="shared" si="255"/>
        <v>0</v>
      </c>
      <c r="AP252" s="137">
        <f t="shared" si="256"/>
        <v>0</v>
      </c>
      <c r="AQ252" s="138">
        <f t="shared" si="257"/>
        <v>0</v>
      </c>
      <c r="AR252" s="137">
        <f t="shared" si="258"/>
        <v>0</v>
      </c>
      <c r="AS252" s="137">
        <f t="shared" si="259"/>
        <v>0</v>
      </c>
      <c r="AT252" s="137">
        <f t="shared" si="260"/>
        <v>0</v>
      </c>
      <c r="AU252" s="137">
        <f t="shared" si="261"/>
        <v>0</v>
      </c>
      <c r="AV252" s="137">
        <f t="shared" si="262"/>
        <v>0</v>
      </c>
      <c r="AW252" s="137">
        <f t="shared" si="263"/>
        <v>0</v>
      </c>
      <c r="AX252" s="137">
        <f t="shared" si="264"/>
        <v>0</v>
      </c>
      <c r="AY252" s="137">
        <f t="shared" si="265"/>
        <v>0</v>
      </c>
      <c r="AZ252" s="137">
        <f t="shared" si="266"/>
        <v>0</v>
      </c>
      <c r="BA252" s="137">
        <f t="shared" si="267"/>
        <v>2.64</v>
      </c>
      <c r="BB252" s="137">
        <f t="shared" si="268"/>
        <v>0</v>
      </c>
      <c r="BC252" s="137">
        <f t="shared" si="269"/>
        <v>0</v>
      </c>
      <c r="BD252" s="137">
        <f t="shared" si="270"/>
        <v>0</v>
      </c>
      <c r="BE252" s="137">
        <f t="shared" si="271"/>
        <v>0</v>
      </c>
      <c r="BF252" s="137">
        <f t="shared" si="272"/>
        <v>0</v>
      </c>
      <c r="BG252" s="139">
        <f t="shared" si="273"/>
        <v>0</v>
      </c>
      <c r="BH252" s="140">
        <f t="shared" si="274"/>
        <v>0</v>
      </c>
      <c r="BI252" s="152">
        <f t="shared" si="275"/>
        <v>2.31</v>
      </c>
      <c r="BJ252" s="152">
        <f t="shared" si="276"/>
        <v>0.33</v>
      </c>
      <c r="BK252" s="152">
        <f t="shared" si="277"/>
        <v>2.64</v>
      </c>
      <c r="BL252" s="153">
        <f t="shared" si="278"/>
        <v>0.125</v>
      </c>
      <c r="BM252" s="141"/>
      <c r="BN252" s="152">
        <f t="shared" si="279"/>
        <v>0</v>
      </c>
      <c r="BO252" s="152">
        <f t="shared" si="280"/>
        <v>0</v>
      </c>
      <c r="BP252" s="152">
        <f t="shared" si="281"/>
        <v>0</v>
      </c>
      <c r="BQ252" s="142"/>
      <c r="BR252" s="143">
        <f t="shared" si="282"/>
        <v>2.64</v>
      </c>
      <c r="BS252" s="144">
        <f t="shared" si="283"/>
        <v>0</v>
      </c>
      <c r="BT252" s="144">
        <f t="shared" si="284"/>
        <v>0</v>
      </c>
      <c r="BU252" s="144">
        <f t="shared" si="285"/>
        <v>0</v>
      </c>
      <c r="BV252" s="145">
        <f t="shared" si="286"/>
        <v>0</v>
      </c>
      <c r="BW252" s="146">
        <f t="shared" si="287"/>
        <v>0</v>
      </c>
      <c r="BX252" s="147"/>
      <c r="BY252" s="144">
        <f t="shared" si="288"/>
        <v>2.31</v>
      </c>
      <c r="BZ252" s="144">
        <f t="shared" si="289"/>
        <v>0.33</v>
      </c>
      <c r="CA252" s="144">
        <f t="shared" si="290"/>
        <v>2.64</v>
      </c>
      <c r="CB252" s="144">
        <f t="shared" si="291"/>
        <v>0</v>
      </c>
      <c r="CC252" s="144">
        <f t="shared" si="292"/>
        <v>0</v>
      </c>
      <c r="CD252" s="144">
        <f t="shared" si="293"/>
        <v>0</v>
      </c>
      <c r="CE252" s="144">
        <f t="shared" si="294"/>
        <v>0</v>
      </c>
      <c r="CF252" s="144">
        <f t="shared" si="295"/>
        <v>0</v>
      </c>
      <c r="CG252" s="144">
        <f t="shared" si="296"/>
        <v>0</v>
      </c>
      <c r="CH252" s="148">
        <f t="shared" si="297"/>
        <v>0</v>
      </c>
    </row>
    <row r="253" spans="1:86" s="149" customFormat="1" ht="15.75" customHeight="1" x14ac:dyDescent="0.25">
      <c r="A253" s="117" t="s">
        <v>44</v>
      </c>
      <c r="B253" s="118" t="s">
        <v>392</v>
      </c>
      <c r="C253" s="274" t="s">
        <v>366</v>
      </c>
      <c r="D253" s="119" t="s">
        <v>329</v>
      </c>
      <c r="E253" s="121" t="s">
        <v>155</v>
      </c>
      <c r="F253" s="121" t="s">
        <v>139</v>
      </c>
      <c r="G253" s="121"/>
      <c r="H253" s="122">
        <v>4</v>
      </c>
      <c r="I253" s="123"/>
      <c r="J253" s="123" t="s">
        <v>396</v>
      </c>
      <c r="K253" s="124">
        <f t="shared" si="438"/>
        <v>8</v>
      </c>
      <c r="L253" s="123">
        <v>7</v>
      </c>
      <c r="M253" s="123">
        <v>1</v>
      </c>
      <c r="N253" s="123" t="s">
        <v>367</v>
      </c>
      <c r="O253" s="123"/>
      <c r="P253" s="124">
        <f t="shared" si="439"/>
        <v>1</v>
      </c>
      <c r="Q253" s="123">
        <v>1</v>
      </c>
      <c r="R253" s="123"/>
      <c r="S253" s="123" t="s">
        <v>376</v>
      </c>
      <c r="T253" s="123"/>
      <c r="U253" s="123" t="s">
        <v>390</v>
      </c>
      <c r="V253" s="123" t="s">
        <v>482</v>
      </c>
      <c r="W253" s="123" t="s">
        <v>44</v>
      </c>
      <c r="X253" s="123" t="s">
        <v>482</v>
      </c>
      <c r="Y253" s="123" t="s">
        <v>480</v>
      </c>
      <c r="Z253" s="297" t="s">
        <v>471</v>
      </c>
      <c r="AA253" s="126"/>
      <c r="AB253" s="127"/>
      <c r="AC253" s="128"/>
      <c r="AD253" s="129"/>
      <c r="AE253" s="130"/>
      <c r="AF253" s="131"/>
      <c r="AG253" s="132"/>
      <c r="AH253" s="133"/>
      <c r="AI253" s="132"/>
      <c r="AJ253" s="134"/>
      <c r="AK253" s="125"/>
      <c r="AL253" s="135"/>
      <c r="AM253" s="122"/>
      <c r="AN253" s="136">
        <f t="shared" si="254"/>
        <v>0</v>
      </c>
      <c r="AO253" s="137">
        <f t="shared" si="255"/>
        <v>0</v>
      </c>
      <c r="AP253" s="137">
        <f t="shared" si="256"/>
        <v>0</v>
      </c>
      <c r="AQ253" s="138">
        <f t="shared" si="257"/>
        <v>0</v>
      </c>
      <c r="AR253" s="137">
        <f t="shared" si="258"/>
        <v>0</v>
      </c>
      <c r="AS253" s="137">
        <f t="shared" si="259"/>
        <v>0</v>
      </c>
      <c r="AT253" s="137">
        <f t="shared" si="260"/>
        <v>0</v>
      </c>
      <c r="AU253" s="137">
        <f t="shared" si="261"/>
        <v>0</v>
      </c>
      <c r="AV253" s="137">
        <f t="shared" si="262"/>
        <v>0</v>
      </c>
      <c r="AW253" s="137">
        <f t="shared" si="263"/>
        <v>0</v>
      </c>
      <c r="AX253" s="137">
        <f t="shared" si="264"/>
        <v>0</v>
      </c>
      <c r="AY253" s="137">
        <f t="shared" si="265"/>
        <v>0</v>
      </c>
      <c r="AZ253" s="137">
        <f t="shared" si="266"/>
        <v>0</v>
      </c>
      <c r="BA253" s="137">
        <f t="shared" si="267"/>
        <v>2.64</v>
      </c>
      <c r="BB253" s="137">
        <f t="shared" si="268"/>
        <v>0</v>
      </c>
      <c r="BC253" s="137">
        <f t="shared" si="269"/>
        <v>0</v>
      </c>
      <c r="BD253" s="137">
        <f t="shared" si="270"/>
        <v>0</v>
      </c>
      <c r="BE253" s="137">
        <f t="shared" si="271"/>
        <v>0</v>
      </c>
      <c r="BF253" s="137">
        <f t="shared" si="272"/>
        <v>0</v>
      </c>
      <c r="BG253" s="139">
        <f t="shared" si="273"/>
        <v>0</v>
      </c>
      <c r="BH253" s="140">
        <f t="shared" si="274"/>
        <v>0</v>
      </c>
      <c r="BI253" s="152">
        <f t="shared" si="275"/>
        <v>2.31</v>
      </c>
      <c r="BJ253" s="152">
        <f t="shared" si="276"/>
        <v>0.33</v>
      </c>
      <c r="BK253" s="152">
        <f t="shared" si="277"/>
        <v>2.64</v>
      </c>
      <c r="BL253" s="153">
        <f t="shared" si="278"/>
        <v>0.125</v>
      </c>
      <c r="BM253" s="141"/>
      <c r="BN253" s="152">
        <f t="shared" si="279"/>
        <v>0</v>
      </c>
      <c r="BO253" s="152">
        <f t="shared" si="280"/>
        <v>0</v>
      </c>
      <c r="BP253" s="152">
        <f t="shared" si="281"/>
        <v>0</v>
      </c>
      <c r="BQ253" s="142"/>
      <c r="BR253" s="143">
        <f t="shared" si="282"/>
        <v>2.64</v>
      </c>
      <c r="BS253" s="144">
        <f t="shared" si="283"/>
        <v>0</v>
      </c>
      <c r="BT253" s="144">
        <f t="shared" si="284"/>
        <v>0</v>
      </c>
      <c r="BU253" s="144">
        <f t="shared" si="285"/>
        <v>0</v>
      </c>
      <c r="BV253" s="145">
        <f t="shared" si="286"/>
        <v>0</v>
      </c>
      <c r="BW253" s="146">
        <f t="shared" si="287"/>
        <v>0</v>
      </c>
      <c r="BX253" s="147"/>
      <c r="BY253" s="144">
        <f t="shared" si="288"/>
        <v>2.31</v>
      </c>
      <c r="BZ253" s="144">
        <f t="shared" si="289"/>
        <v>0.33</v>
      </c>
      <c r="CA253" s="144">
        <f t="shared" si="290"/>
        <v>2.64</v>
      </c>
      <c r="CB253" s="144">
        <f t="shared" si="291"/>
        <v>0</v>
      </c>
      <c r="CC253" s="144">
        <f t="shared" si="292"/>
        <v>0</v>
      </c>
      <c r="CD253" s="144">
        <f t="shared" si="293"/>
        <v>0</v>
      </c>
      <c r="CE253" s="144">
        <f t="shared" si="294"/>
        <v>0</v>
      </c>
      <c r="CF253" s="144">
        <f t="shared" si="295"/>
        <v>0</v>
      </c>
      <c r="CG253" s="144">
        <f t="shared" si="296"/>
        <v>0</v>
      </c>
      <c r="CH253" s="148">
        <f t="shared" si="297"/>
        <v>0</v>
      </c>
    </row>
    <row r="254" spans="1:86" s="149" customFormat="1" ht="15.75" customHeight="1" x14ac:dyDescent="0.25">
      <c r="A254" s="117" t="s">
        <v>44</v>
      </c>
      <c r="B254" s="118" t="s">
        <v>392</v>
      </c>
      <c r="C254" s="274" t="s">
        <v>366</v>
      </c>
      <c r="D254" s="119" t="s">
        <v>329</v>
      </c>
      <c r="E254" s="121" t="s">
        <v>155</v>
      </c>
      <c r="F254" s="121" t="s">
        <v>139</v>
      </c>
      <c r="G254" s="121"/>
      <c r="H254" s="122">
        <v>4</v>
      </c>
      <c r="I254" s="123"/>
      <c r="J254" s="123" t="s">
        <v>396</v>
      </c>
      <c r="K254" s="124">
        <f t="shared" si="438"/>
        <v>8</v>
      </c>
      <c r="L254" s="123">
        <v>7</v>
      </c>
      <c r="M254" s="123">
        <v>1</v>
      </c>
      <c r="N254" s="123" t="s">
        <v>367</v>
      </c>
      <c r="O254" s="123"/>
      <c r="P254" s="124">
        <f t="shared" si="439"/>
        <v>1</v>
      </c>
      <c r="Q254" s="123">
        <v>1</v>
      </c>
      <c r="R254" s="123"/>
      <c r="S254" s="123" t="s">
        <v>376</v>
      </c>
      <c r="T254" s="123"/>
      <c r="U254" s="123" t="s">
        <v>390</v>
      </c>
      <c r="V254" s="123"/>
      <c r="W254" s="123" t="s">
        <v>530</v>
      </c>
      <c r="X254" s="123" t="s">
        <v>484</v>
      </c>
      <c r="Y254" s="123" t="s">
        <v>480</v>
      </c>
      <c r="Z254" s="297" t="s">
        <v>470</v>
      </c>
      <c r="AA254" s="126"/>
      <c r="AB254" s="127"/>
      <c r="AC254" s="128"/>
      <c r="AD254" s="129"/>
      <c r="AE254" s="130"/>
      <c r="AF254" s="131"/>
      <c r="AG254" s="132"/>
      <c r="AH254" s="133"/>
      <c r="AI254" s="132"/>
      <c r="AJ254" s="134"/>
      <c r="AK254" s="125"/>
      <c r="AL254" s="135"/>
      <c r="AM254" s="122"/>
      <c r="AN254" s="136">
        <f t="shared" si="254"/>
        <v>0</v>
      </c>
      <c r="AO254" s="137">
        <f t="shared" si="255"/>
        <v>0</v>
      </c>
      <c r="AP254" s="137">
        <f t="shared" si="256"/>
        <v>0</v>
      </c>
      <c r="AQ254" s="138">
        <f t="shared" si="257"/>
        <v>0</v>
      </c>
      <c r="AR254" s="137">
        <f t="shared" si="258"/>
        <v>0</v>
      </c>
      <c r="AS254" s="137">
        <f t="shared" si="259"/>
        <v>0</v>
      </c>
      <c r="AT254" s="137">
        <f t="shared" si="260"/>
        <v>0</v>
      </c>
      <c r="AU254" s="137">
        <f t="shared" si="261"/>
        <v>0</v>
      </c>
      <c r="AV254" s="137">
        <f t="shared" si="262"/>
        <v>0</v>
      </c>
      <c r="AW254" s="137">
        <f t="shared" si="263"/>
        <v>0</v>
      </c>
      <c r="AX254" s="137">
        <f t="shared" si="264"/>
        <v>0</v>
      </c>
      <c r="AY254" s="137">
        <f t="shared" si="265"/>
        <v>0</v>
      </c>
      <c r="AZ254" s="137">
        <f t="shared" si="266"/>
        <v>0</v>
      </c>
      <c r="BA254" s="137">
        <f t="shared" si="267"/>
        <v>2.64</v>
      </c>
      <c r="BB254" s="137">
        <f t="shared" si="268"/>
        <v>0</v>
      </c>
      <c r="BC254" s="137">
        <f t="shared" si="269"/>
        <v>0</v>
      </c>
      <c r="BD254" s="137">
        <f t="shared" si="270"/>
        <v>0</v>
      </c>
      <c r="BE254" s="137">
        <f t="shared" si="271"/>
        <v>0</v>
      </c>
      <c r="BF254" s="137">
        <f t="shared" si="272"/>
        <v>0</v>
      </c>
      <c r="BG254" s="139">
        <f t="shared" si="273"/>
        <v>0</v>
      </c>
      <c r="BH254" s="140">
        <f t="shared" si="274"/>
        <v>0</v>
      </c>
      <c r="BI254" s="152">
        <f t="shared" si="275"/>
        <v>2.31</v>
      </c>
      <c r="BJ254" s="152">
        <f t="shared" si="276"/>
        <v>0.33</v>
      </c>
      <c r="BK254" s="152">
        <f t="shared" si="277"/>
        <v>2.64</v>
      </c>
      <c r="BL254" s="153">
        <f t="shared" si="278"/>
        <v>0.125</v>
      </c>
      <c r="BM254" s="141"/>
      <c r="BN254" s="152">
        <f t="shared" si="279"/>
        <v>0</v>
      </c>
      <c r="BO254" s="152">
        <f t="shared" si="280"/>
        <v>0</v>
      </c>
      <c r="BP254" s="152">
        <f t="shared" si="281"/>
        <v>0</v>
      </c>
      <c r="BQ254" s="142"/>
      <c r="BR254" s="143">
        <f t="shared" si="282"/>
        <v>2.64</v>
      </c>
      <c r="BS254" s="144">
        <f t="shared" si="283"/>
        <v>0</v>
      </c>
      <c r="BT254" s="144">
        <f t="shared" si="284"/>
        <v>0</v>
      </c>
      <c r="BU254" s="144">
        <f t="shared" si="285"/>
        <v>0</v>
      </c>
      <c r="BV254" s="145">
        <f t="shared" si="286"/>
        <v>0</v>
      </c>
      <c r="BW254" s="146">
        <f t="shared" si="287"/>
        <v>0</v>
      </c>
      <c r="BX254" s="147"/>
      <c r="BY254" s="144">
        <f t="shared" si="288"/>
        <v>2.31</v>
      </c>
      <c r="BZ254" s="144">
        <f t="shared" si="289"/>
        <v>0.33</v>
      </c>
      <c r="CA254" s="144">
        <f t="shared" si="290"/>
        <v>2.64</v>
      </c>
      <c r="CB254" s="144">
        <f t="shared" si="291"/>
        <v>0</v>
      </c>
      <c r="CC254" s="144">
        <f t="shared" si="292"/>
        <v>0</v>
      </c>
      <c r="CD254" s="144">
        <f t="shared" si="293"/>
        <v>0</v>
      </c>
      <c r="CE254" s="144">
        <f t="shared" si="294"/>
        <v>0</v>
      </c>
      <c r="CF254" s="144">
        <f t="shared" si="295"/>
        <v>0</v>
      </c>
      <c r="CG254" s="144">
        <f t="shared" si="296"/>
        <v>0</v>
      </c>
      <c r="CH254" s="148">
        <f t="shared" si="297"/>
        <v>0</v>
      </c>
    </row>
    <row r="255" spans="1:86" s="149" customFormat="1" ht="15.75" customHeight="1" x14ac:dyDescent="0.25">
      <c r="A255" s="117" t="s">
        <v>44</v>
      </c>
      <c r="B255" s="118" t="s">
        <v>392</v>
      </c>
      <c r="C255" s="274" t="s">
        <v>369</v>
      </c>
      <c r="D255" s="119" t="s">
        <v>329</v>
      </c>
      <c r="E255" s="121" t="s">
        <v>155</v>
      </c>
      <c r="F255" s="121" t="s">
        <v>139</v>
      </c>
      <c r="G255" s="121"/>
      <c r="H255" s="122">
        <v>4</v>
      </c>
      <c r="I255" s="123"/>
      <c r="J255" s="123" t="s">
        <v>396</v>
      </c>
      <c r="K255" s="124">
        <f t="shared" si="438"/>
        <v>8</v>
      </c>
      <c r="L255" s="123">
        <v>7</v>
      </c>
      <c r="M255" s="123">
        <v>1</v>
      </c>
      <c r="N255" s="123" t="s">
        <v>370</v>
      </c>
      <c r="O255" s="123"/>
      <c r="P255" s="124">
        <f t="shared" si="439"/>
        <v>1</v>
      </c>
      <c r="Q255" s="123">
        <v>1</v>
      </c>
      <c r="R255" s="123"/>
      <c r="S255" s="123" t="s">
        <v>376</v>
      </c>
      <c r="T255" s="123"/>
      <c r="U255" s="123" t="s">
        <v>390</v>
      </c>
      <c r="V255" s="123" t="s">
        <v>484</v>
      </c>
      <c r="W255" s="123" t="s">
        <v>530</v>
      </c>
      <c r="X255" s="123" t="s">
        <v>532</v>
      </c>
      <c r="Y255" s="123" t="s">
        <v>480</v>
      </c>
      <c r="Z255" s="297" t="s">
        <v>528</v>
      </c>
      <c r="AA255" s="126"/>
      <c r="AB255" s="127"/>
      <c r="AC255" s="128"/>
      <c r="AD255" s="129"/>
      <c r="AE255" s="130"/>
      <c r="AF255" s="131"/>
      <c r="AG255" s="132"/>
      <c r="AH255" s="133"/>
      <c r="AI255" s="132"/>
      <c r="AJ255" s="134"/>
      <c r="AK255" s="125"/>
      <c r="AL255" s="135"/>
      <c r="AM255" s="122">
        <v>10</v>
      </c>
      <c r="AN255" s="136">
        <f t="shared" si="254"/>
        <v>0</v>
      </c>
      <c r="AO255" s="137">
        <f t="shared" si="255"/>
        <v>0</v>
      </c>
      <c r="AP255" s="137">
        <f t="shared" si="256"/>
        <v>0</v>
      </c>
      <c r="AQ255" s="138">
        <f t="shared" si="257"/>
        <v>0</v>
      </c>
      <c r="AR255" s="137">
        <f t="shared" si="258"/>
        <v>0</v>
      </c>
      <c r="AS255" s="137">
        <f t="shared" si="259"/>
        <v>0</v>
      </c>
      <c r="AT255" s="137">
        <f t="shared" si="260"/>
        <v>0</v>
      </c>
      <c r="AU255" s="137">
        <f t="shared" si="261"/>
        <v>0</v>
      </c>
      <c r="AV255" s="137">
        <f t="shared" si="262"/>
        <v>0</v>
      </c>
      <c r="AW255" s="137">
        <f t="shared" si="263"/>
        <v>0</v>
      </c>
      <c r="AX255" s="137">
        <f t="shared" si="264"/>
        <v>0</v>
      </c>
      <c r="AY255" s="137">
        <f t="shared" si="265"/>
        <v>0</v>
      </c>
      <c r="AZ255" s="137">
        <f t="shared" si="266"/>
        <v>0</v>
      </c>
      <c r="BA255" s="137">
        <f t="shared" si="267"/>
        <v>0</v>
      </c>
      <c r="BB255" s="137">
        <f t="shared" si="268"/>
        <v>4</v>
      </c>
      <c r="BC255" s="137">
        <f t="shared" si="269"/>
        <v>4</v>
      </c>
      <c r="BD255" s="137">
        <f t="shared" si="270"/>
        <v>0</v>
      </c>
      <c r="BE255" s="137">
        <f t="shared" si="271"/>
        <v>0</v>
      </c>
      <c r="BF255" s="137">
        <f t="shared" si="272"/>
        <v>0</v>
      </c>
      <c r="BG255" s="139">
        <f t="shared" si="273"/>
        <v>0</v>
      </c>
      <c r="BH255" s="140">
        <f t="shared" si="274"/>
        <v>0</v>
      </c>
      <c r="BI255" s="152">
        <f t="shared" si="275"/>
        <v>3.5</v>
      </c>
      <c r="BJ255" s="152">
        <f t="shared" si="276"/>
        <v>0.5</v>
      </c>
      <c r="BK255" s="152">
        <f t="shared" si="277"/>
        <v>4</v>
      </c>
      <c r="BL255" s="153">
        <f t="shared" si="278"/>
        <v>0.125</v>
      </c>
      <c r="BM255" s="141"/>
      <c r="BN255" s="152">
        <f t="shared" si="279"/>
        <v>0</v>
      </c>
      <c r="BO255" s="152">
        <f t="shared" si="280"/>
        <v>0</v>
      </c>
      <c r="BP255" s="152">
        <f t="shared" si="281"/>
        <v>0</v>
      </c>
      <c r="BQ255" s="142"/>
      <c r="BR255" s="143">
        <f t="shared" si="282"/>
        <v>4</v>
      </c>
      <c r="BS255" s="144">
        <f t="shared" si="283"/>
        <v>0</v>
      </c>
      <c r="BT255" s="144">
        <f t="shared" si="284"/>
        <v>0</v>
      </c>
      <c r="BU255" s="144">
        <f t="shared" si="285"/>
        <v>0</v>
      </c>
      <c r="BV255" s="145">
        <f t="shared" si="286"/>
        <v>0</v>
      </c>
      <c r="BW255" s="146">
        <f t="shared" si="287"/>
        <v>0</v>
      </c>
      <c r="BX255" s="147"/>
      <c r="BY255" s="144">
        <f t="shared" si="288"/>
        <v>3.5</v>
      </c>
      <c r="BZ255" s="144">
        <f t="shared" si="289"/>
        <v>0.5</v>
      </c>
      <c r="CA255" s="144">
        <f t="shared" si="290"/>
        <v>4</v>
      </c>
      <c r="CB255" s="144">
        <f t="shared" si="291"/>
        <v>0</v>
      </c>
      <c r="CC255" s="144">
        <f t="shared" si="292"/>
        <v>0</v>
      </c>
      <c r="CD255" s="144">
        <f t="shared" si="293"/>
        <v>0</v>
      </c>
      <c r="CE255" s="144">
        <f t="shared" si="294"/>
        <v>0</v>
      </c>
      <c r="CF255" s="144">
        <f t="shared" si="295"/>
        <v>0</v>
      </c>
      <c r="CG255" s="144">
        <f t="shared" si="296"/>
        <v>0</v>
      </c>
      <c r="CH255" s="148">
        <f t="shared" si="297"/>
        <v>0</v>
      </c>
    </row>
    <row r="256" spans="1:86" s="149" customFormat="1" ht="15.75" customHeight="1" x14ac:dyDescent="0.25">
      <c r="A256" s="117" t="s">
        <v>44</v>
      </c>
      <c r="B256" s="118" t="s">
        <v>392</v>
      </c>
      <c r="C256" s="274" t="s">
        <v>369</v>
      </c>
      <c r="D256" s="119" t="s">
        <v>329</v>
      </c>
      <c r="E256" s="121" t="s">
        <v>155</v>
      </c>
      <c r="F256" s="121" t="s">
        <v>139</v>
      </c>
      <c r="G256" s="121"/>
      <c r="H256" s="122">
        <v>4</v>
      </c>
      <c r="I256" s="123"/>
      <c r="J256" s="123" t="s">
        <v>396</v>
      </c>
      <c r="K256" s="124">
        <f t="shared" si="438"/>
        <v>8</v>
      </c>
      <c r="L256" s="123">
        <v>7</v>
      </c>
      <c r="M256" s="123">
        <v>1</v>
      </c>
      <c r="N256" s="123" t="s">
        <v>370</v>
      </c>
      <c r="O256" s="123"/>
      <c r="P256" s="124">
        <f t="shared" si="439"/>
        <v>1</v>
      </c>
      <c r="Q256" s="123">
        <v>1</v>
      </c>
      <c r="R256" s="123"/>
      <c r="S256" s="123" t="s">
        <v>376</v>
      </c>
      <c r="T256" s="123"/>
      <c r="U256" s="123" t="s">
        <v>390</v>
      </c>
      <c r="V256" s="123" t="s">
        <v>484</v>
      </c>
      <c r="W256" s="123" t="s">
        <v>44</v>
      </c>
      <c r="X256" s="123" t="s">
        <v>482</v>
      </c>
      <c r="Y256" s="123" t="s">
        <v>480</v>
      </c>
      <c r="Z256" s="297" t="s">
        <v>465</v>
      </c>
      <c r="AA256" s="126"/>
      <c r="AB256" s="127"/>
      <c r="AC256" s="128"/>
      <c r="AD256" s="129"/>
      <c r="AE256" s="130"/>
      <c r="AF256" s="131"/>
      <c r="AG256" s="132"/>
      <c r="AH256" s="133"/>
      <c r="AI256" s="132"/>
      <c r="AJ256" s="134"/>
      <c r="AK256" s="125"/>
      <c r="AL256" s="135"/>
      <c r="AM256" s="122">
        <v>10</v>
      </c>
      <c r="AN256" s="136">
        <f t="shared" si="254"/>
        <v>0</v>
      </c>
      <c r="AO256" s="137">
        <f t="shared" si="255"/>
        <v>0</v>
      </c>
      <c r="AP256" s="137">
        <f t="shared" si="256"/>
        <v>0</v>
      </c>
      <c r="AQ256" s="138">
        <f t="shared" si="257"/>
        <v>0</v>
      </c>
      <c r="AR256" s="137">
        <f t="shared" si="258"/>
        <v>0</v>
      </c>
      <c r="AS256" s="137">
        <f t="shared" si="259"/>
        <v>0</v>
      </c>
      <c r="AT256" s="137">
        <f t="shared" si="260"/>
        <v>0</v>
      </c>
      <c r="AU256" s="137">
        <f t="shared" si="261"/>
        <v>0</v>
      </c>
      <c r="AV256" s="137">
        <f t="shared" si="262"/>
        <v>0</v>
      </c>
      <c r="AW256" s="137">
        <f t="shared" si="263"/>
        <v>0</v>
      </c>
      <c r="AX256" s="137">
        <f t="shared" si="264"/>
        <v>0</v>
      </c>
      <c r="AY256" s="137">
        <f t="shared" si="265"/>
        <v>0</v>
      </c>
      <c r="AZ256" s="137">
        <f t="shared" si="266"/>
        <v>0</v>
      </c>
      <c r="BA256" s="137">
        <f t="shared" si="267"/>
        <v>0</v>
      </c>
      <c r="BB256" s="137">
        <f t="shared" si="268"/>
        <v>4</v>
      </c>
      <c r="BC256" s="137">
        <f t="shared" si="269"/>
        <v>4</v>
      </c>
      <c r="BD256" s="137">
        <f t="shared" si="270"/>
        <v>0</v>
      </c>
      <c r="BE256" s="137">
        <f t="shared" si="271"/>
        <v>0</v>
      </c>
      <c r="BF256" s="137">
        <f t="shared" si="272"/>
        <v>0</v>
      </c>
      <c r="BG256" s="139">
        <f t="shared" si="273"/>
        <v>0</v>
      </c>
      <c r="BH256" s="140">
        <f t="shared" si="274"/>
        <v>0</v>
      </c>
      <c r="BI256" s="152">
        <f t="shared" si="275"/>
        <v>3.5</v>
      </c>
      <c r="BJ256" s="152">
        <f t="shared" si="276"/>
        <v>0.5</v>
      </c>
      <c r="BK256" s="152">
        <f t="shared" si="277"/>
        <v>4</v>
      </c>
      <c r="BL256" s="153">
        <f t="shared" si="278"/>
        <v>0.125</v>
      </c>
      <c r="BM256" s="141"/>
      <c r="BN256" s="152">
        <f t="shared" si="279"/>
        <v>0</v>
      </c>
      <c r="BO256" s="152">
        <f t="shared" si="280"/>
        <v>0</v>
      </c>
      <c r="BP256" s="152">
        <f t="shared" si="281"/>
        <v>0</v>
      </c>
      <c r="BQ256" s="142"/>
      <c r="BR256" s="143">
        <f t="shared" si="282"/>
        <v>4</v>
      </c>
      <c r="BS256" s="144">
        <f t="shared" si="283"/>
        <v>0</v>
      </c>
      <c r="BT256" s="144">
        <f t="shared" si="284"/>
        <v>0</v>
      </c>
      <c r="BU256" s="144">
        <f t="shared" si="285"/>
        <v>0</v>
      </c>
      <c r="BV256" s="145">
        <f t="shared" si="286"/>
        <v>0</v>
      </c>
      <c r="BW256" s="146">
        <f t="shared" si="287"/>
        <v>0</v>
      </c>
      <c r="BX256" s="147"/>
      <c r="BY256" s="144">
        <f t="shared" si="288"/>
        <v>3.5</v>
      </c>
      <c r="BZ256" s="144">
        <f t="shared" si="289"/>
        <v>0.5</v>
      </c>
      <c r="CA256" s="144">
        <f t="shared" si="290"/>
        <v>4</v>
      </c>
      <c r="CB256" s="144">
        <f t="shared" si="291"/>
        <v>0</v>
      </c>
      <c r="CC256" s="144">
        <f t="shared" si="292"/>
        <v>0</v>
      </c>
      <c r="CD256" s="144">
        <f t="shared" si="293"/>
        <v>0</v>
      </c>
      <c r="CE256" s="144">
        <f t="shared" si="294"/>
        <v>0</v>
      </c>
      <c r="CF256" s="144">
        <f t="shared" si="295"/>
        <v>0</v>
      </c>
      <c r="CG256" s="144">
        <f t="shared" si="296"/>
        <v>0</v>
      </c>
      <c r="CH256" s="148">
        <f t="shared" si="297"/>
        <v>0</v>
      </c>
    </row>
    <row r="257" spans="1:86" s="149" customFormat="1" ht="15.75" customHeight="1" x14ac:dyDescent="0.25">
      <c r="A257" s="117" t="s">
        <v>44</v>
      </c>
      <c r="B257" s="118" t="s">
        <v>392</v>
      </c>
      <c r="C257" s="274" t="s">
        <v>369</v>
      </c>
      <c r="D257" s="119" t="s">
        <v>329</v>
      </c>
      <c r="E257" s="121" t="s">
        <v>155</v>
      </c>
      <c r="F257" s="121" t="s">
        <v>139</v>
      </c>
      <c r="G257" s="121"/>
      <c r="H257" s="122">
        <v>4</v>
      </c>
      <c r="I257" s="123"/>
      <c r="J257" s="123" t="s">
        <v>396</v>
      </c>
      <c r="K257" s="124">
        <f t="shared" si="438"/>
        <v>8</v>
      </c>
      <c r="L257" s="123">
        <v>7</v>
      </c>
      <c r="M257" s="123">
        <v>1</v>
      </c>
      <c r="N257" s="123" t="s">
        <v>370</v>
      </c>
      <c r="O257" s="123"/>
      <c r="P257" s="124">
        <f t="shared" si="439"/>
        <v>1</v>
      </c>
      <c r="Q257" s="123">
        <v>1</v>
      </c>
      <c r="R257" s="123"/>
      <c r="S257" s="123" t="s">
        <v>376</v>
      </c>
      <c r="T257" s="123"/>
      <c r="U257" s="123" t="s">
        <v>390</v>
      </c>
      <c r="V257" s="123"/>
      <c r="W257" s="123" t="s">
        <v>530</v>
      </c>
      <c r="X257" s="123" t="s">
        <v>484</v>
      </c>
      <c r="Y257" s="123" t="s">
        <v>485</v>
      </c>
      <c r="Z257" s="297" t="s">
        <v>477</v>
      </c>
      <c r="AA257" s="126"/>
      <c r="AB257" s="127"/>
      <c r="AC257" s="128"/>
      <c r="AD257" s="129"/>
      <c r="AE257" s="130"/>
      <c r="AF257" s="131"/>
      <c r="AG257" s="132"/>
      <c r="AH257" s="133"/>
      <c r="AI257" s="132"/>
      <c r="AJ257" s="134"/>
      <c r="AK257" s="125"/>
      <c r="AL257" s="135"/>
      <c r="AM257" s="122">
        <v>10</v>
      </c>
      <c r="AN257" s="136">
        <f t="shared" si="254"/>
        <v>0</v>
      </c>
      <c r="AO257" s="137">
        <f t="shared" si="255"/>
        <v>0</v>
      </c>
      <c r="AP257" s="137">
        <f t="shared" si="256"/>
        <v>0</v>
      </c>
      <c r="AQ257" s="138">
        <f t="shared" si="257"/>
        <v>0</v>
      </c>
      <c r="AR257" s="137">
        <f t="shared" si="258"/>
        <v>0</v>
      </c>
      <c r="AS257" s="137">
        <f t="shared" si="259"/>
        <v>0</v>
      </c>
      <c r="AT257" s="137">
        <f t="shared" si="260"/>
        <v>0</v>
      </c>
      <c r="AU257" s="137">
        <f t="shared" si="261"/>
        <v>0</v>
      </c>
      <c r="AV257" s="137">
        <f t="shared" si="262"/>
        <v>0</v>
      </c>
      <c r="AW257" s="137">
        <f t="shared" si="263"/>
        <v>0</v>
      </c>
      <c r="AX257" s="137">
        <f t="shared" si="264"/>
        <v>0</v>
      </c>
      <c r="AY257" s="137">
        <f t="shared" si="265"/>
        <v>0</v>
      </c>
      <c r="AZ257" s="137">
        <f t="shared" si="266"/>
        <v>0</v>
      </c>
      <c r="BA257" s="137">
        <f t="shared" si="267"/>
        <v>0</v>
      </c>
      <c r="BB257" s="137">
        <f t="shared" si="268"/>
        <v>4</v>
      </c>
      <c r="BC257" s="137">
        <f t="shared" si="269"/>
        <v>4</v>
      </c>
      <c r="BD257" s="137">
        <f t="shared" si="270"/>
        <v>0</v>
      </c>
      <c r="BE257" s="137">
        <f t="shared" si="271"/>
        <v>0</v>
      </c>
      <c r="BF257" s="137">
        <f t="shared" si="272"/>
        <v>0</v>
      </c>
      <c r="BG257" s="139">
        <f t="shared" si="273"/>
        <v>0</v>
      </c>
      <c r="BH257" s="140">
        <f t="shared" si="274"/>
        <v>0</v>
      </c>
      <c r="BI257" s="152">
        <f t="shared" si="275"/>
        <v>3.5</v>
      </c>
      <c r="BJ257" s="152">
        <f t="shared" si="276"/>
        <v>0.5</v>
      </c>
      <c r="BK257" s="152">
        <f t="shared" si="277"/>
        <v>4</v>
      </c>
      <c r="BL257" s="153">
        <f t="shared" si="278"/>
        <v>0.125</v>
      </c>
      <c r="BM257" s="141"/>
      <c r="BN257" s="152">
        <f t="shared" si="279"/>
        <v>0</v>
      </c>
      <c r="BO257" s="152">
        <f t="shared" si="280"/>
        <v>0</v>
      </c>
      <c r="BP257" s="152">
        <f t="shared" si="281"/>
        <v>0</v>
      </c>
      <c r="BQ257" s="142"/>
      <c r="BR257" s="143">
        <f t="shared" si="282"/>
        <v>4</v>
      </c>
      <c r="BS257" s="144">
        <f t="shared" si="283"/>
        <v>0</v>
      </c>
      <c r="BT257" s="144">
        <f t="shared" si="284"/>
        <v>0</v>
      </c>
      <c r="BU257" s="144">
        <f t="shared" si="285"/>
        <v>0</v>
      </c>
      <c r="BV257" s="145">
        <f t="shared" si="286"/>
        <v>0</v>
      </c>
      <c r="BW257" s="146">
        <f t="shared" si="287"/>
        <v>0</v>
      </c>
      <c r="BX257" s="147"/>
      <c r="BY257" s="144">
        <f t="shared" si="288"/>
        <v>3.5</v>
      </c>
      <c r="BZ257" s="144">
        <f t="shared" si="289"/>
        <v>0.5</v>
      </c>
      <c r="CA257" s="144">
        <f t="shared" si="290"/>
        <v>4</v>
      </c>
      <c r="CB257" s="144">
        <f t="shared" si="291"/>
        <v>0</v>
      </c>
      <c r="CC257" s="144">
        <f t="shared" si="292"/>
        <v>0</v>
      </c>
      <c r="CD257" s="144">
        <f t="shared" si="293"/>
        <v>0</v>
      </c>
      <c r="CE257" s="144">
        <f t="shared" si="294"/>
        <v>0</v>
      </c>
      <c r="CF257" s="144">
        <f t="shared" si="295"/>
        <v>0</v>
      </c>
      <c r="CG257" s="144">
        <f t="shared" si="296"/>
        <v>0</v>
      </c>
      <c r="CH257" s="148">
        <f t="shared" si="297"/>
        <v>0</v>
      </c>
    </row>
    <row r="258" spans="1:86" s="149" customFormat="1" ht="15.75" customHeight="1" x14ac:dyDescent="0.25">
      <c r="A258" s="117" t="s">
        <v>44</v>
      </c>
      <c r="B258" s="118" t="s">
        <v>392</v>
      </c>
      <c r="C258" s="274" t="s">
        <v>369</v>
      </c>
      <c r="D258" s="119" t="s">
        <v>329</v>
      </c>
      <c r="E258" s="121" t="s">
        <v>155</v>
      </c>
      <c r="F258" s="121" t="s">
        <v>139</v>
      </c>
      <c r="G258" s="121"/>
      <c r="H258" s="122">
        <v>4</v>
      </c>
      <c r="I258" s="123"/>
      <c r="J258" s="123" t="s">
        <v>396</v>
      </c>
      <c r="K258" s="124">
        <f t="shared" si="438"/>
        <v>8</v>
      </c>
      <c r="L258" s="123">
        <v>7</v>
      </c>
      <c r="M258" s="123">
        <v>1</v>
      </c>
      <c r="N258" s="123" t="s">
        <v>371</v>
      </c>
      <c r="O258" s="123"/>
      <c r="P258" s="124">
        <f t="shared" si="439"/>
        <v>1</v>
      </c>
      <c r="Q258" s="123">
        <v>1</v>
      </c>
      <c r="R258" s="123"/>
      <c r="S258" s="123" t="s">
        <v>376</v>
      </c>
      <c r="T258" s="123"/>
      <c r="U258" s="123" t="s">
        <v>390</v>
      </c>
      <c r="V258" s="123"/>
      <c r="W258" s="123"/>
      <c r="X258" s="123" t="s">
        <v>483</v>
      </c>
      <c r="Y258" s="123" t="s">
        <v>479</v>
      </c>
      <c r="Z258" s="297" t="s">
        <v>472</v>
      </c>
      <c r="AA258" s="126"/>
      <c r="AB258" s="127"/>
      <c r="AC258" s="128"/>
      <c r="AD258" s="129"/>
      <c r="AE258" s="130"/>
      <c r="AF258" s="131"/>
      <c r="AG258" s="132"/>
      <c r="AH258" s="133"/>
      <c r="AI258" s="132"/>
      <c r="AJ258" s="134"/>
      <c r="AK258" s="125"/>
      <c r="AL258" s="135"/>
      <c r="AM258" s="122">
        <v>10</v>
      </c>
      <c r="AN258" s="136">
        <f t="shared" si="254"/>
        <v>0</v>
      </c>
      <c r="AO258" s="137">
        <f t="shared" si="255"/>
        <v>0</v>
      </c>
      <c r="AP258" s="137">
        <f t="shared" si="256"/>
        <v>0</v>
      </c>
      <c r="AQ258" s="138">
        <f t="shared" si="257"/>
        <v>0</v>
      </c>
      <c r="AR258" s="137">
        <f t="shared" si="258"/>
        <v>0</v>
      </c>
      <c r="AS258" s="137">
        <f t="shared" si="259"/>
        <v>0</v>
      </c>
      <c r="AT258" s="137">
        <f t="shared" si="260"/>
        <v>0</v>
      </c>
      <c r="AU258" s="137">
        <f t="shared" si="261"/>
        <v>0</v>
      </c>
      <c r="AV258" s="137">
        <f t="shared" si="262"/>
        <v>0</v>
      </c>
      <c r="AW258" s="137">
        <f t="shared" si="263"/>
        <v>0</v>
      </c>
      <c r="AX258" s="137">
        <f t="shared" si="264"/>
        <v>0</v>
      </c>
      <c r="AY258" s="137">
        <f t="shared" si="265"/>
        <v>0</v>
      </c>
      <c r="AZ258" s="137">
        <f t="shared" si="266"/>
        <v>0</v>
      </c>
      <c r="BA258" s="137">
        <f t="shared" si="267"/>
        <v>0</v>
      </c>
      <c r="BB258" s="137">
        <f t="shared" si="268"/>
        <v>8</v>
      </c>
      <c r="BC258" s="137">
        <f t="shared" si="269"/>
        <v>8</v>
      </c>
      <c r="BD258" s="137">
        <f t="shared" si="270"/>
        <v>0</v>
      </c>
      <c r="BE258" s="137">
        <f t="shared" si="271"/>
        <v>0</v>
      </c>
      <c r="BF258" s="137">
        <f t="shared" si="272"/>
        <v>0</v>
      </c>
      <c r="BG258" s="139">
        <f t="shared" si="273"/>
        <v>0</v>
      </c>
      <c r="BH258" s="140">
        <f t="shared" si="274"/>
        <v>0</v>
      </c>
      <c r="BI258" s="152">
        <f t="shared" si="275"/>
        <v>7</v>
      </c>
      <c r="BJ258" s="152">
        <f t="shared" si="276"/>
        <v>1</v>
      </c>
      <c r="BK258" s="152">
        <f t="shared" si="277"/>
        <v>8</v>
      </c>
      <c r="BL258" s="153">
        <f t="shared" si="278"/>
        <v>0.125</v>
      </c>
      <c r="BM258" s="141"/>
      <c r="BN258" s="152">
        <f t="shared" si="279"/>
        <v>0</v>
      </c>
      <c r="BO258" s="152">
        <f t="shared" si="280"/>
        <v>0</v>
      </c>
      <c r="BP258" s="152">
        <f t="shared" si="281"/>
        <v>0</v>
      </c>
      <c r="BQ258" s="142"/>
      <c r="BR258" s="143">
        <f t="shared" si="282"/>
        <v>8</v>
      </c>
      <c r="BS258" s="144">
        <f t="shared" si="283"/>
        <v>0</v>
      </c>
      <c r="BT258" s="144">
        <f t="shared" si="284"/>
        <v>0</v>
      </c>
      <c r="BU258" s="144">
        <f t="shared" si="285"/>
        <v>0</v>
      </c>
      <c r="BV258" s="145">
        <f t="shared" si="286"/>
        <v>0</v>
      </c>
      <c r="BW258" s="146">
        <f t="shared" si="287"/>
        <v>0</v>
      </c>
      <c r="BX258" s="147"/>
      <c r="BY258" s="144">
        <f t="shared" si="288"/>
        <v>7</v>
      </c>
      <c r="BZ258" s="144">
        <f t="shared" si="289"/>
        <v>1</v>
      </c>
      <c r="CA258" s="144">
        <f t="shared" si="290"/>
        <v>8</v>
      </c>
      <c r="CB258" s="144">
        <f t="shared" si="291"/>
        <v>0</v>
      </c>
      <c r="CC258" s="144">
        <f t="shared" si="292"/>
        <v>0</v>
      </c>
      <c r="CD258" s="144">
        <f t="shared" si="293"/>
        <v>0</v>
      </c>
      <c r="CE258" s="144">
        <f t="shared" si="294"/>
        <v>0</v>
      </c>
      <c r="CF258" s="144">
        <f t="shared" si="295"/>
        <v>0</v>
      </c>
      <c r="CG258" s="144">
        <f t="shared" si="296"/>
        <v>0</v>
      </c>
      <c r="CH258" s="148">
        <f t="shared" si="297"/>
        <v>0</v>
      </c>
    </row>
    <row r="259" spans="1:86" s="149" customFormat="1" ht="31.5" customHeight="1" x14ac:dyDescent="0.25">
      <c r="A259" s="117" t="s">
        <v>44</v>
      </c>
      <c r="B259" s="118" t="s">
        <v>383</v>
      </c>
      <c r="C259" s="274" t="s">
        <v>459</v>
      </c>
      <c r="D259" s="119" t="s">
        <v>329</v>
      </c>
      <c r="E259" s="121" t="s">
        <v>156</v>
      </c>
      <c r="F259" s="121" t="s">
        <v>399</v>
      </c>
      <c r="G259" s="121"/>
      <c r="H259" s="122">
        <v>2</v>
      </c>
      <c r="I259" s="123" t="s">
        <v>330</v>
      </c>
      <c r="J259" s="150" t="s">
        <v>374</v>
      </c>
      <c r="K259" s="124">
        <f t="shared" si="438"/>
        <v>63</v>
      </c>
      <c r="L259" s="123">
        <v>53</v>
      </c>
      <c r="M259" s="123">
        <v>10</v>
      </c>
      <c r="N259" s="123" t="s">
        <v>119</v>
      </c>
      <c r="O259" s="123"/>
      <c r="P259" s="124">
        <f t="shared" si="439"/>
        <v>3</v>
      </c>
      <c r="Q259" s="123">
        <v>3</v>
      </c>
      <c r="R259" s="123"/>
      <c r="S259" s="123" t="s">
        <v>376</v>
      </c>
      <c r="T259" s="123"/>
      <c r="U259" s="123" t="s">
        <v>390</v>
      </c>
      <c r="V259" s="123" t="s">
        <v>484</v>
      </c>
      <c r="W259" s="123" t="s">
        <v>530</v>
      </c>
      <c r="X259" s="123" t="s">
        <v>484</v>
      </c>
      <c r="Y259" s="123" t="s">
        <v>480</v>
      </c>
      <c r="Z259" s="297" t="s">
        <v>466</v>
      </c>
      <c r="AA259" s="126">
        <v>72</v>
      </c>
      <c r="AB259" s="127">
        <v>16</v>
      </c>
      <c r="AC259" s="128"/>
      <c r="AD259" s="129"/>
      <c r="AE259" s="130"/>
      <c r="AF259" s="131"/>
      <c r="AG259" s="132"/>
      <c r="AH259" s="133"/>
      <c r="AI259" s="132"/>
      <c r="AJ259" s="134"/>
      <c r="AK259" s="125"/>
      <c r="AL259" s="135"/>
      <c r="AM259" s="122"/>
      <c r="AN259" s="136">
        <f t="shared" si="254"/>
        <v>15.75</v>
      </c>
      <c r="AO259" s="137">
        <f t="shared" si="255"/>
        <v>0</v>
      </c>
      <c r="AP259" s="137">
        <f t="shared" si="256"/>
        <v>0</v>
      </c>
      <c r="AQ259" s="138">
        <f t="shared" si="257"/>
        <v>2.4000000000000004</v>
      </c>
      <c r="AR259" s="137">
        <f t="shared" si="258"/>
        <v>0</v>
      </c>
      <c r="AS259" s="137">
        <f t="shared" si="259"/>
        <v>0</v>
      </c>
      <c r="AT259" s="137">
        <f t="shared" si="260"/>
        <v>0</v>
      </c>
      <c r="AU259" s="137">
        <f t="shared" si="261"/>
        <v>0</v>
      </c>
      <c r="AV259" s="137">
        <f t="shared" si="262"/>
        <v>0</v>
      </c>
      <c r="AW259" s="137">
        <f t="shared" si="263"/>
        <v>0</v>
      </c>
      <c r="AX259" s="137">
        <f t="shared" si="264"/>
        <v>0</v>
      </c>
      <c r="AY259" s="137">
        <f t="shared" si="265"/>
        <v>0</v>
      </c>
      <c r="AZ259" s="137">
        <f t="shared" si="266"/>
        <v>0</v>
      </c>
      <c r="BA259" s="137">
        <f t="shared" si="267"/>
        <v>0</v>
      </c>
      <c r="BB259" s="137">
        <f t="shared" si="268"/>
        <v>0</v>
      </c>
      <c r="BC259" s="137">
        <f t="shared" si="269"/>
        <v>0</v>
      </c>
      <c r="BD259" s="137">
        <f t="shared" si="270"/>
        <v>0</v>
      </c>
      <c r="BE259" s="137">
        <f t="shared" si="271"/>
        <v>0</v>
      </c>
      <c r="BF259" s="137">
        <f t="shared" si="272"/>
        <v>0</v>
      </c>
      <c r="BG259" s="139">
        <f t="shared" si="273"/>
        <v>2.7215999999999996</v>
      </c>
      <c r="BH259" s="140">
        <f t="shared" si="274"/>
        <v>0</v>
      </c>
      <c r="BI259" s="152">
        <f t="shared" si="275"/>
        <v>31.018965079365081</v>
      </c>
      <c r="BJ259" s="152">
        <f t="shared" si="276"/>
        <v>5.8526349206349204</v>
      </c>
      <c r="BK259" s="152">
        <f t="shared" si="277"/>
        <v>36.871600000000001</v>
      </c>
      <c r="BL259" s="153">
        <f t="shared" si="278"/>
        <v>0.15873015873015872</v>
      </c>
      <c r="BM259" s="141"/>
      <c r="BN259" s="152">
        <f t="shared" si="279"/>
        <v>0</v>
      </c>
      <c r="BO259" s="152">
        <f t="shared" si="280"/>
        <v>0</v>
      </c>
      <c r="BP259" s="152">
        <f t="shared" si="281"/>
        <v>0</v>
      </c>
      <c r="BQ259" s="142"/>
      <c r="BR259" s="143">
        <f t="shared" si="282"/>
        <v>34.15</v>
      </c>
      <c r="BS259" s="144">
        <f t="shared" si="283"/>
        <v>2.7215999999999996</v>
      </c>
      <c r="BT259" s="144">
        <f t="shared" si="284"/>
        <v>2.7215999999999996</v>
      </c>
      <c r="BU259" s="144">
        <f t="shared" si="285"/>
        <v>0</v>
      </c>
      <c r="BV259" s="145">
        <f t="shared" si="286"/>
        <v>0</v>
      </c>
      <c r="BW259" s="146">
        <f t="shared" si="287"/>
        <v>0</v>
      </c>
      <c r="BX259" s="147"/>
      <c r="BY259" s="144">
        <f t="shared" si="288"/>
        <v>31.018965079365081</v>
      </c>
      <c r="BZ259" s="144">
        <f t="shared" si="289"/>
        <v>5.8526349206349204</v>
      </c>
      <c r="CA259" s="144">
        <f t="shared" si="290"/>
        <v>36.871600000000001</v>
      </c>
      <c r="CB259" s="144">
        <f t="shared" si="291"/>
        <v>0</v>
      </c>
      <c r="CC259" s="144">
        <f t="shared" si="292"/>
        <v>0</v>
      </c>
      <c r="CD259" s="144">
        <f t="shared" si="293"/>
        <v>0</v>
      </c>
      <c r="CE259" s="144">
        <f t="shared" si="294"/>
        <v>0</v>
      </c>
      <c r="CF259" s="144">
        <f t="shared" si="295"/>
        <v>0</v>
      </c>
      <c r="CG259" s="144">
        <f t="shared" si="296"/>
        <v>0</v>
      </c>
      <c r="CH259" s="148">
        <f t="shared" si="297"/>
        <v>0</v>
      </c>
    </row>
    <row r="260" spans="1:86" s="149" customFormat="1" ht="31.5" customHeight="1" x14ac:dyDescent="0.25">
      <c r="A260" s="117" t="s">
        <v>44</v>
      </c>
      <c r="B260" s="118" t="s">
        <v>383</v>
      </c>
      <c r="C260" s="274" t="s">
        <v>459</v>
      </c>
      <c r="D260" s="119" t="s">
        <v>329</v>
      </c>
      <c r="E260" s="121" t="s">
        <v>156</v>
      </c>
      <c r="F260" s="121" t="s">
        <v>399</v>
      </c>
      <c r="G260" s="121"/>
      <c r="H260" s="122">
        <v>2</v>
      </c>
      <c r="I260" s="123"/>
      <c r="J260" s="295" t="s">
        <v>377</v>
      </c>
      <c r="K260" s="124">
        <f t="shared" si="438"/>
        <v>13</v>
      </c>
      <c r="L260" s="123">
        <v>7</v>
      </c>
      <c r="M260" s="123">
        <v>6</v>
      </c>
      <c r="N260" s="123" t="s">
        <v>122</v>
      </c>
      <c r="O260" s="123"/>
      <c r="P260" s="124">
        <f t="shared" si="439"/>
        <v>1</v>
      </c>
      <c r="Q260" s="123">
        <v>1</v>
      </c>
      <c r="R260" s="123"/>
      <c r="S260" s="123" t="s">
        <v>376</v>
      </c>
      <c r="T260" s="123"/>
      <c r="U260" s="123" t="s">
        <v>390</v>
      </c>
      <c r="V260" s="123" t="s">
        <v>484</v>
      </c>
      <c r="W260" s="123" t="s">
        <v>530</v>
      </c>
      <c r="X260" s="123" t="s">
        <v>484</v>
      </c>
      <c r="Y260" s="123" t="s">
        <v>480</v>
      </c>
      <c r="Z260" s="297" t="s">
        <v>466</v>
      </c>
      <c r="AA260" s="126"/>
      <c r="AB260" s="127"/>
      <c r="AC260" s="128"/>
      <c r="AD260" s="129">
        <v>16</v>
      </c>
      <c r="AE260" s="130">
        <v>31</v>
      </c>
      <c r="AF260" s="131"/>
      <c r="AG260" s="132"/>
      <c r="AH260" s="133"/>
      <c r="AI260" s="132"/>
      <c r="AJ260" s="134"/>
      <c r="AK260" s="125" t="s">
        <v>332</v>
      </c>
      <c r="AL260" s="135"/>
      <c r="AM260" s="122"/>
      <c r="AN260" s="136">
        <f t="shared" ref="AN260" si="854">IF(SUM(AB260:AD260)&lt;&gt;0,IF(I260="З",З1*K260,0),0)</f>
        <v>0</v>
      </c>
      <c r="AO260" s="137">
        <f t="shared" ref="AO260" si="855">IF(SUM(AB260:AD260)&lt;&gt;0,IF(I260="Э",ЭДЗ*K260,0),0)</f>
        <v>0</v>
      </c>
      <c r="AP260" s="137">
        <f t="shared" ref="AP260" si="856">IF(I260="Э",IF(SUM(AB260:AD260)&lt;&gt;0,IF(K260&gt;=6,КПЭ*P260,1*P260)),0)</f>
        <v>0</v>
      </c>
      <c r="AQ260" s="138">
        <f t="shared" ref="AQ260" si="857">IF(AND(A260="Дн",N260="лек"),ТКЛД*AB260*P260,IF(AND(A260="А",F260="о",N260="лек"),ТКЛД*AB260*P260,IF(AND(A260="В",N260="лек"),ТКЛВ*AB260*P260,IF(AND(A260="З",N260="лек"),ТКЛЗ*AB260*P260,IF(AND(F260="з",N260="лек"),ТКЛЗ*K260,0)))))</f>
        <v>0</v>
      </c>
      <c r="AR260" s="137">
        <f t="shared" ref="AR260" si="858">IF(OR(N260="ВЭМ",N260="ВЭА",N260="КЭ"),K260*ЭА,IF(N260="ВЭ",КПЭ,IF(N260="ПАС",K260*З2,0)))</f>
        <v>0</v>
      </c>
      <c r="AS260" s="137">
        <f t="shared" ref="AS260" si="859">IF(OR(A260="З",F260="з",A260="В"),IF(AG260="г",AF260*K260*0.75,IF(AG260="",AF260*K260*РКЗ)),0)</f>
        <v>0</v>
      </c>
      <c r="AT260" s="137">
        <f t="shared" ref="AT260" si="860">IF(OR(A260="З",F260="з",A260="в"),IF(AH260="мг",K260*ирпзг1,IF(AH260="А",K260*ирпзг2,0)),0)</f>
        <v>0</v>
      </c>
      <c r="AU260" s="137">
        <f t="shared" ref="AU260" si="861">IF(OR(A260="З",A260="В",F260="з"),IF(N260&lt;&gt;"лек",IF(AB260="",K260*AI260*КРЗ,0),0),0)</f>
        <v>0</v>
      </c>
      <c r="AV260" s="137">
        <f t="shared" ref="AV260" si="862">IF(OR(A260="З",A260="В",F260="з"),IF(N260&lt;&gt;"лек",IF(AB260="",K260*AJ260*КПЗ,0),0),0)</f>
        <v>0</v>
      </c>
      <c r="AW260" s="137">
        <f t="shared" ref="AW260" si="863">IF(OR(N260="УП",N260="ПП"),рп*K260*AL260,IF(N260="ГП",K260*AL260*рпг,IF(N260="ПЛ",K260*AL260*РПП,0)))</f>
        <v>0</v>
      </c>
      <c r="AX260" s="137">
        <f t="shared" ref="AX260" si="864">IF(OR(A260="Дн",F260="о"),IF(AK260="кр",(((0.01*AE260)+(кр*((40+0.6*AE260)/(180-AE260))))*0.3*K260),IF(AK260="ки",(((0.01*AE260)+(ки*((40+0.6*AE260)/(180-AE260))))*0.3*K260),IF(AK260="кт",(((0.01*AE260)+(кт*((40+0.6*AE260)/(180-AE260))))*0.3*K260),IF(AK260="кп",(((0.01*AE260)+(кп*((40+0.6*AE260)/(180-AE260))))*0.3*K260),IF(AK260="рф",(((0.01*AE260)+(рф*((40+0.6*AE260)/(180-AE260))))*0.3*K260),IF(AK260="ка",(((0.01*AE260)+(6*((40+0.6*AE260)/(180-AE260))))*0.3*K260),0)))))),0)</f>
        <v>2.2826778523489932</v>
      </c>
      <c r="AY260" s="137">
        <f t="shared" ref="AY260" si="865">IF(N260="НР",IF(OR(F260="б",F260="с",F260="аб",F260="пб"),K260*рп*AL260,IF(F260="м",K260*нрм*AL260)),0)</f>
        <v>0</v>
      </c>
      <c r="AZ260" s="137">
        <f t="shared" ref="AZ260" si="866">IF(C260="ДП",HLOOKUP(IF(N260="К",T260,IF(N260="Р",N260,1)),столбцы,(MATCH(CONCATENATE(J260,E260,F260,G260),строки,0)+2),FALSE)*K260,0)</f>
        <v>0</v>
      </c>
      <c r="BA260" s="137">
        <f t="shared" ref="BA260" si="867">IF(C260="ДПР",IF(N260="Д",K260*Д,IF(N260="РДП",IF(OR(F260="с",F260="м"),K260*РДП1,0))),0)+IF(C260="ДПР",IF(N260="А",K260*А,0))</f>
        <v>0</v>
      </c>
      <c r="BB260" s="137">
        <f t="shared" ref="BB260" si="868">IF(AND(A260&lt;&gt;"А",C260="ГЭК"),IF(N260="ЧГ",K260*ЧГ,IF(N260="ПГ",K260*ПГ,IF(N260="СГ",K260*СГ,0))))+IF(AND(A260="А",C260="ГЭК",I260="нкр"),IF(N260="ЧГ",K260*ЧГ*2,IF(N260="ПГ",K260*ПГ*2,IF(N260="СГ",K260*СГ*2,0))))</f>
        <v>0</v>
      </c>
      <c r="BC260" s="137">
        <f t="shared" ref="BC260" si="869">IF((8*AM260)&gt;=BB260,BB260,IF((8*AM260)&lt;BB260,8*AM260,0))</f>
        <v>0</v>
      </c>
      <c r="BD260" s="137">
        <f t="shared" ref="BD260" si="870">IF(AND(A260="А",F260="о",N260="РА"),РАО*K260,IF(AND(A260="А",F260="з",N260="РА"),РАЗ*K260,0)+IF(AND(A260="А",H260=1,N260="РА"),2*K260,0)+IF(AND(A260="А",C260="История и философия науки",AK260="рф"),А*K260,0))</f>
        <v>0</v>
      </c>
      <c r="BE260" s="137">
        <f t="shared" ref="BE260" si="871">IF(C260="Экспертиза",IF(N260="УСК",K260*кр,IF(N260="УСД",K260*ДР,0)),0)</f>
        <v>0</v>
      </c>
      <c r="BF260" s="137">
        <f t="shared" ref="BF260" si="872">IF(OR(E260="54.05.01",E260="54.03.01"),IF(N260="П",AK260*6,IF(N260="У",AK260*3,IF(AK260="кпм",КПМ*K260,0))),0)</f>
        <v>0</v>
      </c>
      <c r="BG260" s="139">
        <f t="shared" ref="BG260" si="873">IF(OR(A260="Дн",A260="В",F260="о"),IF(OR(I260="Э",I260="З"),AA260*K260*РГ,0),0)</f>
        <v>0</v>
      </c>
      <c r="BH260" s="140">
        <f t="shared" ref="BH260" si="874">IF(C260="кафедра",рк,0)</f>
        <v>0</v>
      </c>
      <c r="BI260" s="152">
        <f t="shared" ref="BI260" si="875">BK260*(1-BL260)</f>
        <v>9.8445188435725335</v>
      </c>
      <c r="BJ260" s="152">
        <f t="shared" ref="BJ260" si="876">BK260*BL260</f>
        <v>8.4381590087764593</v>
      </c>
      <c r="BK260" s="152">
        <f t="shared" ref="BK260" si="877">SUM(AN260:BH260,AB260:AD260)-BB260</f>
        <v>18.282677852348993</v>
      </c>
      <c r="BL260" s="153">
        <f t="shared" ref="BL260" si="878">IF(SUM(L260:M260)&lt;&gt;0,(M260/K260),0)</f>
        <v>0.46153846153846156</v>
      </c>
      <c r="BM260" s="141"/>
      <c r="BN260" s="152">
        <f t="shared" ref="BN260" si="879">IF(Y260="пч",BI260,0)</f>
        <v>0</v>
      </c>
      <c r="BO260" s="152">
        <f t="shared" ref="BO260" si="880">IF(Y260="пч",BJ260,0)</f>
        <v>0</v>
      </c>
      <c r="BP260" s="152">
        <f t="shared" ref="BP260" si="881">SUM(BN260:BO260)</f>
        <v>0</v>
      </c>
      <c r="BQ260" s="142"/>
      <c r="BR260" s="143">
        <f t="shared" ref="BR260" si="882">SUM(AB260:AD260,AN260:AR260,AZ260,BC260,AW260)+IF(N260="Д",BA260,0)</f>
        <v>16</v>
      </c>
      <c r="BS260" s="144">
        <f t="shared" ref="BS260" si="883">BT260+BU260+BV260</f>
        <v>2.2826778523489932</v>
      </c>
      <c r="BT260" s="144">
        <f t="shared" ref="BT260" si="884">SUM(AT260,AX260,BG260)</f>
        <v>2.2826778523489932</v>
      </c>
      <c r="BU260" s="144">
        <f t="shared" ref="BU260" si="885">SUM(AU260:AV260,AY260,BD260)+IF(AK260="кпм",BF260,0)+IF(N260="РДП",BA260,0)</f>
        <v>0</v>
      </c>
      <c r="BV260" s="145">
        <f t="shared" ref="BV260" si="886">AS260</f>
        <v>0</v>
      </c>
      <c r="BW260" s="146">
        <f t="shared" ref="BW260" si="887">BK260-BR260-BS260</f>
        <v>0</v>
      </c>
      <c r="BX260" s="147"/>
      <c r="BY260" s="144">
        <f t="shared" ref="BY260" si="888">IF(A260="Дн",BI260,0)</f>
        <v>9.8445188435725335</v>
      </c>
      <c r="BZ260" s="144">
        <f t="shared" ref="BZ260" si="889">IF(A260="Дн",BJ260,0)</f>
        <v>8.4381590087764593</v>
      </c>
      <c r="CA260" s="144">
        <f t="shared" ref="CA260" si="890">IF(A260="Дн",BK260,0)</f>
        <v>18.282677852348993</v>
      </c>
      <c r="CB260" s="144">
        <f t="shared" ref="CB260" si="891">IF(A260="З",BI260,0)</f>
        <v>0</v>
      </c>
      <c r="CC260" s="144">
        <f t="shared" ref="CC260" si="892">IF(A260="З",BJ260,0)</f>
        <v>0</v>
      </c>
      <c r="CD260" s="144">
        <f t="shared" ref="CD260" si="893">IF(A260="З",BK260,0)</f>
        <v>0</v>
      </c>
      <c r="CE260" s="144">
        <f t="shared" ref="CE260" si="894">IF(AND(A260&lt;&gt;"З",A260&lt;&gt;"Дн"),BI260,0)</f>
        <v>0</v>
      </c>
      <c r="CF260" s="144">
        <f t="shared" ref="CF260" si="895">IF(AND(A260&lt;&gt;"З",A260&lt;&gt;"Дн"),BJ260,0)</f>
        <v>0</v>
      </c>
      <c r="CG260" s="144">
        <f t="shared" ref="CG260" si="896">IF(AND(A260&lt;&gt;"З",A260&lt;&gt;"Дн"),BK260,0)</f>
        <v>0</v>
      </c>
      <c r="CH260" s="148">
        <f t="shared" ref="CH260" si="897">BK260-CA260-CD260-CG260</f>
        <v>0</v>
      </c>
    </row>
    <row r="261" spans="1:86" s="149" customFormat="1" ht="31.5" customHeight="1" x14ac:dyDescent="0.25">
      <c r="A261" s="117" t="s">
        <v>44</v>
      </c>
      <c r="B261" s="118" t="s">
        <v>383</v>
      </c>
      <c r="C261" s="274" t="s">
        <v>459</v>
      </c>
      <c r="D261" s="119" t="s">
        <v>329</v>
      </c>
      <c r="E261" s="121" t="s">
        <v>156</v>
      </c>
      <c r="F261" s="121" t="s">
        <v>399</v>
      </c>
      <c r="G261" s="121"/>
      <c r="H261" s="122">
        <v>2</v>
      </c>
      <c r="I261" s="123"/>
      <c r="J261" s="295" t="s">
        <v>377</v>
      </c>
      <c r="K261" s="124">
        <f t="shared" ref="K261:K264" si="898">L261+M261</f>
        <v>13</v>
      </c>
      <c r="L261" s="123">
        <v>8</v>
      </c>
      <c r="M261" s="123">
        <v>5</v>
      </c>
      <c r="N261" s="123" t="s">
        <v>122</v>
      </c>
      <c r="O261" s="123"/>
      <c r="P261" s="124">
        <f t="shared" ref="P261:P264" si="899">SUM(Q261:R261)</f>
        <v>1</v>
      </c>
      <c r="Q261" s="123">
        <v>1</v>
      </c>
      <c r="R261" s="123"/>
      <c r="S261" s="123" t="s">
        <v>376</v>
      </c>
      <c r="T261" s="123"/>
      <c r="U261" s="123" t="s">
        <v>390</v>
      </c>
      <c r="V261" s="123" t="s">
        <v>484</v>
      </c>
      <c r="W261" s="123" t="s">
        <v>530</v>
      </c>
      <c r="X261" s="123" t="s">
        <v>484</v>
      </c>
      <c r="Y261" s="123" t="s">
        <v>480</v>
      </c>
      <c r="Z261" s="297" t="s">
        <v>466</v>
      </c>
      <c r="AA261" s="126"/>
      <c r="AB261" s="127"/>
      <c r="AC261" s="128"/>
      <c r="AD261" s="129">
        <v>16</v>
      </c>
      <c r="AE261" s="130">
        <v>31</v>
      </c>
      <c r="AF261" s="131"/>
      <c r="AG261" s="132"/>
      <c r="AH261" s="133"/>
      <c r="AI261" s="132"/>
      <c r="AJ261" s="134"/>
      <c r="AK261" s="125" t="s">
        <v>332</v>
      </c>
      <c r="AL261" s="135"/>
      <c r="AM261" s="122"/>
      <c r="AN261" s="136">
        <f t="shared" si="254"/>
        <v>0</v>
      </c>
      <c r="AO261" s="137">
        <f t="shared" si="255"/>
        <v>0</v>
      </c>
      <c r="AP261" s="137">
        <f t="shared" si="256"/>
        <v>0</v>
      </c>
      <c r="AQ261" s="138">
        <f t="shared" si="257"/>
        <v>0</v>
      </c>
      <c r="AR261" s="137">
        <f t="shared" si="258"/>
        <v>0</v>
      </c>
      <c r="AS261" s="137">
        <f t="shared" si="259"/>
        <v>0</v>
      </c>
      <c r="AT261" s="137">
        <f t="shared" si="260"/>
        <v>0</v>
      </c>
      <c r="AU261" s="137">
        <f t="shared" si="261"/>
        <v>0</v>
      </c>
      <c r="AV261" s="137">
        <f t="shared" si="262"/>
        <v>0</v>
      </c>
      <c r="AW261" s="137">
        <f t="shared" si="263"/>
        <v>0</v>
      </c>
      <c r="AX261" s="137">
        <f t="shared" si="264"/>
        <v>2.2826778523489932</v>
      </c>
      <c r="AY261" s="137">
        <f t="shared" si="265"/>
        <v>0</v>
      </c>
      <c r="AZ261" s="137">
        <f t="shared" si="266"/>
        <v>0</v>
      </c>
      <c r="BA261" s="137">
        <f t="shared" si="267"/>
        <v>0</v>
      </c>
      <c r="BB261" s="137">
        <f t="shared" si="268"/>
        <v>0</v>
      </c>
      <c r="BC261" s="137">
        <f t="shared" si="269"/>
        <v>0</v>
      </c>
      <c r="BD261" s="137">
        <f t="shared" si="270"/>
        <v>0</v>
      </c>
      <c r="BE261" s="137">
        <f t="shared" si="271"/>
        <v>0</v>
      </c>
      <c r="BF261" s="137">
        <f t="shared" si="272"/>
        <v>0</v>
      </c>
      <c r="BG261" s="139">
        <f t="shared" si="273"/>
        <v>0</v>
      </c>
      <c r="BH261" s="140">
        <f t="shared" si="274"/>
        <v>0</v>
      </c>
      <c r="BI261" s="152">
        <f t="shared" si="275"/>
        <v>11.250878678368611</v>
      </c>
      <c r="BJ261" s="152">
        <f t="shared" si="276"/>
        <v>7.0317991739803825</v>
      </c>
      <c r="BK261" s="152">
        <f t="shared" si="277"/>
        <v>18.282677852348993</v>
      </c>
      <c r="BL261" s="153">
        <f t="shared" si="278"/>
        <v>0.38461538461538464</v>
      </c>
      <c r="BM261" s="141"/>
      <c r="BN261" s="152">
        <f t="shared" si="279"/>
        <v>0</v>
      </c>
      <c r="BO261" s="152">
        <f t="shared" si="280"/>
        <v>0</v>
      </c>
      <c r="BP261" s="152">
        <f t="shared" si="281"/>
        <v>0</v>
      </c>
      <c r="BQ261" s="142"/>
      <c r="BR261" s="143">
        <f t="shared" si="282"/>
        <v>16</v>
      </c>
      <c r="BS261" s="144">
        <f t="shared" si="283"/>
        <v>2.2826778523489932</v>
      </c>
      <c r="BT261" s="144">
        <f t="shared" si="284"/>
        <v>2.2826778523489932</v>
      </c>
      <c r="BU261" s="144">
        <f t="shared" si="285"/>
        <v>0</v>
      </c>
      <c r="BV261" s="145">
        <f t="shared" si="286"/>
        <v>0</v>
      </c>
      <c r="BW261" s="146">
        <f t="shared" si="287"/>
        <v>0</v>
      </c>
      <c r="BX261" s="147"/>
      <c r="BY261" s="144">
        <f t="shared" si="288"/>
        <v>11.250878678368611</v>
      </c>
      <c r="BZ261" s="144">
        <f t="shared" si="289"/>
        <v>7.0317991739803825</v>
      </c>
      <c r="CA261" s="144">
        <f t="shared" si="290"/>
        <v>18.282677852348993</v>
      </c>
      <c r="CB261" s="144">
        <f t="shared" si="291"/>
        <v>0</v>
      </c>
      <c r="CC261" s="144">
        <f t="shared" si="292"/>
        <v>0</v>
      </c>
      <c r="CD261" s="144">
        <f t="shared" si="293"/>
        <v>0</v>
      </c>
      <c r="CE261" s="144">
        <f t="shared" si="294"/>
        <v>0</v>
      </c>
      <c r="CF261" s="144">
        <f t="shared" si="295"/>
        <v>0</v>
      </c>
      <c r="CG261" s="144">
        <f t="shared" si="296"/>
        <v>0</v>
      </c>
      <c r="CH261" s="148">
        <f t="shared" si="297"/>
        <v>0</v>
      </c>
    </row>
    <row r="262" spans="1:86" s="149" customFormat="1" ht="31.5" customHeight="1" x14ac:dyDescent="0.25">
      <c r="A262" s="117" t="s">
        <v>44</v>
      </c>
      <c r="B262" s="118" t="s">
        <v>383</v>
      </c>
      <c r="C262" s="274" t="s">
        <v>459</v>
      </c>
      <c r="D262" s="119" t="s">
        <v>329</v>
      </c>
      <c r="E262" s="121" t="s">
        <v>156</v>
      </c>
      <c r="F262" s="121" t="s">
        <v>399</v>
      </c>
      <c r="G262" s="121"/>
      <c r="H262" s="122">
        <v>2</v>
      </c>
      <c r="I262" s="123"/>
      <c r="J262" s="295" t="s">
        <v>378</v>
      </c>
      <c r="K262" s="124">
        <f>L262+M262</f>
        <v>20</v>
      </c>
      <c r="L262" s="123">
        <v>15</v>
      </c>
      <c r="M262" s="123">
        <v>5</v>
      </c>
      <c r="N262" s="123" t="s">
        <v>122</v>
      </c>
      <c r="O262" s="123"/>
      <c r="P262" s="124">
        <f>SUM(Q262:R262)</f>
        <v>1</v>
      </c>
      <c r="Q262" s="123">
        <v>1</v>
      </c>
      <c r="R262" s="123"/>
      <c r="S262" s="123" t="s">
        <v>376</v>
      </c>
      <c r="T262" s="123"/>
      <c r="U262" s="123" t="s">
        <v>390</v>
      </c>
      <c r="V262" s="123" t="s">
        <v>484</v>
      </c>
      <c r="W262" s="123" t="s">
        <v>530</v>
      </c>
      <c r="X262" s="123" t="s">
        <v>484</v>
      </c>
      <c r="Y262" s="123" t="s">
        <v>481</v>
      </c>
      <c r="Z262" s="297" t="s">
        <v>466</v>
      </c>
      <c r="AA262" s="126"/>
      <c r="AB262" s="127"/>
      <c r="AC262" s="128"/>
      <c r="AD262" s="129">
        <v>16</v>
      </c>
      <c r="AE262" s="130">
        <v>31</v>
      </c>
      <c r="AF262" s="131"/>
      <c r="AG262" s="132"/>
      <c r="AH262" s="133"/>
      <c r="AI262" s="132"/>
      <c r="AJ262" s="134"/>
      <c r="AK262" s="125" t="s">
        <v>332</v>
      </c>
      <c r="AL262" s="135"/>
      <c r="AM262" s="122"/>
      <c r="AN262" s="136">
        <f>IF(SUM(AB262:AD262)&lt;&gt;0,IF(I262="З",З1*K262,0),0)</f>
        <v>0</v>
      </c>
      <c r="AO262" s="137">
        <f>IF(SUM(AB262:AD262)&lt;&gt;0,IF(I262="Э",ЭДЗ*K262,0),0)</f>
        <v>0</v>
      </c>
      <c r="AP262" s="137">
        <f>IF(I262="Э",IF(SUM(AB262:AD262)&lt;&gt;0,IF(K262&gt;=6,КПЭ*P262,1*P262)),0)</f>
        <v>0</v>
      </c>
      <c r="AQ262" s="138">
        <f>IF(AND(A262="Дн",N262="лек"),ТКЛД*AB262*P262,IF(AND(A262="А",F262="о",N262="лек"),ТКЛД*AB262*P262,IF(AND(A262="В",N262="лек"),ТКЛВ*AB262*P262,IF(AND(A262="З",N262="лек"),ТКЛЗ*AB262*P262,IF(AND(F262="з",N262="лек"),ТКЛЗ*K262,0)))))</f>
        <v>0</v>
      </c>
      <c r="AR262" s="137">
        <f>IF(OR(N262="ВЭМ",N262="ВЭА",N262="КЭ"),K262*ЭА,IF(N262="ВЭ",КПЭ,IF(N262="ПАС",K262*З2,0)))</f>
        <v>0</v>
      </c>
      <c r="AS262" s="137">
        <f>IF(OR(A262="З",F262="з",A262="В"),IF(AG262="г",AF262*K262*0.75,IF(AG262="",AF262*K262*РКЗ)),0)</f>
        <v>0</v>
      </c>
      <c r="AT262" s="137">
        <f>IF(OR(A262="З",F262="з",A262="в"),IF(AH262="мг",K262*ирпзг1,IF(AH262="А",K262*ирпзг2,0)),0)</f>
        <v>0</v>
      </c>
      <c r="AU262" s="137">
        <f>IF(OR(A262="З",A262="В",F262="з"),IF(N262&lt;&gt;"лек",IF(AB262="",K262*AI262*КРЗ,0),0),0)</f>
        <v>0</v>
      </c>
      <c r="AV262" s="137">
        <f>IF(OR(A262="З",A262="В",F262="з"),IF(N262&lt;&gt;"лек",IF(AB262="",K262*AJ262*КПЗ,0),0),0)</f>
        <v>0</v>
      </c>
      <c r="AW262" s="137">
        <f>IF(OR(N262="УП",N262="ПП"),рп*K262*AL262,IF(N262="ГП",K262*AL262*рпг,IF(N262="ПЛ",K262*AL262*РПП,0)))</f>
        <v>0</v>
      </c>
      <c r="AX262" s="137">
        <f>IF(OR(A262="Дн",F262="о"),IF(AK262="кр",(((0.01*AE262)+(кр*((40+0.6*AE262)/(180-AE262))))*0.3*K262),IF(AK262="ки",(((0.01*AE262)+(ки*((40+0.6*AE262)/(180-AE262))))*0.3*K262),IF(AK262="кт",(((0.01*AE262)+(кт*((40+0.6*AE262)/(180-AE262))))*0.3*K262),IF(AK262="кп",(((0.01*AE262)+(кп*((40+0.6*AE262)/(180-AE262))))*0.3*K262),IF(AK262="рф",(((0.01*AE262)+(рф*((40+0.6*AE262)/(180-AE262))))*0.3*K262),IF(AK262="ка",(((0.01*AE262)+(6*((40+0.6*AE262)/(180-AE262))))*0.3*K262),0)))))),0)</f>
        <v>3.5118120805369122</v>
      </c>
      <c r="AY262" s="137">
        <f>IF(N262="НР",IF(OR(F262="б",F262="с",F262="аб",F262="пб"),K262*рп*AL262,IF(F262="м",K262*нрм*AL262)),0)</f>
        <v>0</v>
      </c>
      <c r="AZ262" s="137">
        <f>IF(C262="ДП",HLOOKUP(IF(N262="К",T262,IF(N262="Р",N262,1)),столбцы,(MATCH(CONCATENATE(J262,E262,F262,G262),строки,0)+2),FALSE)*K262,0)</f>
        <v>0</v>
      </c>
      <c r="BA262" s="137">
        <f>IF(C262="ДПР",IF(N262="Д",K262*Д,IF(N262="РДП",IF(OR(F262="с",F262="м"),K262*РДП1,0))),0)+IF(C262="ДПР",IF(N262="А",K262*А,0))</f>
        <v>0</v>
      </c>
      <c r="BB262" s="137">
        <f>IF(AND(A262&lt;&gt;"А",C262="ГЭК"),IF(N262="ЧГ",K262*ЧГ,IF(N262="ПГ",K262*ПГ,IF(N262="СГ",K262*СГ,0))))+IF(AND(A262="А",C262="ГЭК",I262="нкр"),IF(N262="ЧГ",K262*ЧГ*2,IF(N262="ПГ",K262*ПГ*2,IF(N262="СГ",K262*СГ*2,0))))</f>
        <v>0</v>
      </c>
      <c r="BC262" s="137">
        <f>IF((8*AM262)&gt;=BB262,BB262,IF((8*AM262)&lt;BB262,8*AM262,0))</f>
        <v>0</v>
      </c>
      <c r="BD262" s="137">
        <f>IF(AND(A262="А",F262="о",N262="РА"),РАО*K262,IF(AND(A262="А",F262="з",N262="РА"),РАЗ*K262,0)+IF(AND(A262="А",H262=1,N262="РА"),2*K262,0)+IF(AND(A262="А",C262="История и философия науки",AK262="рф"),А*K262,0))</f>
        <v>0</v>
      </c>
      <c r="BE262" s="137">
        <f>IF(C262="Экспертиза",IF(N262="УСК",K262*кр,IF(N262="УСД",K262*ДР,0)),0)</f>
        <v>0</v>
      </c>
      <c r="BF262" s="137">
        <f>IF(OR(E262="54.05.01",E262="54.03.01"),IF(N262="П",AK262*6,IF(N262="У",AK262*3,IF(AK262="кпм",КПМ*K262,0))),0)</f>
        <v>0</v>
      </c>
      <c r="BG262" s="139">
        <f>IF(OR(A262="Дн",A262="В",F262="о"),IF(OR(I262="Э",I262="З"),AA262*K262*РГ,0),0)</f>
        <v>0</v>
      </c>
      <c r="BH262" s="140">
        <f>IF(C262="кафедра",рк,0)</f>
        <v>0</v>
      </c>
      <c r="BI262" s="152">
        <f>BK262*(1-BL262)</f>
        <v>14.633859060402685</v>
      </c>
      <c r="BJ262" s="152">
        <f>BK262*BL262</f>
        <v>4.8779530201342283</v>
      </c>
      <c r="BK262" s="152">
        <f>SUM(AN262:BH262,AB262:AD262)-BB262</f>
        <v>19.511812080536913</v>
      </c>
      <c r="BL262" s="153">
        <f>IF(SUM(L262:M262)&lt;&gt;0,(M262/K262),0)</f>
        <v>0.25</v>
      </c>
      <c r="BM262" s="141"/>
      <c r="BN262" s="152">
        <f>IF(Y262="пч",BI262,0)</f>
        <v>14.633859060402685</v>
      </c>
      <c r="BO262" s="152">
        <f>IF(Y262="пч",BJ262,0)</f>
        <v>4.8779530201342283</v>
      </c>
      <c r="BP262" s="152">
        <f>SUM(BN262:BO262)</f>
        <v>19.511812080536913</v>
      </c>
      <c r="BQ262" s="142"/>
      <c r="BR262" s="143">
        <f>SUM(AB262:AD262,AN262:AR262,AZ262,BC262,AW262)+IF(N262="Д",BA262,0)</f>
        <v>16</v>
      </c>
      <c r="BS262" s="144">
        <f>BT262+BU262+BV262</f>
        <v>3.5118120805369122</v>
      </c>
      <c r="BT262" s="144">
        <f>SUM(AT262,AX262,BG262)</f>
        <v>3.5118120805369122</v>
      </c>
      <c r="BU262" s="144">
        <f>SUM(AU262:AV262,AY262,BD262)+IF(AK262="кпм",BF262,0)+IF(N262="РДП",BA262,0)</f>
        <v>0</v>
      </c>
      <c r="BV262" s="145">
        <f>AS262</f>
        <v>0</v>
      </c>
      <c r="BW262" s="146">
        <f>BK262-BR262-BS262</f>
        <v>0</v>
      </c>
      <c r="BX262" s="147"/>
      <c r="BY262" s="144">
        <f>IF(A262="Дн",BI262,0)</f>
        <v>14.633859060402685</v>
      </c>
      <c r="BZ262" s="144">
        <f>IF(A262="Дн",BJ262,0)</f>
        <v>4.8779530201342283</v>
      </c>
      <c r="CA262" s="144">
        <f>IF(A262="Дн",BK262,0)</f>
        <v>19.511812080536913</v>
      </c>
      <c r="CB262" s="144">
        <f>IF(A262="З",BI262,0)</f>
        <v>0</v>
      </c>
      <c r="CC262" s="144">
        <f>IF(A262="З",BJ262,0)</f>
        <v>0</v>
      </c>
      <c r="CD262" s="144">
        <f>IF(A262="З",BK262,0)</f>
        <v>0</v>
      </c>
      <c r="CE262" s="144">
        <f>IF(AND(A262&lt;&gt;"З",A262&lt;&gt;"Дн"),BI262,0)</f>
        <v>0</v>
      </c>
      <c r="CF262" s="144">
        <f>IF(AND(A262&lt;&gt;"З",A262&lt;&gt;"Дн"),BJ262,0)</f>
        <v>0</v>
      </c>
      <c r="CG262" s="144">
        <f>IF(AND(A262&lt;&gt;"З",A262&lt;&gt;"Дн"),BK262,0)</f>
        <v>0</v>
      </c>
      <c r="CH262" s="148">
        <f>BK262-CA262-CD262-CG262</f>
        <v>0</v>
      </c>
    </row>
    <row r="263" spans="1:86" s="149" customFormat="1" ht="31.5" customHeight="1" x14ac:dyDescent="0.25">
      <c r="A263" s="117" t="s">
        <v>44</v>
      </c>
      <c r="B263" s="118" t="s">
        <v>383</v>
      </c>
      <c r="C263" s="274" t="s">
        <v>459</v>
      </c>
      <c r="D263" s="119" t="s">
        <v>329</v>
      </c>
      <c r="E263" s="121" t="s">
        <v>156</v>
      </c>
      <c r="F263" s="121" t="s">
        <v>399</v>
      </c>
      <c r="G263" s="121"/>
      <c r="H263" s="122">
        <v>2</v>
      </c>
      <c r="I263" s="123"/>
      <c r="J263" s="295" t="s">
        <v>379</v>
      </c>
      <c r="K263" s="124">
        <f t="shared" ref="K263" si="900">L263+M263</f>
        <v>13</v>
      </c>
      <c r="L263" s="123">
        <v>8</v>
      </c>
      <c r="M263" s="123">
        <v>5</v>
      </c>
      <c r="N263" s="123" t="s">
        <v>122</v>
      </c>
      <c r="O263" s="123"/>
      <c r="P263" s="124">
        <f t="shared" ref="P263" si="901">SUM(Q263:R263)</f>
        <v>1</v>
      </c>
      <c r="Q263" s="123">
        <v>1</v>
      </c>
      <c r="R263" s="123"/>
      <c r="S263" s="123" t="s">
        <v>376</v>
      </c>
      <c r="T263" s="123"/>
      <c r="U263" s="123" t="s">
        <v>390</v>
      </c>
      <c r="V263" s="123" t="s">
        <v>484</v>
      </c>
      <c r="W263" s="123" t="s">
        <v>530</v>
      </c>
      <c r="X263" s="123" t="s">
        <v>484</v>
      </c>
      <c r="Y263" s="123" t="s">
        <v>480</v>
      </c>
      <c r="Z263" s="297" t="s">
        <v>466</v>
      </c>
      <c r="AA263" s="126"/>
      <c r="AB263" s="127"/>
      <c r="AC263" s="128"/>
      <c r="AD263" s="129">
        <v>16</v>
      </c>
      <c r="AE263" s="130">
        <v>31</v>
      </c>
      <c r="AF263" s="131"/>
      <c r="AG263" s="132"/>
      <c r="AH263" s="133"/>
      <c r="AI263" s="132"/>
      <c r="AJ263" s="134"/>
      <c r="AK263" s="125" t="s">
        <v>332</v>
      </c>
      <c r="AL263" s="135"/>
      <c r="AM263" s="122"/>
      <c r="AN263" s="136">
        <f t="shared" ref="AN263" si="902">IF(SUM(AB263:AD263)&lt;&gt;0,IF(I263="З",З1*K263,0),0)</f>
        <v>0</v>
      </c>
      <c r="AO263" s="137">
        <f t="shared" ref="AO263" si="903">IF(SUM(AB263:AD263)&lt;&gt;0,IF(I263="Э",ЭДЗ*K263,0),0)</f>
        <v>0</v>
      </c>
      <c r="AP263" s="137">
        <f t="shared" ref="AP263" si="904">IF(I263="Э",IF(SUM(AB263:AD263)&lt;&gt;0,IF(K263&gt;=6,КПЭ*P263,1*P263)),0)</f>
        <v>0</v>
      </c>
      <c r="AQ263" s="138">
        <f t="shared" ref="AQ263" si="905">IF(AND(A263="Дн",N263="лек"),ТКЛД*AB263*P263,IF(AND(A263="А",F263="о",N263="лек"),ТКЛД*AB263*P263,IF(AND(A263="В",N263="лек"),ТКЛВ*AB263*P263,IF(AND(A263="З",N263="лек"),ТКЛЗ*AB263*P263,IF(AND(F263="з",N263="лек"),ТКЛЗ*K263,0)))))</f>
        <v>0</v>
      </c>
      <c r="AR263" s="137">
        <f t="shared" ref="AR263" si="906">IF(OR(N263="ВЭМ",N263="ВЭА",N263="КЭ"),K263*ЭА,IF(N263="ВЭ",КПЭ,IF(N263="ПАС",K263*З2,0)))</f>
        <v>0</v>
      </c>
      <c r="AS263" s="137">
        <f t="shared" ref="AS263" si="907">IF(OR(A263="З",F263="з",A263="В"),IF(AG263="г",AF263*K263*0.75,IF(AG263="",AF263*K263*РКЗ)),0)</f>
        <v>0</v>
      </c>
      <c r="AT263" s="137">
        <f t="shared" ref="AT263" si="908">IF(OR(A263="З",F263="з",A263="в"),IF(AH263="мг",K263*ирпзг1,IF(AH263="А",K263*ирпзг2,0)),0)</f>
        <v>0</v>
      </c>
      <c r="AU263" s="137">
        <f t="shared" ref="AU263" si="909">IF(OR(A263="З",A263="В",F263="з"),IF(N263&lt;&gt;"лек",IF(AB263="",K263*AI263*КРЗ,0),0),0)</f>
        <v>0</v>
      </c>
      <c r="AV263" s="137">
        <f t="shared" ref="AV263" si="910">IF(OR(A263="З",A263="В",F263="з"),IF(N263&lt;&gt;"лек",IF(AB263="",K263*AJ263*КПЗ,0),0),0)</f>
        <v>0</v>
      </c>
      <c r="AW263" s="137">
        <f t="shared" ref="AW263" si="911">IF(OR(N263="УП",N263="ПП"),рп*K263*AL263,IF(N263="ГП",K263*AL263*рпг,IF(N263="ПЛ",K263*AL263*РПП,0)))</f>
        <v>0</v>
      </c>
      <c r="AX263" s="137">
        <f t="shared" ref="AX263" si="912">IF(OR(A263="Дн",F263="о"),IF(AK263="кр",(((0.01*AE263)+(кр*((40+0.6*AE263)/(180-AE263))))*0.3*K263),IF(AK263="ки",(((0.01*AE263)+(ки*((40+0.6*AE263)/(180-AE263))))*0.3*K263),IF(AK263="кт",(((0.01*AE263)+(кт*((40+0.6*AE263)/(180-AE263))))*0.3*K263),IF(AK263="кп",(((0.01*AE263)+(кп*((40+0.6*AE263)/(180-AE263))))*0.3*K263),IF(AK263="рф",(((0.01*AE263)+(рф*((40+0.6*AE263)/(180-AE263))))*0.3*K263),IF(AK263="ка",(((0.01*AE263)+(6*((40+0.6*AE263)/(180-AE263))))*0.3*K263),0)))))),0)</f>
        <v>2.2826778523489932</v>
      </c>
      <c r="AY263" s="137">
        <f t="shared" ref="AY263" si="913">IF(N263="НР",IF(OR(F263="б",F263="с",F263="аб",F263="пб"),K263*рп*AL263,IF(F263="м",K263*нрм*AL263)),0)</f>
        <v>0</v>
      </c>
      <c r="AZ263" s="137">
        <f t="shared" ref="AZ263" si="914">IF(C263="ДП",HLOOKUP(IF(N263="К",T263,IF(N263="Р",N263,1)),столбцы,(MATCH(CONCATENATE(J263,E263,F263,G263),строки,0)+2),FALSE)*K263,0)</f>
        <v>0</v>
      </c>
      <c r="BA263" s="137">
        <f t="shared" ref="BA263" si="915">IF(C263="ДПР",IF(N263="Д",K263*Д,IF(N263="РДП",IF(OR(F263="с",F263="м"),K263*РДП1,0))),0)+IF(C263="ДПР",IF(N263="А",K263*А,0))</f>
        <v>0</v>
      </c>
      <c r="BB263" s="137">
        <f t="shared" ref="BB263" si="916">IF(AND(A263&lt;&gt;"А",C263="ГЭК"),IF(N263="ЧГ",K263*ЧГ,IF(N263="ПГ",K263*ПГ,IF(N263="СГ",K263*СГ,0))))+IF(AND(A263="А",C263="ГЭК",I263="нкр"),IF(N263="ЧГ",K263*ЧГ*2,IF(N263="ПГ",K263*ПГ*2,IF(N263="СГ",K263*СГ*2,0))))</f>
        <v>0</v>
      </c>
      <c r="BC263" s="137">
        <f t="shared" ref="BC263" si="917">IF((8*AM263)&gt;=BB263,BB263,IF((8*AM263)&lt;BB263,8*AM263,0))</f>
        <v>0</v>
      </c>
      <c r="BD263" s="137">
        <f t="shared" ref="BD263" si="918">IF(AND(A263="А",F263="о",N263="РА"),РАО*K263,IF(AND(A263="А",F263="з",N263="РА"),РАЗ*K263,0)+IF(AND(A263="А",H263=1,N263="РА"),2*K263,0)+IF(AND(A263="А",C263="История и философия науки",AK263="рф"),А*K263,0))</f>
        <v>0</v>
      </c>
      <c r="BE263" s="137">
        <f t="shared" ref="BE263" si="919">IF(C263="Экспертиза",IF(N263="УСК",K263*кр,IF(N263="УСД",K263*ДР,0)),0)</f>
        <v>0</v>
      </c>
      <c r="BF263" s="137">
        <f t="shared" ref="BF263" si="920">IF(OR(E263="54.05.01",E263="54.03.01"),IF(N263="П",AK263*6,IF(N263="У",AK263*3,IF(AK263="кпм",КПМ*K263,0))),0)</f>
        <v>0</v>
      </c>
      <c r="BG263" s="139">
        <f t="shared" ref="BG263" si="921">IF(OR(A263="Дн",A263="В",F263="о"),IF(OR(I263="Э",I263="З"),AA263*K263*РГ,0),0)</f>
        <v>0</v>
      </c>
      <c r="BH263" s="140">
        <f t="shared" ref="BH263" si="922">IF(C263="кафедра",рк,0)</f>
        <v>0</v>
      </c>
      <c r="BI263" s="152">
        <f t="shared" ref="BI263" si="923">BK263*(1-BL263)</f>
        <v>11.250878678368611</v>
      </c>
      <c r="BJ263" s="152">
        <f t="shared" ref="BJ263" si="924">BK263*BL263</f>
        <v>7.0317991739803825</v>
      </c>
      <c r="BK263" s="152">
        <f t="shared" ref="BK263" si="925">SUM(AN263:BH263,AB263:AD263)-BB263</f>
        <v>18.282677852348993</v>
      </c>
      <c r="BL263" s="153">
        <f t="shared" ref="BL263" si="926">IF(SUM(L263:M263)&lt;&gt;0,(M263/K263),0)</f>
        <v>0.38461538461538464</v>
      </c>
      <c r="BM263" s="141"/>
      <c r="BN263" s="152">
        <f t="shared" ref="BN263" si="927">IF(Y263="пч",BI263,0)</f>
        <v>0</v>
      </c>
      <c r="BO263" s="152">
        <f t="shared" ref="BO263" si="928">IF(Y263="пч",BJ263,0)</f>
        <v>0</v>
      </c>
      <c r="BP263" s="152">
        <f t="shared" ref="BP263" si="929">SUM(BN263:BO263)</f>
        <v>0</v>
      </c>
      <c r="BQ263" s="142"/>
      <c r="BR263" s="143">
        <f t="shared" ref="BR263" si="930">SUM(AB263:AD263,AN263:AR263,AZ263,BC263,AW263)+IF(N263="Д",BA263,0)</f>
        <v>16</v>
      </c>
      <c r="BS263" s="144">
        <f t="shared" ref="BS263" si="931">BT263+BU263+BV263</f>
        <v>2.2826778523489932</v>
      </c>
      <c r="BT263" s="144">
        <f t="shared" ref="BT263" si="932">SUM(AT263,AX263,BG263)</f>
        <v>2.2826778523489932</v>
      </c>
      <c r="BU263" s="144">
        <f t="shared" ref="BU263" si="933">SUM(AU263:AV263,AY263,BD263)+IF(AK263="кпм",BF263,0)+IF(N263="РДП",BA263,0)</f>
        <v>0</v>
      </c>
      <c r="BV263" s="145">
        <f t="shared" ref="BV263" si="934">AS263</f>
        <v>0</v>
      </c>
      <c r="BW263" s="146">
        <f t="shared" ref="BW263" si="935">BK263-BR263-BS263</f>
        <v>0</v>
      </c>
      <c r="BX263" s="147"/>
      <c r="BY263" s="144">
        <f t="shared" ref="BY263" si="936">IF(A263="Дн",BI263,0)</f>
        <v>11.250878678368611</v>
      </c>
      <c r="BZ263" s="144">
        <f t="shared" ref="BZ263" si="937">IF(A263="Дн",BJ263,0)</f>
        <v>7.0317991739803825</v>
      </c>
      <c r="CA263" s="144">
        <f t="shared" ref="CA263" si="938">IF(A263="Дн",BK263,0)</f>
        <v>18.282677852348993</v>
      </c>
      <c r="CB263" s="144">
        <f t="shared" ref="CB263" si="939">IF(A263="З",BI263,0)</f>
        <v>0</v>
      </c>
      <c r="CC263" s="144">
        <f t="shared" ref="CC263" si="940">IF(A263="З",BJ263,0)</f>
        <v>0</v>
      </c>
      <c r="CD263" s="144">
        <f t="shared" ref="CD263" si="941">IF(A263="З",BK263,0)</f>
        <v>0</v>
      </c>
      <c r="CE263" s="144">
        <f t="shared" ref="CE263" si="942">IF(AND(A263&lt;&gt;"З",A263&lt;&gt;"Дн"),BI263,0)</f>
        <v>0</v>
      </c>
      <c r="CF263" s="144">
        <f t="shared" ref="CF263" si="943">IF(AND(A263&lt;&gt;"З",A263&lt;&gt;"Дн"),BJ263,0)</f>
        <v>0</v>
      </c>
      <c r="CG263" s="144">
        <f t="shared" ref="CG263" si="944">IF(AND(A263&lt;&gt;"З",A263&lt;&gt;"Дн"),BK263,0)</f>
        <v>0</v>
      </c>
      <c r="CH263" s="148">
        <f t="shared" ref="CH263" si="945">BK263-CA263-CD263-CG263</f>
        <v>0</v>
      </c>
    </row>
    <row r="264" spans="1:86" s="149" customFormat="1" ht="31.5" customHeight="1" x14ac:dyDescent="0.25">
      <c r="A264" s="117" t="s">
        <v>44</v>
      </c>
      <c r="B264" s="118" t="s">
        <v>383</v>
      </c>
      <c r="C264" s="274" t="s">
        <v>459</v>
      </c>
      <c r="D264" s="119" t="s">
        <v>329</v>
      </c>
      <c r="E264" s="121" t="s">
        <v>156</v>
      </c>
      <c r="F264" s="121" t="s">
        <v>399</v>
      </c>
      <c r="G264" s="121"/>
      <c r="H264" s="122">
        <v>2</v>
      </c>
      <c r="I264" s="123"/>
      <c r="J264" s="295" t="s">
        <v>379</v>
      </c>
      <c r="K264" s="124">
        <f t="shared" si="898"/>
        <v>13</v>
      </c>
      <c r="L264" s="123">
        <v>8</v>
      </c>
      <c r="M264" s="123">
        <v>5</v>
      </c>
      <c r="N264" s="123" t="s">
        <v>122</v>
      </c>
      <c r="O264" s="123"/>
      <c r="P264" s="124">
        <f t="shared" si="899"/>
        <v>1</v>
      </c>
      <c r="Q264" s="123">
        <v>1</v>
      </c>
      <c r="R264" s="123"/>
      <c r="S264" s="123" t="s">
        <v>376</v>
      </c>
      <c r="T264" s="123"/>
      <c r="U264" s="123" t="s">
        <v>390</v>
      </c>
      <c r="V264" s="123" t="s">
        <v>484</v>
      </c>
      <c r="W264" s="123" t="s">
        <v>530</v>
      </c>
      <c r="X264" s="123" t="s">
        <v>484</v>
      </c>
      <c r="Y264" s="123" t="s">
        <v>481</v>
      </c>
      <c r="Z264" s="297" t="s">
        <v>466</v>
      </c>
      <c r="AA264" s="126"/>
      <c r="AB264" s="127"/>
      <c r="AC264" s="128"/>
      <c r="AD264" s="129">
        <v>16</v>
      </c>
      <c r="AE264" s="130">
        <v>31</v>
      </c>
      <c r="AF264" s="131"/>
      <c r="AG264" s="132"/>
      <c r="AH264" s="133"/>
      <c r="AI264" s="132"/>
      <c r="AJ264" s="134"/>
      <c r="AK264" s="125" t="s">
        <v>332</v>
      </c>
      <c r="AL264" s="135"/>
      <c r="AM264" s="122"/>
      <c r="AN264" s="136">
        <f t="shared" ref="AN264" si="946">IF(SUM(AB264:AD264)&lt;&gt;0,IF(I264="З",З1*K264,0),0)</f>
        <v>0</v>
      </c>
      <c r="AO264" s="137">
        <f t="shared" ref="AO264" si="947">IF(SUM(AB264:AD264)&lt;&gt;0,IF(I264="Э",ЭДЗ*K264,0),0)</f>
        <v>0</v>
      </c>
      <c r="AP264" s="137">
        <f t="shared" ref="AP264" si="948">IF(I264="Э",IF(SUM(AB264:AD264)&lt;&gt;0,IF(K264&gt;=6,КПЭ*P264,1*P264)),0)</f>
        <v>0</v>
      </c>
      <c r="AQ264" s="138">
        <f t="shared" ref="AQ264" si="949">IF(AND(A264="Дн",N264="лек"),ТКЛД*AB264*P264,IF(AND(A264="А",F264="о",N264="лек"),ТКЛД*AB264*P264,IF(AND(A264="В",N264="лек"),ТКЛВ*AB264*P264,IF(AND(A264="З",N264="лек"),ТКЛЗ*AB264*P264,IF(AND(F264="з",N264="лек"),ТКЛЗ*K264,0)))))</f>
        <v>0</v>
      </c>
      <c r="AR264" s="137">
        <f t="shared" ref="AR264" si="950">IF(OR(N264="ВЭМ",N264="ВЭА",N264="КЭ"),K264*ЭА,IF(N264="ВЭ",КПЭ,IF(N264="ПАС",K264*З2,0)))</f>
        <v>0</v>
      </c>
      <c r="AS264" s="137">
        <f t="shared" ref="AS264" si="951">IF(OR(A264="З",F264="з",A264="В"),IF(AG264="г",AF264*K264*0.75,IF(AG264="",AF264*K264*РКЗ)),0)</f>
        <v>0</v>
      </c>
      <c r="AT264" s="137">
        <f t="shared" ref="AT264" si="952">IF(OR(A264="З",F264="з",A264="в"),IF(AH264="мг",K264*ирпзг1,IF(AH264="А",K264*ирпзг2,0)),0)</f>
        <v>0</v>
      </c>
      <c r="AU264" s="137">
        <f t="shared" ref="AU264" si="953">IF(OR(A264="З",A264="В",F264="з"),IF(N264&lt;&gt;"лек",IF(AB264="",K264*AI264*КРЗ,0),0),0)</f>
        <v>0</v>
      </c>
      <c r="AV264" s="137">
        <f t="shared" ref="AV264" si="954">IF(OR(A264="З",A264="В",F264="з"),IF(N264&lt;&gt;"лек",IF(AB264="",K264*AJ264*КПЗ,0),0),0)</f>
        <v>0</v>
      </c>
      <c r="AW264" s="137">
        <f t="shared" ref="AW264" si="955">IF(OR(N264="УП",N264="ПП"),рп*K264*AL264,IF(N264="ГП",K264*AL264*рпг,IF(N264="ПЛ",K264*AL264*РПП,0)))</f>
        <v>0</v>
      </c>
      <c r="AX264" s="137">
        <f t="shared" ref="AX264" si="956">IF(OR(A264="Дн",F264="о"),IF(AK264="кр",(((0.01*AE264)+(кр*((40+0.6*AE264)/(180-AE264))))*0.3*K264),IF(AK264="ки",(((0.01*AE264)+(ки*((40+0.6*AE264)/(180-AE264))))*0.3*K264),IF(AK264="кт",(((0.01*AE264)+(кт*((40+0.6*AE264)/(180-AE264))))*0.3*K264),IF(AK264="кп",(((0.01*AE264)+(кп*((40+0.6*AE264)/(180-AE264))))*0.3*K264),IF(AK264="рф",(((0.01*AE264)+(рф*((40+0.6*AE264)/(180-AE264))))*0.3*K264),IF(AK264="ка",(((0.01*AE264)+(6*((40+0.6*AE264)/(180-AE264))))*0.3*K264),0)))))),0)</f>
        <v>2.2826778523489932</v>
      </c>
      <c r="AY264" s="137">
        <f t="shared" ref="AY264" si="957">IF(N264="НР",IF(OR(F264="б",F264="с",F264="аб",F264="пб"),K264*рп*AL264,IF(F264="м",K264*нрм*AL264)),0)</f>
        <v>0</v>
      </c>
      <c r="AZ264" s="137">
        <f t="shared" ref="AZ264" si="958">IF(C264="ДП",HLOOKUP(IF(N264="К",T264,IF(N264="Р",N264,1)),столбцы,(MATCH(CONCATENATE(J264,E264,F264,G264),строки,0)+2),FALSE)*K264,0)</f>
        <v>0</v>
      </c>
      <c r="BA264" s="137">
        <f t="shared" ref="BA264" si="959">IF(C264="ДПР",IF(N264="Д",K264*Д,IF(N264="РДП",IF(OR(F264="с",F264="м"),K264*РДП1,0))),0)+IF(C264="ДПР",IF(N264="А",K264*А,0))</f>
        <v>0</v>
      </c>
      <c r="BB264" s="137">
        <f t="shared" ref="BB264" si="960">IF(AND(A264&lt;&gt;"А",C264="ГЭК"),IF(N264="ЧГ",K264*ЧГ,IF(N264="ПГ",K264*ПГ,IF(N264="СГ",K264*СГ,0))))+IF(AND(A264="А",C264="ГЭК",I264="нкр"),IF(N264="ЧГ",K264*ЧГ*2,IF(N264="ПГ",K264*ПГ*2,IF(N264="СГ",K264*СГ*2,0))))</f>
        <v>0</v>
      </c>
      <c r="BC264" s="137">
        <f t="shared" ref="BC264" si="961">IF((8*AM264)&gt;=BB264,BB264,IF((8*AM264)&lt;BB264,8*AM264,0))</f>
        <v>0</v>
      </c>
      <c r="BD264" s="137">
        <f t="shared" ref="BD264" si="962">IF(AND(A264="А",F264="о",N264="РА"),РАО*K264,IF(AND(A264="А",F264="з",N264="РА"),РАЗ*K264,0)+IF(AND(A264="А",H264=1,N264="РА"),2*K264,0)+IF(AND(A264="А",C264="История и философия науки",AK264="рф"),А*K264,0))</f>
        <v>0</v>
      </c>
      <c r="BE264" s="137">
        <f t="shared" ref="BE264" si="963">IF(C264="Экспертиза",IF(N264="УСК",K264*кр,IF(N264="УСД",K264*ДР,0)),0)</f>
        <v>0</v>
      </c>
      <c r="BF264" s="137">
        <f t="shared" ref="BF264" si="964">IF(OR(E264="54.05.01",E264="54.03.01"),IF(N264="П",AK264*6,IF(N264="У",AK264*3,IF(AK264="кпм",КПМ*K264,0))),0)</f>
        <v>0</v>
      </c>
      <c r="BG264" s="139">
        <f t="shared" ref="BG264" si="965">IF(OR(A264="Дн",A264="В",F264="о"),IF(OR(I264="Э",I264="З"),AA264*K264*РГ,0),0)</f>
        <v>0</v>
      </c>
      <c r="BH264" s="140">
        <f t="shared" ref="BH264" si="966">IF(C264="кафедра",рк,0)</f>
        <v>0</v>
      </c>
      <c r="BI264" s="152">
        <f t="shared" ref="BI264" si="967">BK264*(1-BL264)</f>
        <v>11.250878678368611</v>
      </c>
      <c r="BJ264" s="152">
        <f t="shared" ref="BJ264" si="968">BK264*BL264</f>
        <v>7.0317991739803825</v>
      </c>
      <c r="BK264" s="152">
        <f t="shared" ref="BK264" si="969">SUM(AN264:BH264,AB264:AD264)-BB264</f>
        <v>18.282677852348993</v>
      </c>
      <c r="BL264" s="153">
        <f t="shared" ref="BL264" si="970">IF(SUM(L264:M264)&lt;&gt;0,(M264/K264),0)</f>
        <v>0.38461538461538464</v>
      </c>
      <c r="BM264" s="141"/>
      <c r="BN264" s="152">
        <f t="shared" ref="BN264" si="971">IF(Y264="пч",BI264,0)</f>
        <v>11.250878678368611</v>
      </c>
      <c r="BO264" s="152">
        <f t="shared" ref="BO264" si="972">IF(Y264="пч",BJ264,0)</f>
        <v>7.0317991739803825</v>
      </c>
      <c r="BP264" s="152">
        <f t="shared" ref="BP264" si="973">SUM(BN264:BO264)</f>
        <v>18.282677852348993</v>
      </c>
      <c r="BQ264" s="142"/>
      <c r="BR264" s="143">
        <f t="shared" ref="BR264" si="974">SUM(AB264:AD264,AN264:AR264,AZ264,BC264,AW264)+IF(N264="Д",BA264,0)</f>
        <v>16</v>
      </c>
      <c r="BS264" s="144">
        <f t="shared" ref="BS264" si="975">BT264+BU264+BV264</f>
        <v>2.2826778523489932</v>
      </c>
      <c r="BT264" s="144">
        <f t="shared" ref="BT264" si="976">SUM(AT264,AX264,BG264)</f>
        <v>2.2826778523489932</v>
      </c>
      <c r="BU264" s="144">
        <f t="shared" ref="BU264" si="977">SUM(AU264:AV264,AY264,BD264)+IF(AK264="кпм",BF264,0)+IF(N264="РДП",BA264,0)</f>
        <v>0</v>
      </c>
      <c r="BV264" s="145">
        <f t="shared" ref="BV264" si="978">AS264</f>
        <v>0</v>
      </c>
      <c r="BW264" s="146">
        <f t="shared" ref="BW264" si="979">BK264-BR264-BS264</f>
        <v>0</v>
      </c>
      <c r="BX264" s="147"/>
      <c r="BY264" s="144">
        <f t="shared" ref="BY264" si="980">IF(A264="Дн",BI264,0)</f>
        <v>11.250878678368611</v>
      </c>
      <c r="BZ264" s="144">
        <f t="shared" ref="BZ264" si="981">IF(A264="Дн",BJ264,0)</f>
        <v>7.0317991739803825</v>
      </c>
      <c r="CA264" s="144">
        <f t="shared" ref="CA264" si="982">IF(A264="Дн",BK264,0)</f>
        <v>18.282677852348993</v>
      </c>
      <c r="CB264" s="144">
        <f t="shared" ref="CB264" si="983">IF(A264="З",BI264,0)</f>
        <v>0</v>
      </c>
      <c r="CC264" s="144">
        <f t="shared" ref="CC264" si="984">IF(A264="З",BJ264,0)</f>
        <v>0</v>
      </c>
      <c r="CD264" s="144">
        <f t="shared" ref="CD264" si="985">IF(A264="З",BK264,0)</f>
        <v>0</v>
      </c>
      <c r="CE264" s="144">
        <f t="shared" ref="CE264" si="986">IF(AND(A264&lt;&gt;"З",A264&lt;&gt;"Дн"),BI264,0)</f>
        <v>0</v>
      </c>
      <c r="CF264" s="144">
        <f t="shared" ref="CF264" si="987">IF(AND(A264&lt;&gt;"З",A264&lt;&gt;"Дн"),BJ264,0)</f>
        <v>0</v>
      </c>
      <c r="CG264" s="144">
        <f t="shared" ref="CG264" si="988">IF(AND(A264&lt;&gt;"З",A264&lt;&gt;"Дн"),BK264,0)</f>
        <v>0</v>
      </c>
      <c r="CH264" s="148">
        <f t="shared" ref="CH264" si="989">BK264-CA264-CD264-CG264</f>
        <v>0</v>
      </c>
    </row>
    <row r="265" spans="1:86" s="149" customFormat="1" ht="31.5" customHeight="1" x14ac:dyDescent="0.25">
      <c r="A265" s="117" t="s">
        <v>44</v>
      </c>
      <c r="B265" s="118" t="s">
        <v>383</v>
      </c>
      <c r="C265" s="274" t="s">
        <v>459</v>
      </c>
      <c r="D265" s="119" t="s">
        <v>329</v>
      </c>
      <c r="E265" s="121" t="s">
        <v>156</v>
      </c>
      <c r="F265" s="121" t="s">
        <v>399</v>
      </c>
      <c r="G265" s="121"/>
      <c r="H265" s="122">
        <v>2</v>
      </c>
      <c r="I265" s="123"/>
      <c r="J265" s="295" t="s">
        <v>536</v>
      </c>
      <c r="K265" s="124">
        <f t="shared" ref="K265" si="990">L265+M265</f>
        <v>20</v>
      </c>
      <c r="L265" s="123">
        <v>7</v>
      </c>
      <c r="M265" s="123">
        <v>13</v>
      </c>
      <c r="N265" s="123" t="s">
        <v>122</v>
      </c>
      <c r="O265" s="123"/>
      <c r="P265" s="124">
        <f t="shared" ref="P265" si="991">SUM(Q265:R265)</f>
        <v>1</v>
      </c>
      <c r="Q265" s="123">
        <v>1</v>
      </c>
      <c r="R265" s="123"/>
      <c r="S265" s="123" t="s">
        <v>376</v>
      </c>
      <c r="T265" s="123"/>
      <c r="U265" s="123" t="s">
        <v>390</v>
      </c>
      <c r="V265" s="123" t="s">
        <v>484</v>
      </c>
      <c r="W265" s="123" t="s">
        <v>530</v>
      </c>
      <c r="X265" s="123" t="s">
        <v>484</v>
      </c>
      <c r="Y265" s="123" t="s">
        <v>481</v>
      </c>
      <c r="Z265" s="297" t="s">
        <v>466</v>
      </c>
      <c r="AA265" s="126"/>
      <c r="AB265" s="127"/>
      <c r="AC265" s="128"/>
      <c r="AD265" s="129">
        <v>16</v>
      </c>
      <c r="AE265" s="130">
        <v>31</v>
      </c>
      <c r="AF265" s="131"/>
      <c r="AG265" s="132"/>
      <c r="AH265" s="133"/>
      <c r="AI265" s="132"/>
      <c r="AJ265" s="134"/>
      <c r="AK265" s="125" t="s">
        <v>332</v>
      </c>
      <c r="AL265" s="135"/>
      <c r="AM265" s="122"/>
      <c r="AN265" s="136">
        <f t="shared" si="254"/>
        <v>0</v>
      </c>
      <c r="AO265" s="137">
        <f t="shared" si="255"/>
        <v>0</v>
      </c>
      <c r="AP265" s="137">
        <f t="shared" si="256"/>
        <v>0</v>
      </c>
      <c r="AQ265" s="138">
        <f t="shared" si="257"/>
        <v>0</v>
      </c>
      <c r="AR265" s="137">
        <f t="shared" si="258"/>
        <v>0</v>
      </c>
      <c r="AS265" s="137">
        <f t="shared" si="259"/>
        <v>0</v>
      </c>
      <c r="AT265" s="137">
        <f t="shared" si="260"/>
        <v>0</v>
      </c>
      <c r="AU265" s="137">
        <f t="shared" si="261"/>
        <v>0</v>
      </c>
      <c r="AV265" s="137">
        <f t="shared" si="262"/>
        <v>0</v>
      </c>
      <c r="AW265" s="137">
        <f t="shared" si="263"/>
        <v>0</v>
      </c>
      <c r="AX265" s="137">
        <f t="shared" si="264"/>
        <v>3.5118120805369122</v>
      </c>
      <c r="AY265" s="137">
        <f t="shared" si="265"/>
        <v>0</v>
      </c>
      <c r="AZ265" s="137">
        <f t="shared" si="266"/>
        <v>0</v>
      </c>
      <c r="BA265" s="137">
        <f t="shared" si="267"/>
        <v>0</v>
      </c>
      <c r="BB265" s="137">
        <f t="shared" si="268"/>
        <v>0</v>
      </c>
      <c r="BC265" s="137">
        <f t="shared" si="269"/>
        <v>0</v>
      </c>
      <c r="BD265" s="137">
        <f t="shared" si="270"/>
        <v>0</v>
      </c>
      <c r="BE265" s="137">
        <f t="shared" si="271"/>
        <v>0</v>
      </c>
      <c r="BF265" s="137">
        <f t="shared" si="272"/>
        <v>0</v>
      </c>
      <c r="BG265" s="139">
        <f t="shared" si="273"/>
        <v>0</v>
      </c>
      <c r="BH265" s="140">
        <f t="shared" si="274"/>
        <v>0</v>
      </c>
      <c r="BI265" s="152">
        <f t="shared" si="275"/>
        <v>6.829134228187919</v>
      </c>
      <c r="BJ265" s="152">
        <f t="shared" si="276"/>
        <v>12.682677852348993</v>
      </c>
      <c r="BK265" s="152">
        <f t="shared" si="277"/>
        <v>19.511812080536913</v>
      </c>
      <c r="BL265" s="153">
        <f t="shared" si="278"/>
        <v>0.65</v>
      </c>
      <c r="BM265" s="141"/>
      <c r="BN265" s="152">
        <f t="shared" si="279"/>
        <v>6.829134228187919</v>
      </c>
      <c r="BO265" s="152">
        <f t="shared" si="280"/>
        <v>12.682677852348993</v>
      </c>
      <c r="BP265" s="152">
        <f t="shared" si="281"/>
        <v>19.511812080536913</v>
      </c>
      <c r="BQ265" s="142"/>
      <c r="BR265" s="143">
        <f t="shared" si="282"/>
        <v>16</v>
      </c>
      <c r="BS265" s="144">
        <f t="shared" si="283"/>
        <v>3.5118120805369122</v>
      </c>
      <c r="BT265" s="144">
        <f t="shared" si="284"/>
        <v>3.5118120805369122</v>
      </c>
      <c r="BU265" s="144">
        <f t="shared" si="285"/>
        <v>0</v>
      </c>
      <c r="BV265" s="145">
        <f t="shared" si="286"/>
        <v>0</v>
      </c>
      <c r="BW265" s="146">
        <f t="shared" si="287"/>
        <v>0</v>
      </c>
      <c r="BX265" s="147"/>
      <c r="BY265" s="144">
        <f t="shared" si="288"/>
        <v>6.829134228187919</v>
      </c>
      <c r="BZ265" s="144">
        <f t="shared" si="289"/>
        <v>12.682677852348993</v>
      </c>
      <c r="CA265" s="144">
        <f t="shared" si="290"/>
        <v>19.511812080536913</v>
      </c>
      <c r="CB265" s="144">
        <f t="shared" si="291"/>
        <v>0</v>
      </c>
      <c r="CC265" s="144">
        <f t="shared" si="292"/>
        <v>0</v>
      </c>
      <c r="CD265" s="144">
        <f t="shared" si="293"/>
        <v>0</v>
      </c>
      <c r="CE265" s="144">
        <f t="shared" si="294"/>
        <v>0</v>
      </c>
      <c r="CF265" s="144">
        <f t="shared" si="295"/>
        <v>0</v>
      </c>
      <c r="CG265" s="144">
        <f t="shared" si="296"/>
        <v>0</v>
      </c>
      <c r="CH265" s="148">
        <f t="shared" si="297"/>
        <v>0</v>
      </c>
    </row>
    <row r="266" spans="1:86" s="149" customFormat="1" ht="31.5" customHeight="1" x14ac:dyDescent="0.25">
      <c r="A266" s="117" t="s">
        <v>44</v>
      </c>
      <c r="B266" s="118" t="s">
        <v>383</v>
      </c>
      <c r="C266" s="274" t="s">
        <v>459</v>
      </c>
      <c r="D266" s="119" t="s">
        <v>329</v>
      </c>
      <c r="E266" s="121" t="s">
        <v>326</v>
      </c>
      <c r="F266" s="121" t="s">
        <v>399</v>
      </c>
      <c r="G266" s="121"/>
      <c r="H266" s="122">
        <v>2</v>
      </c>
      <c r="I266" s="123" t="s">
        <v>333</v>
      </c>
      <c r="J266" s="150" t="s">
        <v>375</v>
      </c>
      <c r="K266" s="124">
        <f t="shared" si="438"/>
        <v>12</v>
      </c>
      <c r="L266" s="123">
        <v>10</v>
      </c>
      <c r="M266" s="123">
        <v>2</v>
      </c>
      <c r="N266" s="123" t="s">
        <v>119</v>
      </c>
      <c r="O266" s="123"/>
      <c r="P266" s="124">
        <f t="shared" si="439"/>
        <v>1</v>
      </c>
      <c r="Q266" s="123">
        <v>1</v>
      </c>
      <c r="R266" s="123"/>
      <c r="S266" s="123" t="s">
        <v>376</v>
      </c>
      <c r="T266" s="123"/>
      <c r="U266" s="123" t="s">
        <v>390</v>
      </c>
      <c r="V266" s="123" t="s">
        <v>484</v>
      </c>
      <c r="W266" s="123" t="s">
        <v>530</v>
      </c>
      <c r="X266" s="123" t="s">
        <v>484</v>
      </c>
      <c r="Y266" s="123" t="s">
        <v>480</v>
      </c>
      <c r="Z266" s="297" t="s">
        <v>466</v>
      </c>
      <c r="AA266" s="126">
        <v>72</v>
      </c>
      <c r="AB266" s="127">
        <v>16</v>
      </c>
      <c r="AC266" s="128"/>
      <c r="AD266" s="129"/>
      <c r="AE266" s="130"/>
      <c r="AF266" s="131"/>
      <c r="AG266" s="132"/>
      <c r="AH266" s="133"/>
      <c r="AI266" s="132"/>
      <c r="AJ266" s="134"/>
      <c r="AK266" s="125"/>
      <c r="AL266" s="135"/>
      <c r="AM266" s="122"/>
      <c r="AN266" s="136">
        <f t="shared" si="254"/>
        <v>0</v>
      </c>
      <c r="AO266" s="137">
        <f t="shared" si="255"/>
        <v>4.1999999999999993</v>
      </c>
      <c r="AP266" s="137">
        <f t="shared" si="256"/>
        <v>2</v>
      </c>
      <c r="AQ266" s="138">
        <f t="shared" si="257"/>
        <v>0.8</v>
      </c>
      <c r="AR266" s="137">
        <f t="shared" si="258"/>
        <v>0</v>
      </c>
      <c r="AS266" s="137">
        <f t="shared" si="259"/>
        <v>0</v>
      </c>
      <c r="AT266" s="137">
        <f t="shared" si="260"/>
        <v>0</v>
      </c>
      <c r="AU266" s="137">
        <f t="shared" si="261"/>
        <v>0</v>
      </c>
      <c r="AV266" s="137">
        <f t="shared" si="262"/>
        <v>0</v>
      </c>
      <c r="AW266" s="137">
        <f t="shared" si="263"/>
        <v>0</v>
      </c>
      <c r="AX266" s="137">
        <f t="shared" si="264"/>
        <v>0</v>
      </c>
      <c r="AY266" s="137">
        <f t="shared" si="265"/>
        <v>0</v>
      </c>
      <c r="AZ266" s="137">
        <f t="shared" si="266"/>
        <v>0</v>
      </c>
      <c r="BA266" s="137">
        <f t="shared" si="267"/>
        <v>0</v>
      </c>
      <c r="BB266" s="137">
        <f t="shared" si="268"/>
        <v>0</v>
      </c>
      <c r="BC266" s="137">
        <f t="shared" si="269"/>
        <v>0</v>
      </c>
      <c r="BD266" s="137">
        <f t="shared" si="270"/>
        <v>0</v>
      </c>
      <c r="BE266" s="137">
        <f t="shared" si="271"/>
        <v>0</v>
      </c>
      <c r="BF266" s="137">
        <f t="shared" si="272"/>
        <v>0</v>
      </c>
      <c r="BG266" s="139">
        <f t="shared" si="273"/>
        <v>0.51839999999999997</v>
      </c>
      <c r="BH266" s="140">
        <f t="shared" si="274"/>
        <v>0</v>
      </c>
      <c r="BI266" s="152">
        <f t="shared" si="275"/>
        <v>19.598666666666666</v>
      </c>
      <c r="BJ266" s="152">
        <f t="shared" si="276"/>
        <v>3.9197333333333333</v>
      </c>
      <c r="BK266" s="152">
        <f t="shared" si="277"/>
        <v>23.5184</v>
      </c>
      <c r="BL266" s="153">
        <f t="shared" si="278"/>
        <v>0.16666666666666666</v>
      </c>
      <c r="BM266" s="141"/>
      <c r="BN266" s="152">
        <f t="shared" si="279"/>
        <v>0</v>
      </c>
      <c r="BO266" s="152">
        <f t="shared" si="280"/>
        <v>0</v>
      </c>
      <c r="BP266" s="152">
        <f t="shared" si="281"/>
        <v>0</v>
      </c>
      <c r="BQ266" s="142"/>
      <c r="BR266" s="143">
        <f t="shared" si="282"/>
        <v>23</v>
      </c>
      <c r="BS266" s="144">
        <f t="shared" si="283"/>
        <v>0.51839999999999997</v>
      </c>
      <c r="BT266" s="144">
        <f t="shared" si="284"/>
        <v>0.51839999999999997</v>
      </c>
      <c r="BU266" s="144">
        <f t="shared" si="285"/>
        <v>0</v>
      </c>
      <c r="BV266" s="145">
        <f t="shared" si="286"/>
        <v>0</v>
      </c>
      <c r="BW266" s="146">
        <f t="shared" si="287"/>
        <v>0</v>
      </c>
      <c r="BX266" s="147"/>
      <c r="BY266" s="144">
        <f t="shared" si="288"/>
        <v>19.598666666666666</v>
      </c>
      <c r="BZ266" s="144">
        <f t="shared" si="289"/>
        <v>3.9197333333333333</v>
      </c>
      <c r="CA266" s="144">
        <f t="shared" si="290"/>
        <v>23.5184</v>
      </c>
      <c r="CB266" s="144">
        <f t="shared" si="291"/>
        <v>0</v>
      </c>
      <c r="CC266" s="144">
        <f t="shared" si="292"/>
        <v>0</v>
      </c>
      <c r="CD266" s="144">
        <f t="shared" si="293"/>
        <v>0</v>
      </c>
      <c r="CE266" s="144">
        <f t="shared" si="294"/>
        <v>0</v>
      </c>
      <c r="CF266" s="144">
        <f t="shared" si="295"/>
        <v>0</v>
      </c>
      <c r="CG266" s="144">
        <f t="shared" si="296"/>
        <v>0</v>
      </c>
      <c r="CH266" s="148">
        <f t="shared" si="297"/>
        <v>0</v>
      </c>
    </row>
    <row r="267" spans="1:86" s="149" customFormat="1" ht="31.5" customHeight="1" x14ac:dyDescent="0.25">
      <c r="A267" s="117" t="s">
        <v>44</v>
      </c>
      <c r="B267" s="118" t="s">
        <v>383</v>
      </c>
      <c r="C267" s="274" t="s">
        <v>459</v>
      </c>
      <c r="D267" s="119" t="s">
        <v>329</v>
      </c>
      <c r="E267" s="121" t="s">
        <v>326</v>
      </c>
      <c r="F267" s="121" t="s">
        <v>355</v>
      </c>
      <c r="G267" s="121"/>
      <c r="H267" s="122">
        <v>2</v>
      </c>
      <c r="I267" s="123"/>
      <c r="J267" s="150" t="s">
        <v>375</v>
      </c>
      <c r="K267" s="124">
        <f t="shared" si="438"/>
        <v>12</v>
      </c>
      <c r="L267" s="123">
        <v>10</v>
      </c>
      <c r="M267" s="123">
        <v>2</v>
      </c>
      <c r="N267" s="123" t="s">
        <v>122</v>
      </c>
      <c r="O267" s="123"/>
      <c r="P267" s="124">
        <f t="shared" si="439"/>
        <v>1</v>
      </c>
      <c r="Q267" s="123">
        <v>1</v>
      </c>
      <c r="R267" s="123"/>
      <c r="S267" s="123" t="s">
        <v>376</v>
      </c>
      <c r="T267" s="123"/>
      <c r="U267" s="123" t="s">
        <v>390</v>
      </c>
      <c r="V267" s="123" t="s">
        <v>484</v>
      </c>
      <c r="W267" s="123" t="s">
        <v>530</v>
      </c>
      <c r="X267" s="123" t="s">
        <v>484</v>
      </c>
      <c r="Y267" s="123" t="s">
        <v>480</v>
      </c>
      <c r="Z267" s="297" t="s">
        <v>466</v>
      </c>
      <c r="AA267" s="126"/>
      <c r="AB267" s="127"/>
      <c r="AC267" s="128"/>
      <c r="AD267" s="129">
        <v>16</v>
      </c>
      <c r="AE267" s="130">
        <v>4</v>
      </c>
      <c r="AF267" s="131"/>
      <c r="AG267" s="132"/>
      <c r="AH267" s="133"/>
      <c r="AI267" s="132"/>
      <c r="AJ267" s="134"/>
      <c r="AK267" s="125" t="s">
        <v>332</v>
      </c>
      <c r="AL267" s="135"/>
      <c r="AM267" s="122"/>
      <c r="AN267" s="136">
        <f t="shared" si="254"/>
        <v>0</v>
      </c>
      <c r="AO267" s="137">
        <f t="shared" si="255"/>
        <v>0</v>
      </c>
      <c r="AP267" s="137">
        <f t="shared" si="256"/>
        <v>0</v>
      </c>
      <c r="AQ267" s="138">
        <f t="shared" si="257"/>
        <v>0</v>
      </c>
      <c r="AR267" s="137">
        <f t="shared" si="258"/>
        <v>0</v>
      </c>
      <c r="AS267" s="137">
        <f t="shared" si="259"/>
        <v>0</v>
      </c>
      <c r="AT267" s="137">
        <f t="shared" si="260"/>
        <v>0</v>
      </c>
      <c r="AU267" s="137">
        <f t="shared" si="261"/>
        <v>0</v>
      </c>
      <c r="AV267" s="137">
        <f t="shared" si="262"/>
        <v>0</v>
      </c>
      <c r="AW267" s="137">
        <f t="shared" si="263"/>
        <v>0</v>
      </c>
      <c r="AX267" s="137">
        <f t="shared" si="264"/>
        <v>0.75109090909090903</v>
      </c>
      <c r="AY267" s="137">
        <f t="shared" si="265"/>
        <v>0</v>
      </c>
      <c r="AZ267" s="137">
        <f t="shared" si="266"/>
        <v>0</v>
      </c>
      <c r="BA267" s="137">
        <f t="shared" si="267"/>
        <v>0</v>
      </c>
      <c r="BB267" s="137">
        <f t="shared" si="268"/>
        <v>0</v>
      </c>
      <c r="BC267" s="137">
        <f t="shared" si="269"/>
        <v>0</v>
      </c>
      <c r="BD267" s="137">
        <f t="shared" si="270"/>
        <v>0</v>
      </c>
      <c r="BE267" s="137">
        <f t="shared" si="271"/>
        <v>0</v>
      </c>
      <c r="BF267" s="137">
        <f t="shared" si="272"/>
        <v>0</v>
      </c>
      <c r="BG267" s="139">
        <f t="shared" si="273"/>
        <v>0</v>
      </c>
      <c r="BH267" s="140">
        <f t="shared" si="274"/>
        <v>0</v>
      </c>
      <c r="BI267" s="152">
        <f t="shared" si="275"/>
        <v>13.959242424242424</v>
      </c>
      <c r="BJ267" s="152">
        <f t="shared" si="276"/>
        <v>2.7918484848484848</v>
      </c>
      <c r="BK267" s="152">
        <f t="shared" si="277"/>
        <v>16.751090909090909</v>
      </c>
      <c r="BL267" s="153">
        <f t="shared" si="278"/>
        <v>0.16666666666666666</v>
      </c>
      <c r="BM267" s="141"/>
      <c r="BN267" s="152">
        <f t="shared" si="279"/>
        <v>0</v>
      </c>
      <c r="BO267" s="152">
        <f t="shared" si="280"/>
        <v>0</v>
      </c>
      <c r="BP267" s="152">
        <f t="shared" si="281"/>
        <v>0</v>
      </c>
      <c r="BQ267" s="142"/>
      <c r="BR267" s="143">
        <f t="shared" si="282"/>
        <v>16</v>
      </c>
      <c r="BS267" s="144">
        <f t="shared" si="283"/>
        <v>0.75109090909090903</v>
      </c>
      <c r="BT267" s="144">
        <f t="shared" si="284"/>
        <v>0.75109090909090903</v>
      </c>
      <c r="BU267" s="144">
        <f t="shared" si="285"/>
        <v>0</v>
      </c>
      <c r="BV267" s="145">
        <f t="shared" si="286"/>
        <v>0</v>
      </c>
      <c r="BW267" s="146">
        <f t="shared" si="287"/>
        <v>0</v>
      </c>
      <c r="BX267" s="147"/>
      <c r="BY267" s="144">
        <f t="shared" si="288"/>
        <v>13.959242424242424</v>
      </c>
      <c r="BZ267" s="144">
        <f t="shared" si="289"/>
        <v>2.7918484848484848</v>
      </c>
      <c r="CA267" s="144">
        <f t="shared" si="290"/>
        <v>16.751090909090909</v>
      </c>
      <c r="CB267" s="144">
        <f t="shared" si="291"/>
        <v>0</v>
      </c>
      <c r="CC267" s="144">
        <f t="shared" si="292"/>
        <v>0</v>
      </c>
      <c r="CD267" s="144">
        <f t="shared" si="293"/>
        <v>0</v>
      </c>
      <c r="CE267" s="144">
        <f t="shared" si="294"/>
        <v>0</v>
      </c>
      <c r="CF267" s="144">
        <f t="shared" si="295"/>
        <v>0</v>
      </c>
      <c r="CG267" s="144">
        <f t="shared" si="296"/>
        <v>0</v>
      </c>
      <c r="CH267" s="148">
        <f t="shared" si="297"/>
        <v>0</v>
      </c>
    </row>
    <row r="268" spans="1:86" s="149" customFormat="1" ht="31.5" customHeight="1" x14ac:dyDescent="0.25">
      <c r="A268" s="117" t="s">
        <v>44</v>
      </c>
      <c r="B268" s="118" t="s">
        <v>383</v>
      </c>
      <c r="C268" s="274" t="s">
        <v>459</v>
      </c>
      <c r="D268" s="119" t="s">
        <v>329</v>
      </c>
      <c r="E268" s="121" t="s">
        <v>157</v>
      </c>
      <c r="F268" s="121" t="s">
        <v>399</v>
      </c>
      <c r="G268" s="121"/>
      <c r="H268" s="122">
        <v>6</v>
      </c>
      <c r="I268" s="123" t="s">
        <v>330</v>
      </c>
      <c r="J268" s="123" t="s">
        <v>336</v>
      </c>
      <c r="K268" s="124">
        <f t="shared" si="438"/>
        <v>33</v>
      </c>
      <c r="L268" s="123">
        <v>21</v>
      </c>
      <c r="M268" s="123">
        <v>12</v>
      </c>
      <c r="N268" s="123" t="s">
        <v>119</v>
      </c>
      <c r="O268" s="123"/>
      <c r="P268" s="124">
        <f t="shared" si="439"/>
        <v>2</v>
      </c>
      <c r="Q268" s="123">
        <v>2</v>
      </c>
      <c r="R268" s="123"/>
      <c r="S268" s="123" t="s">
        <v>376</v>
      </c>
      <c r="T268" s="123"/>
      <c r="U268" s="123" t="s">
        <v>390</v>
      </c>
      <c r="V268" s="123" t="s">
        <v>484</v>
      </c>
      <c r="W268" s="123" t="s">
        <v>530</v>
      </c>
      <c r="X268" s="123" t="s">
        <v>484</v>
      </c>
      <c r="Y268" s="123" t="s">
        <v>480</v>
      </c>
      <c r="Z268" s="297" t="s">
        <v>466</v>
      </c>
      <c r="AA268" s="126">
        <v>72</v>
      </c>
      <c r="AB268" s="127">
        <v>16</v>
      </c>
      <c r="AC268" s="128"/>
      <c r="AD268" s="129"/>
      <c r="AE268" s="130"/>
      <c r="AF268" s="131"/>
      <c r="AG268" s="132"/>
      <c r="AH268" s="133"/>
      <c r="AI268" s="132"/>
      <c r="AJ268" s="134"/>
      <c r="AK268" s="125"/>
      <c r="AL268" s="135"/>
      <c r="AM268" s="122"/>
      <c r="AN268" s="136">
        <f t="shared" si="254"/>
        <v>8.25</v>
      </c>
      <c r="AO268" s="137">
        <f t="shared" si="255"/>
        <v>0</v>
      </c>
      <c r="AP268" s="137">
        <f t="shared" si="256"/>
        <v>0</v>
      </c>
      <c r="AQ268" s="138">
        <f t="shared" si="257"/>
        <v>1.6</v>
      </c>
      <c r="AR268" s="137">
        <f t="shared" si="258"/>
        <v>0</v>
      </c>
      <c r="AS268" s="137">
        <f t="shared" si="259"/>
        <v>0</v>
      </c>
      <c r="AT268" s="137">
        <f t="shared" si="260"/>
        <v>0</v>
      </c>
      <c r="AU268" s="137">
        <f t="shared" si="261"/>
        <v>0</v>
      </c>
      <c r="AV268" s="137">
        <f t="shared" si="262"/>
        <v>0</v>
      </c>
      <c r="AW268" s="137">
        <f t="shared" si="263"/>
        <v>0</v>
      </c>
      <c r="AX268" s="137">
        <f t="shared" si="264"/>
        <v>0</v>
      </c>
      <c r="AY268" s="137">
        <f t="shared" si="265"/>
        <v>0</v>
      </c>
      <c r="AZ268" s="137">
        <f t="shared" si="266"/>
        <v>0</v>
      </c>
      <c r="BA268" s="137">
        <f t="shared" si="267"/>
        <v>0</v>
      </c>
      <c r="BB268" s="137">
        <f t="shared" si="268"/>
        <v>0</v>
      </c>
      <c r="BC268" s="137">
        <f t="shared" si="269"/>
        <v>0</v>
      </c>
      <c r="BD268" s="137">
        <f t="shared" si="270"/>
        <v>0</v>
      </c>
      <c r="BE268" s="137">
        <f t="shared" si="271"/>
        <v>0</v>
      </c>
      <c r="BF268" s="137">
        <f t="shared" si="272"/>
        <v>0</v>
      </c>
      <c r="BG268" s="139">
        <f t="shared" si="273"/>
        <v>1.4256</v>
      </c>
      <c r="BH268" s="140">
        <f t="shared" si="274"/>
        <v>0</v>
      </c>
      <c r="BI268" s="152">
        <f t="shared" si="275"/>
        <v>17.357199999999999</v>
      </c>
      <c r="BJ268" s="152">
        <f t="shared" si="276"/>
        <v>9.9184000000000001</v>
      </c>
      <c r="BK268" s="152">
        <f t="shared" si="277"/>
        <v>27.275599999999997</v>
      </c>
      <c r="BL268" s="153">
        <f t="shared" si="278"/>
        <v>0.36363636363636365</v>
      </c>
      <c r="BM268" s="141"/>
      <c r="BN268" s="152">
        <f t="shared" si="279"/>
        <v>0</v>
      </c>
      <c r="BO268" s="152">
        <f t="shared" si="280"/>
        <v>0</v>
      </c>
      <c r="BP268" s="152">
        <f t="shared" si="281"/>
        <v>0</v>
      </c>
      <c r="BQ268" s="142"/>
      <c r="BR268" s="143">
        <f t="shared" si="282"/>
        <v>25.85</v>
      </c>
      <c r="BS268" s="144">
        <f t="shared" si="283"/>
        <v>1.4256</v>
      </c>
      <c r="BT268" s="144">
        <f t="shared" si="284"/>
        <v>1.4256</v>
      </c>
      <c r="BU268" s="144">
        <f t="shared" si="285"/>
        <v>0</v>
      </c>
      <c r="BV268" s="145">
        <f t="shared" si="286"/>
        <v>0</v>
      </c>
      <c r="BW268" s="146">
        <f t="shared" si="287"/>
        <v>-4.2188474935755949E-15</v>
      </c>
      <c r="BX268" s="147"/>
      <c r="BY268" s="144">
        <f t="shared" si="288"/>
        <v>17.357199999999999</v>
      </c>
      <c r="BZ268" s="144">
        <f t="shared" si="289"/>
        <v>9.9184000000000001</v>
      </c>
      <c r="CA268" s="144">
        <f t="shared" si="290"/>
        <v>27.275599999999997</v>
      </c>
      <c r="CB268" s="144">
        <f t="shared" si="291"/>
        <v>0</v>
      </c>
      <c r="CC268" s="144">
        <f t="shared" si="292"/>
        <v>0</v>
      </c>
      <c r="CD268" s="144">
        <f t="shared" si="293"/>
        <v>0</v>
      </c>
      <c r="CE268" s="144">
        <f t="shared" si="294"/>
        <v>0</v>
      </c>
      <c r="CF268" s="144">
        <f t="shared" si="295"/>
        <v>0</v>
      </c>
      <c r="CG268" s="144">
        <f t="shared" si="296"/>
        <v>0</v>
      </c>
      <c r="CH268" s="148">
        <f t="shared" si="297"/>
        <v>0</v>
      </c>
    </row>
    <row r="269" spans="1:86" s="149" customFormat="1" ht="31.5" customHeight="1" x14ac:dyDescent="0.25">
      <c r="A269" s="117" t="s">
        <v>44</v>
      </c>
      <c r="B269" s="118" t="s">
        <v>383</v>
      </c>
      <c r="C269" s="274" t="s">
        <v>459</v>
      </c>
      <c r="D269" s="119" t="s">
        <v>329</v>
      </c>
      <c r="E269" s="121" t="s">
        <v>157</v>
      </c>
      <c r="F269" s="121" t="s">
        <v>399</v>
      </c>
      <c r="G269" s="121"/>
      <c r="H269" s="122">
        <v>6</v>
      </c>
      <c r="I269" s="123"/>
      <c r="J269" s="123" t="s">
        <v>336</v>
      </c>
      <c r="K269" s="124">
        <f t="shared" si="438"/>
        <v>15</v>
      </c>
      <c r="L269" s="123">
        <v>9</v>
      </c>
      <c r="M269" s="123">
        <v>6</v>
      </c>
      <c r="N269" s="123" t="s">
        <v>122</v>
      </c>
      <c r="O269" s="123"/>
      <c r="P269" s="124">
        <f t="shared" si="439"/>
        <v>1</v>
      </c>
      <c r="Q269" s="123">
        <v>1</v>
      </c>
      <c r="R269" s="123"/>
      <c r="S269" s="123" t="s">
        <v>376</v>
      </c>
      <c r="T269" s="123"/>
      <c r="U269" s="123" t="s">
        <v>390</v>
      </c>
      <c r="V269" s="123" t="s">
        <v>484</v>
      </c>
      <c r="W269" s="123" t="s">
        <v>530</v>
      </c>
      <c r="X269" s="123" t="s">
        <v>484</v>
      </c>
      <c r="Y269" s="123" t="s">
        <v>480</v>
      </c>
      <c r="Z269" s="297" t="s">
        <v>466</v>
      </c>
      <c r="AA269" s="126"/>
      <c r="AB269" s="127"/>
      <c r="AC269" s="128"/>
      <c r="AD269" s="129">
        <v>16</v>
      </c>
      <c r="AE269" s="130">
        <v>31</v>
      </c>
      <c r="AF269" s="131"/>
      <c r="AG269" s="132"/>
      <c r="AH269" s="133"/>
      <c r="AI269" s="132"/>
      <c r="AJ269" s="134"/>
      <c r="AK269" s="125" t="s">
        <v>332</v>
      </c>
      <c r="AL269" s="135"/>
      <c r="AM269" s="122"/>
      <c r="AN269" s="136">
        <f t="shared" si="254"/>
        <v>0</v>
      </c>
      <c r="AO269" s="137">
        <f t="shared" si="255"/>
        <v>0</v>
      </c>
      <c r="AP269" s="137">
        <f t="shared" si="256"/>
        <v>0</v>
      </c>
      <c r="AQ269" s="138">
        <f t="shared" si="257"/>
        <v>0</v>
      </c>
      <c r="AR269" s="137">
        <f t="shared" si="258"/>
        <v>0</v>
      </c>
      <c r="AS269" s="137">
        <f t="shared" si="259"/>
        <v>0</v>
      </c>
      <c r="AT269" s="137">
        <f t="shared" si="260"/>
        <v>0</v>
      </c>
      <c r="AU269" s="137">
        <f t="shared" si="261"/>
        <v>0</v>
      </c>
      <c r="AV269" s="137">
        <f t="shared" si="262"/>
        <v>0</v>
      </c>
      <c r="AW269" s="137">
        <f t="shared" si="263"/>
        <v>0</v>
      </c>
      <c r="AX269" s="137">
        <f t="shared" si="264"/>
        <v>2.6338590604026844</v>
      </c>
      <c r="AY269" s="137">
        <f t="shared" si="265"/>
        <v>0</v>
      </c>
      <c r="AZ269" s="137">
        <f t="shared" si="266"/>
        <v>0</v>
      </c>
      <c r="BA269" s="137">
        <f t="shared" si="267"/>
        <v>0</v>
      </c>
      <c r="BB269" s="137">
        <f t="shared" si="268"/>
        <v>0</v>
      </c>
      <c r="BC269" s="137">
        <f t="shared" si="269"/>
        <v>0</v>
      </c>
      <c r="BD269" s="137">
        <f t="shared" si="270"/>
        <v>0</v>
      </c>
      <c r="BE269" s="137">
        <f t="shared" si="271"/>
        <v>0</v>
      </c>
      <c r="BF269" s="137">
        <f t="shared" si="272"/>
        <v>0</v>
      </c>
      <c r="BG269" s="139">
        <f t="shared" si="273"/>
        <v>0</v>
      </c>
      <c r="BH269" s="140">
        <f t="shared" si="274"/>
        <v>0</v>
      </c>
      <c r="BI269" s="152">
        <f t="shared" si="275"/>
        <v>11.18031543624161</v>
      </c>
      <c r="BJ269" s="152">
        <f t="shared" si="276"/>
        <v>7.4535436241610746</v>
      </c>
      <c r="BK269" s="152">
        <f t="shared" si="277"/>
        <v>18.633859060402685</v>
      </c>
      <c r="BL269" s="153">
        <f t="shared" si="278"/>
        <v>0.4</v>
      </c>
      <c r="BM269" s="141"/>
      <c r="BN269" s="152">
        <f t="shared" si="279"/>
        <v>0</v>
      </c>
      <c r="BO269" s="152">
        <f t="shared" si="280"/>
        <v>0</v>
      </c>
      <c r="BP269" s="152">
        <f t="shared" si="281"/>
        <v>0</v>
      </c>
      <c r="BQ269" s="142"/>
      <c r="BR269" s="143">
        <f t="shared" si="282"/>
        <v>16</v>
      </c>
      <c r="BS269" s="144">
        <f t="shared" si="283"/>
        <v>2.6338590604026844</v>
      </c>
      <c r="BT269" s="144">
        <f t="shared" si="284"/>
        <v>2.6338590604026844</v>
      </c>
      <c r="BU269" s="144">
        <f t="shared" si="285"/>
        <v>0</v>
      </c>
      <c r="BV269" s="145">
        <f t="shared" si="286"/>
        <v>0</v>
      </c>
      <c r="BW269" s="146">
        <f t="shared" si="287"/>
        <v>0</v>
      </c>
      <c r="BX269" s="147"/>
      <c r="BY269" s="144">
        <f t="shared" si="288"/>
        <v>11.18031543624161</v>
      </c>
      <c r="BZ269" s="144">
        <f t="shared" si="289"/>
        <v>7.4535436241610746</v>
      </c>
      <c r="CA269" s="144">
        <f t="shared" si="290"/>
        <v>18.633859060402685</v>
      </c>
      <c r="CB269" s="144">
        <f t="shared" si="291"/>
        <v>0</v>
      </c>
      <c r="CC269" s="144">
        <f t="shared" si="292"/>
        <v>0</v>
      </c>
      <c r="CD269" s="144">
        <f t="shared" si="293"/>
        <v>0</v>
      </c>
      <c r="CE269" s="144">
        <f t="shared" si="294"/>
        <v>0</v>
      </c>
      <c r="CF269" s="144">
        <f t="shared" si="295"/>
        <v>0</v>
      </c>
      <c r="CG269" s="144">
        <f t="shared" si="296"/>
        <v>0</v>
      </c>
      <c r="CH269" s="148">
        <f t="shared" si="297"/>
        <v>0</v>
      </c>
    </row>
    <row r="270" spans="1:86" s="149" customFormat="1" ht="31.5" customHeight="1" x14ac:dyDescent="0.25">
      <c r="A270" s="117" t="s">
        <v>44</v>
      </c>
      <c r="B270" s="118" t="s">
        <v>383</v>
      </c>
      <c r="C270" s="274" t="s">
        <v>459</v>
      </c>
      <c r="D270" s="119" t="s">
        <v>329</v>
      </c>
      <c r="E270" s="121" t="s">
        <v>157</v>
      </c>
      <c r="F270" s="121" t="s">
        <v>399</v>
      </c>
      <c r="G270" s="121"/>
      <c r="H270" s="122">
        <v>6</v>
      </c>
      <c r="I270" s="123"/>
      <c r="J270" s="123" t="s">
        <v>336</v>
      </c>
      <c r="K270" s="124">
        <f t="shared" si="438"/>
        <v>18</v>
      </c>
      <c r="L270" s="123">
        <v>12</v>
      </c>
      <c r="M270" s="123">
        <v>6</v>
      </c>
      <c r="N270" s="123" t="s">
        <v>122</v>
      </c>
      <c r="O270" s="123"/>
      <c r="P270" s="124">
        <f t="shared" si="439"/>
        <v>1</v>
      </c>
      <c r="Q270" s="123">
        <v>1</v>
      </c>
      <c r="R270" s="123"/>
      <c r="S270" s="123" t="s">
        <v>376</v>
      </c>
      <c r="T270" s="123"/>
      <c r="U270" s="123" t="s">
        <v>390</v>
      </c>
      <c r="V270" s="123" t="s">
        <v>484</v>
      </c>
      <c r="W270" s="123" t="s">
        <v>530</v>
      </c>
      <c r="X270" s="123" t="s">
        <v>484</v>
      </c>
      <c r="Y270" s="123" t="s">
        <v>480</v>
      </c>
      <c r="Z270" s="297" t="s">
        <v>466</v>
      </c>
      <c r="AA270" s="126"/>
      <c r="AB270" s="127"/>
      <c r="AC270" s="128"/>
      <c r="AD270" s="129">
        <v>16</v>
      </c>
      <c r="AE270" s="130">
        <v>31</v>
      </c>
      <c r="AF270" s="131"/>
      <c r="AG270" s="132"/>
      <c r="AH270" s="133"/>
      <c r="AI270" s="132"/>
      <c r="AJ270" s="134"/>
      <c r="AK270" s="125" t="s">
        <v>332</v>
      </c>
      <c r="AL270" s="135"/>
      <c r="AM270" s="122"/>
      <c r="AN270" s="136">
        <f t="shared" si="254"/>
        <v>0</v>
      </c>
      <c r="AO270" s="137">
        <f t="shared" si="255"/>
        <v>0</v>
      </c>
      <c r="AP270" s="137">
        <f t="shared" si="256"/>
        <v>0</v>
      </c>
      <c r="AQ270" s="138">
        <f t="shared" si="257"/>
        <v>0</v>
      </c>
      <c r="AR270" s="137">
        <f t="shared" si="258"/>
        <v>0</v>
      </c>
      <c r="AS270" s="137">
        <f t="shared" si="259"/>
        <v>0</v>
      </c>
      <c r="AT270" s="137">
        <f t="shared" si="260"/>
        <v>0</v>
      </c>
      <c r="AU270" s="137">
        <f t="shared" si="261"/>
        <v>0</v>
      </c>
      <c r="AV270" s="137">
        <f t="shared" si="262"/>
        <v>0</v>
      </c>
      <c r="AW270" s="137">
        <f t="shared" si="263"/>
        <v>0</v>
      </c>
      <c r="AX270" s="137">
        <f t="shared" si="264"/>
        <v>3.1606308724832211</v>
      </c>
      <c r="AY270" s="137">
        <f t="shared" si="265"/>
        <v>0</v>
      </c>
      <c r="AZ270" s="137">
        <f t="shared" si="266"/>
        <v>0</v>
      </c>
      <c r="BA270" s="137">
        <f t="shared" si="267"/>
        <v>0</v>
      </c>
      <c r="BB270" s="137">
        <f t="shared" si="268"/>
        <v>0</v>
      </c>
      <c r="BC270" s="137">
        <f t="shared" si="269"/>
        <v>0</v>
      </c>
      <c r="BD270" s="137">
        <f t="shared" si="270"/>
        <v>0</v>
      </c>
      <c r="BE270" s="137">
        <f t="shared" si="271"/>
        <v>0</v>
      </c>
      <c r="BF270" s="137">
        <f t="shared" si="272"/>
        <v>0</v>
      </c>
      <c r="BG270" s="139">
        <f t="shared" si="273"/>
        <v>0</v>
      </c>
      <c r="BH270" s="140">
        <f t="shared" si="274"/>
        <v>0</v>
      </c>
      <c r="BI270" s="152">
        <f t="shared" si="275"/>
        <v>12.773753914988815</v>
      </c>
      <c r="BJ270" s="152">
        <f t="shared" si="276"/>
        <v>6.3868769574944064</v>
      </c>
      <c r="BK270" s="152">
        <f t="shared" si="277"/>
        <v>19.160630872483221</v>
      </c>
      <c r="BL270" s="153">
        <f t="shared" si="278"/>
        <v>0.33333333333333331</v>
      </c>
      <c r="BM270" s="141"/>
      <c r="BN270" s="152">
        <f t="shared" si="279"/>
        <v>0</v>
      </c>
      <c r="BO270" s="152">
        <f t="shared" si="280"/>
        <v>0</v>
      </c>
      <c r="BP270" s="152">
        <f t="shared" si="281"/>
        <v>0</v>
      </c>
      <c r="BQ270" s="142"/>
      <c r="BR270" s="143">
        <f t="shared" si="282"/>
        <v>16</v>
      </c>
      <c r="BS270" s="144">
        <f t="shared" si="283"/>
        <v>3.1606308724832211</v>
      </c>
      <c r="BT270" s="144">
        <f t="shared" si="284"/>
        <v>3.1606308724832211</v>
      </c>
      <c r="BU270" s="144">
        <f t="shared" si="285"/>
        <v>0</v>
      </c>
      <c r="BV270" s="145">
        <f t="shared" si="286"/>
        <v>0</v>
      </c>
      <c r="BW270" s="146">
        <f t="shared" si="287"/>
        <v>0</v>
      </c>
      <c r="BX270" s="147"/>
      <c r="BY270" s="144">
        <f t="shared" si="288"/>
        <v>12.773753914988815</v>
      </c>
      <c r="BZ270" s="144">
        <f t="shared" si="289"/>
        <v>6.3868769574944064</v>
      </c>
      <c r="CA270" s="144">
        <f t="shared" si="290"/>
        <v>19.160630872483221</v>
      </c>
      <c r="CB270" s="144">
        <f t="shared" si="291"/>
        <v>0</v>
      </c>
      <c r="CC270" s="144">
        <f t="shared" si="292"/>
        <v>0</v>
      </c>
      <c r="CD270" s="144">
        <f t="shared" si="293"/>
        <v>0</v>
      </c>
      <c r="CE270" s="144">
        <f t="shared" si="294"/>
        <v>0</v>
      </c>
      <c r="CF270" s="144">
        <f t="shared" si="295"/>
        <v>0</v>
      </c>
      <c r="CG270" s="144">
        <f t="shared" si="296"/>
        <v>0</v>
      </c>
      <c r="CH270" s="148">
        <f t="shared" si="297"/>
        <v>0</v>
      </c>
    </row>
    <row r="271" spans="1:86" s="225" customFormat="1" ht="15.75" customHeight="1" x14ac:dyDescent="0.25">
      <c r="A271" s="273" t="s">
        <v>114</v>
      </c>
      <c r="B271" s="272" t="s">
        <v>346</v>
      </c>
      <c r="C271" s="274" t="s">
        <v>512</v>
      </c>
      <c r="D271" s="271"/>
      <c r="E271" s="121" t="s">
        <v>460</v>
      </c>
      <c r="F271" s="270" t="s">
        <v>363</v>
      </c>
      <c r="G271" s="270"/>
      <c r="H271" s="267">
        <v>8</v>
      </c>
      <c r="I271" s="266"/>
      <c r="J271" s="266"/>
      <c r="K271" s="124">
        <f t="shared" si="438"/>
        <v>1</v>
      </c>
      <c r="L271" s="266">
        <v>1</v>
      </c>
      <c r="M271" s="266"/>
      <c r="N271" s="266" t="s">
        <v>198</v>
      </c>
      <c r="O271" s="266"/>
      <c r="P271" s="124">
        <f t="shared" si="439"/>
        <v>1</v>
      </c>
      <c r="Q271" s="266">
        <v>1</v>
      </c>
      <c r="R271" s="266"/>
      <c r="S271" s="123" t="s">
        <v>329</v>
      </c>
      <c r="T271" s="266"/>
      <c r="U271" s="123" t="s">
        <v>390</v>
      </c>
      <c r="V271" s="123" t="s">
        <v>484</v>
      </c>
      <c r="W271" s="123" t="s">
        <v>530</v>
      </c>
      <c r="X271" s="123" t="s">
        <v>532</v>
      </c>
      <c r="Y271" s="123" t="s">
        <v>480</v>
      </c>
      <c r="Z271" s="298" t="s">
        <v>528</v>
      </c>
      <c r="AA271" s="126"/>
      <c r="AB271" s="127"/>
      <c r="AC271" s="128"/>
      <c r="AD271" s="129"/>
      <c r="AE271" s="130"/>
      <c r="AF271" s="131"/>
      <c r="AG271" s="132"/>
      <c r="AH271" s="133"/>
      <c r="AI271" s="132"/>
      <c r="AJ271" s="134"/>
      <c r="AK271" s="269"/>
      <c r="AL271" s="268"/>
      <c r="AM271" s="267"/>
      <c r="AN271" s="136">
        <f t="shared" si="254"/>
        <v>0</v>
      </c>
      <c r="AO271" s="137">
        <f t="shared" si="255"/>
        <v>0</v>
      </c>
      <c r="AP271" s="137">
        <f t="shared" si="256"/>
        <v>0</v>
      </c>
      <c r="AQ271" s="138">
        <f t="shared" si="257"/>
        <v>0</v>
      </c>
      <c r="AR271" s="137">
        <f t="shared" si="258"/>
        <v>0</v>
      </c>
      <c r="AS271" s="137">
        <f t="shared" si="259"/>
        <v>0</v>
      </c>
      <c r="AT271" s="137">
        <f t="shared" si="260"/>
        <v>0</v>
      </c>
      <c r="AU271" s="137">
        <f t="shared" si="261"/>
        <v>0</v>
      </c>
      <c r="AV271" s="137">
        <f t="shared" si="262"/>
        <v>0</v>
      </c>
      <c r="AW271" s="137">
        <f t="shared" si="263"/>
        <v>0</v>
      </c>
      <c r="AX271" s="137">
        <f t="shared" si="264"/>
        <v>0</v>
      </c>
      <c r="AY271" s="137">
        <f t="shared" si="265"/>
        <v>0</v>
      </c>
      <c r="AZ271" s="137">
        <f t="shared" si="266"/>
        <v>0</v>
      </c>
      <c r="BA271" s="137">
        <f t="shared" si="267"/>
        <v>0.33</v>
      </c>
      <c r="BB271" s="137">
        <f t="shared" si="268"/>
        <v>0</v>
      </c>
      <c r="BC271" s="137">
        <f t="shared" si="269"/>
        <v>0</v>
      </c>
      <c r="BD271" s="137">
        <f t="shared" si="270"/>
        <v>0</v>
      </c>
      <c r="BE271" s="137">
        <f t="shared" si="271"/>
        <v>0</v>
      </c>
      <c r="BF271" s="137">
        <f t="shared" si="272"/>
        <v>0</v>
      </c>
      <c r="BG271" s="139">
        <f t="shared" si="273"/>
        <v>0</v>
      </c>
      <c r="BH271" s="140">
        <f t="shared" si="274"/>
        <v>0</v>
      </c>
      <c r="BI271" s="152">
        <f t="shared" si="275"/>
        <v>0.33</v>
      </c>
      <c r="BJ271" s="152">
        <f t="shared" si="276"/>
        <v>0</v>
      </c>
      <c r="BK271" s="152">
        <f t="shared" si="277"/>
        <v>0.33</v>
      </c>
      <c r="BL271" s="153">
        <f t="shared" si="278"/>
        <v>0</v>
      </c>
      <c r="BM271" s="141"/>
      <c r="BN271" s="152">
        <f t="shared" si="279"/>
        <v>0</v>
      </c>
      <c r="BO271" s="152">
        <f t="shared" si="280"/>
        <v>0</v>
      </c>
      <c r="BP271" s="152">
        <f t="shared" si="281"/>
        <v>0</v>
      </c>
      <c r="BQ271" s="142"/>
      <c r="BR271" s="143">
        <f t="shared" si="282"/>
        <v>0.33</v>
      </c>
      <c r="BS271" s="144">
        <f t="shared" si="283"/>
        <v>0</v>
      </c>
      <c r="BT271" s="144">
        <f t="shared" si="284"/>
        <v>0</v>
      </c>
      <c r="BU271" s="144">
        <f t="shared" si="285"/>
        <v>0</v>
      </c>
      <c r="BV271" s="145">
        <f t="shared" si="286"/>
        <v>0</v>
      </c>
      <c r="BW271" s="146">
        <f t="shared" si="287"/>
        <v>0</v>
      </c>
      <c r="BX271" s="147"/>
      <c r="BY271" s="144">
        <f t="shared" si="288"/>
        <v>0</v>
      </c>
      <c r="BZ271" s="144">
        <f t="shared" si="289"/>
        <v>0</v>
      </c>
      <c r="CA271" s="144">
        <f t="shared" si="290"/>
        <v>0</v>
      </c>
      <c r="CB271" s="144">
        <f t="shared" si="291"/>
        <v>0</v>
      </c>
      <c r="CC271" s="144">
        <f t="shared" si="292"/>
        <v>0</v>
      </c>
      <c r="CD271" s="144">
        <f t="shared" si="293"/>
        <v>0</v>
      </c>
      <c r="CE271" s="144">
        <f t="shared" si="294"/>
        <v>0.33</v>
      </c>
      <c r="CF271" s="144">
        <f t="shared" si="295"/>
        <v>0</v>
      </c>
      <c r="CG271" s="144">
        <f t="shared" si="296"/>
        <v>0.33</v>
      </c>
      <c r="CH271" s="148">
        <f t="shared" si="297"/>
        <v>0</v>
      </c>
    </row>
    <row r="272" spans="1:86" s="225" customFormat="1" ht="15.75" customHeight="1" x14ac:dyDescent="0.25">
      <c r="A272" s="273" t="s">
        <v>114</v>
      </c>
      <c r="B272" s="272" t="s">
        <v>346</v>
      </c>
      <c r="C272" s="274" t="s">
        <v>512</v>
      </c>
      <c r="D272" s="271"/>
      <c r="E272" s="121" t="s">
        <v>460</v>
      </c>
      <c r="F272" s="270" t="s">
        <v>363</v>
      </c>
      <c r="G272" s="270"/>
      <c r="H272" s="267">
        <v>8</v>
      </c>
      <c r="I272" s="266"/>
      <c r="J272" s="266"/>
      <c r="K272" s="124">
        <f t="shared" ref="K272" si="992">L272+M272</f>
        <v>1</v>
      </c>
      <c r="L272" s="266">
        <v>1</v>
      </c>
      <c r="M272" s="266"/>
      <c r="N272" s="266" t="s">
        <v>198</v>
      </c>
      <c r="O272" s="266"/>
      <c r="P272" s="124">
        <f t="shared" ref="P272" si="993">SUM(Q272:R272)</f>
        <v>1</v>
      </c>
      <c r="Q272" s="266">
        <v>1</v>
      </c>
      <c r="R272" s="266"/>
      <c r="S272" s="123" t="s">
        <v>329</v>
      </c>
      <c r="T272" s="266"/>
      <c r="U272" s="123" t="s">
        <v>390</v>
      </c>
      <c r="V272" s="123" t="s">
        <v>482</v>
      </c>
      <c r="W272" s="123" t="s">
        <v>44</v>
      </c>
      <c r="X272" s="123" t="s">
        <v>482</v>
      </c>
      <c r="Y272" s="123" t="s">
        <v>480</v>
      </c>
      <c r="Z272" s="298" t="s">
        <v>471</v>
      </c>
      <c r="AA272" s="126"/>
      <c r="AB272" s="127"/>
      <c r="AC272" s="128"/>
      <c r="AD272" s="129"/>
      <c r="AE272" s="130"/>
      <c r="AF272" s="131"/>
      <c r="AG272" s="132"/>
      <c r="AH272" s="133"/>
      <c r="AI272" s="132"/>
      <c r="AJ272" s="134"/>
      <c r="AK272" s="269"/>
      <c r="AL272" s="268"/>
      <c r="AM272" s="267"/>
      <c r="AN272" s="136">
        <f t="shared" si="254"/>
        <v>0</v>
      </c>
      <c r="AO272" s="137">
        <f t="shared" si="255"/>
        <v>0</v>
      </c>
      <c r="AP272" s="137">
        <f t="shared" si="256"/>
        <v>0</v>
      </c>
      <c r="AQ272" s="138">
        <f t="shared" si="257"/>
        <v>0</v>
      </c>
      <c r="AR272" s="137">
        <f t="shared" si="258"/>
        <v>0</v>
      </c>
      <c r="AS272" s="137">
        <f t="shared" si="259"/>
        <v>0</v>
      </c>
      <c r="AT272" s="137">
        <f t="shared" si="260"/>
        <v>0</v>
      </c>
      <c r="AU272" s="137">
        <f t="shared" si="261"/>
        <v>0</v>
      </c>
      <c r="AV272" s="137">
        <f t="shared" si="262"/>
        <v>0</v>
      </c>
      <c r="AW272" s="137">
        <f t="shared" si="263"/>
        <v>0</v>
      </c>
      <c r="AX272" s="137">
        <f t="shared" si="264"/>
        <v>0</v>
      </c>
      <c r="AY272" s="137">
        <f t="shared" si="265"/>
        <v>0</v>
      </c>
      <c r="AZ272" s="137">
        <f t="shared" si="266"/>
        <v>0</v>
      </c>
      <c r="BA272" s="137">
        <f t="shared" si="267"/>
        <v>0.33</v>
      </c>
      <c r="BB272" s="137">
        <f t="shared" si="268"/>
        <v>0</v>
      </c>
      <c r="BC272" s="137">
        <f t="shared" si="269"/>
        <v>0</v>
      </c>
      <c r="BD272" s="137">
        <f t="shared" si="270"/>
        <v>0</v>
      </c>
      <c r="BE272" s="137">
        <f t="shared" si="271"/>
        <v>0</v>
      </c>
      <c r="BF272" s="137">
        <f t="shared" si="272"/>
        <v>0</v>
      </c>
      <c r="BG272" s="139">
        <f t="shared" si="273"/>
        <v>0</v>
      </c>
      <c r="BH272" s="140">
        <f t="shared" si="274"/>
        <v>0</v>
      </c>
      <c r="BI272" s="152">
        <f t="shared" si="275"/>
        <v>0.33</v>
      </c>
      <c r="BJ272" s="152">
        <f t="shared" si="276"/>
        <v>0</v>
      </c>
      <c r="BK272" s="152">
        <f t="shared" si="277"/>
        <v>0.33</v>
      </c>
      <c r="BL272" s="153">
        <f t="shared" si="278"/>
        <v>0</v>
      </c>
      <c r="BM272" s="141"/>
      <c r="BN272" s="152">
        <f t="shared" si="279"/>
        <v>0</v>
      </c>
      <c r="BO272" s="152">
        <f t="shared" si="280"/>
        <v>0</v>
      </c>
      <c r="BP272" s="152">
        <f t="shared" si="281"/>
        <v>0</v>
      </c>
      <c r="BQ272" s="142"/>
      <c r="BR272" s="143">
        <f t="shared" si="282"/>
        <v>0.33</v>
      </c>
      <c r="BS272" s="144">
        <f t="shared" si="283"/>
        <v>0</v>
      </c>
      <c r="BT272" s="144">
        <f t="shared" si="284"/>
        <v>0</v>
      </c>
      <c r="BU272" s="144">
        <f t="shared" si="285"/>
        <v>0</v>
      </c>
      <c r="BV272" s="145">
        <f t="shared" si="286"/>
        <v>0</v>
      </c>
      <c r="BW272" s="146">
        <f t="shared" si="287"/>
        <v>0</v>
      </c>
      <c r="BX272" s="147"/>
      <c r="BY272" s="144">
        <f t="shared" si="288"/>
        <v>0</v>
      </c>
      <c r="BZ272" s="144">
        <f t="shared" si="289"/>
        <v>0</v>
      </c>
      <c r="CA272" s="144">
        <f t="shared" si="290"/>
        <v>0</v>
      </c>
      <c r="CB272" s="144">
        <f t="shared" si="291"/>
        <v>0</v>
      </c>
      <c r="CC272" s="144">
        <f t="shared" si="292"/>
        <v>0</v>
      </c>
      <c r="CD272" s="144">
        <f t="shared" si="293"/>
        <v>0</v>
      </c>
      <c r="CE272" s="144">
        <f t="shared" si="294"/>
        <v>0.33</v>
      </c>
      <c r="CF272" s="144">
        <f t="shared" si="295"/>
        <v>0</v>
      </c>
      <c r="CG272" s="144">
        <f t="shared" si="296"/>
        <v>0.33</v>
      </c>
      <c r="CH272" s="148">
        <f t="shared" si="297"/>
        <v>0</v>
      </c>
    </row>
    <row r="273" spans="1:86" s="225" customFormat="1" ht="15.75" customHeight="1" x14ac:dyDescent="0.25">
      <c r="A273" s="273" t="s">
        <v>114</v>
      </c>
      <c r="B273" s="272" t="s">
        <v>346</v>
      </c>
      <c r="C273" s="274" t="s">
        <v>512</v>
      </c>
      <c r="D273" s="271"/>
      <c r="E273" s="121" t="s">
        <v>460</v>
      </c>
      <c r="F273" s="270" t="s">
        <v>363</v>
      </c>
      <c r="G273" s="270"/>
      <c r="H273" s="267">
        <v>8</v>
      </c>
      <c r="I273" s="266"/>
      <c r="J273" s="266"/>
      <c r="K273" s="124">
        <f t="shared" si="438"/>
        <v>1</v>
      </c>
      <c r="L273" s="266">
        <v>1</v>
      </c>
      <c r="M273" s="266"/>
      <c r="N273" s="266" t="s">
        <v>198</v>
      </c>
      <c r="O273" s="266"/>
      <c r="P273" s="124">
        <f t="shared" si="439"/>
        <v>1</v>
      </c>
      <c r="Q273" s="266">
        <v>1</v>
      </c>
      <c r="R273" s="266"/>
      <c r="S273" s="123" t="s">
        <v>329</v>
      </c>
      <c r="T273" s="266"/>
      <c r="U273" s="123" t="s">
        <v>390</v>
      </c>
      <c r="V273" s="123" t="s">
        <v>484</v>
      </c>
      <c r="W273" s="123" t="s">
        <v>44</v>
      </c>
      <c r="X273" s="123" t="s">
        <v>482</v>
      </c>
      <c r="Y273" s="123" t="s">
        <v>480</v>
      </c>
      <c r="Z273" s="298" t="s">
        <v>465</v>
      </c>
      <c r="AA273" s="126"/>
      <c r="AB273" s="127"/>
      <c r="AC273" s="128"/>
      <c r="AD273" s="129"/>
      <c r="AE273" s="130"/>
      <c r="AF273" s="131"/>
      <c r="AG273" s="132"/>
      <c r="AH273" s="133"/>
      <c r="AI273" s="132"/>
      <c r="AJ273" s="134"/>
      <c r="AK273" s="269"/>
      <c r="AL273" s="268"/>
      <c r="AM273" s="267"/>
      <c r="AN273" s="136">
        <f t="shared" si="254"/>
        <v>0</v>
      </c>
      <c r="AO273" s="137">
        <f t="shared" si="255"/>
        <v>0</v>
      </c>
      <c r="AP273" s="137">
        <f t="shared" si="256"/>
        <v>0</v>
      </c>
      <c r="AQ273" s="138">
        <f t="shared" si="257"/>
        <v>0</v>
      </c>
      <c r="AR273" s="137">
        <f t="shared" si="258"/>
        <v>0</v>
      </c>
      <c r="AS273" s="137">
        <f t="shared" si="259"/>
        <v>0</v>
      </c>
      <c r="AT273" s="137">
        <f t="shared" si="260"/>
        <v>0</v>
      </c>
      <c r="AU273" s="137">
        <f t="shared" si="261"/>
        <v>0</v>
      </c>
      <c r="AV273" s="137">
        <f t="shared" si="262"/>
        <v>0</v>
      </c>
      <c r="AW273" s="137">
        <f t="shared" si="263"/>
        <v>0</v>
      </c>
      <c r="AX273" s="137">
        <f t="shared" si="264"/>
        <v>0</v>
      </c>
      <c r="AY273" s="137">
        <f t="shared" si="265"/>
        <v>0</v>
      </c>
      <c r="AZ273" s="137">
        <f t="shared" si="266"/>
        <v>0</v>
      </c>
      <c r="BA273" s="137">
        <f t="shared" si="267"/>
        <v>0.33</v>
      </c>
      <c r="BB273" s="137">
        <f t="shared" si="268"/>
        <v>0</v>
      </c>
      <c r="BC273" s="137">
        <f t="shared" si="269"/>
        <v>0</v>
      </c>
      <c r="BD273" s="137">
        <f t="shared" si="270"/>
        <v>0</v>
      </c>
      <c r="BE273" s="137">
        <f t="shared" si="271"/>
        <v>0</v>
      </c>
      <c r="BF273" s="137">
        <f t="shared" si="272"/>
        <v>0</v>
      </c>
      <c r="BG273" s="139">
        <f t="shared" si="273"/>
        <v>0</v>
      </c>
      <c r="BH273" s="140">
        <f t="shared" si="274"/>
        <v>0</v>
      </c>
      <c r="BI273" s="152">
        <f t="shared" si="275"/>
        <v>0.33</v>
      </c>
      <c r="BJ273" s="152">
        <f t="shared" si="276"/>
        <v>0</v>
      </c>
      <c r="BK273" s="152">
        <f t="shared" si="277"/>
        <v>0.33</v>
      </c>
      <c r="BL273" s="153">
        <f t="shared" si="278"/>
        <v>0</v>
      </c>
      <c r="BM273" s="141"/>
      <c r="BN273" s="152">
        <f t="shared" si="279"/>
        <v>0</v>
      </c>
      <c r="BO273" s="152">
        <f t="shared" si="280"/>
        <v>0</v>
      </c>
      <c r="BP273" s="152">
        <f t="shared" si="281"/>
        <v>0</v>
      </c>
      <c r="BQ273" s="142"/>
      <c r="BR273" s="143">
        <f t="shared" si="282"/>
        <v>0.33</v>
      </c>
      <c r="BS273" s="144">
        <f t="shared" si="283"/>
        <v>0</v>
      </c>
      <c r="BT273" s="144">
        <f t="shared" si="284"/>
        <v>0</v>
      </c>
      <c r="BU273" s="144">
        <f t="shared" si="285"/>
        <v>0</v>
      </c>
      <c r="BV273" s="145">
        <f t="shared" si="286"/>
        <v>0</v>
      </c>
      <c r="BW273" s="146">
        <f t="shared" si="287"/>
        <v>0</v>
      </c>
      <c r="BX273" s="147"/>
      <c r="BY273" s="144">
        <f t="shared" si="288"/>
        <v>0</v>
      </c>
      <c r="BZ273" s="144">
        <f t="shared" si="289"/>
        <v>0</v>
      </c>
      <c r="CA273" s="144">
        <f t="shared" si="290"/>
        <v>0</v>
      </c>
      <c r="CB273" s="144">
        <f t="shared" si="291"/>
        <v>0</v>
      </c>
      <c r="CC273" s="144">
        <f t="shared" si="292"/>
        <v>0</v>
      </c>
      <c r="CD273" s="144">
        <f t="shared" si="293"/>
        <v>0</v>
      </c>
      <c r="CE273" s="144">
        <f t="shared" si="294"/>
        <v>0.33</v>
      </c>
      <c r="CF273" s="144">
        <f t="shared" si="295"/>
        <v>0</v>
      </c>
      <c r="CG273" s="144">
        <f t="shared" si="296"/>
        <v>0.33</v>
      </c>
      <c r="CH273" s="148">
        <f t="shared" si="297"/>
        <v>0</v>
      </c>
    </row>
    <row r="274" spans="1:86" s="149" customFormat="1" ht="15.75" customHeight="1" x14ac:dyDescent="0.25">
      <c r="A274" s="117" t="s">
        <v>352</v>
      </c>
      <c r="B274" s="118" t="s">
        <v>383</v>
      </c>
      <c r="C274" s="274" t="s">
        <v>389</v>
      </c>
      <c r="D274" s="119"/>
      <c r="E274" s="121" t="s">
        <v>460</v>
      </c>
      <c r="F274" s="121" t="s">
        <v>353</v>
      </c>
      <c r="G274" s="121"/>
      <c r="H274" s="122">
        <v>7</v>
      </c>
      <c r="I274" s="123"/>
      <c r="J274" s="123"/>
      <c r="K274" s="124">
        <f t="shared" ref="K274" si="994">L274+M274</f>
        <v>1</v>
      </c>
      <c r="L274" s="123">
        <v>1</v>
      </c>
      <c r="M274" s="123"/>
      <c r="N274" s="123" t="s">
        <v>119</v>
      </c>
      <c r="O274" s="123"/>
      <c r="P274" s="124">
        <f t="shared" ref="P274" si="995">SUM(Q274:R274)</f>
        <v>1</v>
      </c>
      <c r="Q274" s="123">
        <v>1</v>
      </c>
      <c r="R274" s="123"/>
      <c r="S274" s="123" t="s">
        <v>376</v>
      </c>
      <c r="T274" s="123"/>
      <c r="U274" s="123" t="s">
        <v>390</v>
      </c>
      <c r="V274" s="123" t="s">
        <v>484</v>
      </c>
      <c r="W274" s="123" t="s">
        <v>44</v>
      </c>
      <c r="X274" s="123" t="s">
        <v>482</v>
      </c>
      <c r="Y274" s="123" t="s">
        <v>480</v>
      </c>
      <c r="Z274" s="297" t="s">
        <v>465</v>
      </c>
      <c r="AA274" s="126">
        <v>306</v>
      </c>
      <c r="AB274" s="127"/>
      <c r="AC274" s="128"/>
      <c r="AD274" s="129"/>
      <c r="AE274" s="130">
        <v>110</v>
      </c>
      <c r="AF274" s="131"/>
      <c r="AG274" s="132"/>
      <c r="AH274" s="133"/>
      <c r="AI274" s="132"/>
      <c r="AJ274" s="134"/>
      <c r="AK274" s="125" t="s">
        <v>359</v>
      </c>
      <c r="AL274" s="135"/>
      <c r="AM274" s="122"/>
      <c r="AN274" s="136">
        <f t="shared" ref="AN274:AN325" si="996">IF(SUM(AB274:AD274)&lt;&gt;0,IF(I274="З",З1*K274,0),0)</f>
        <v>0</v>
      </c>
      <c r="AO274" s="137">
        <f t="shared" ref="AO274:AO325" si="997">IF(SUM(AB274:AD274)&lt;&gt;0,IF(I274="Э",ЭДЗ*K274,0),0)</f>
        <v>0</v>
      </c>
      <c r="AP274" s="137">
        <f t="shared" ref="AP274:AP325" si="998">IF(I274="Э",IF(SUM(AB274:AD274)&lt;&gt;0,IF(K274&gt;=6,КПЭ*P274,1*P274)),0)</f>
        <v>0</v>
      </c>
      <c r="AQ274" s="138">
        <f t="shared" ref="AQ274:AQ325" si="999">IF(AND(A274="Дн",N274="лек"),ТКЛД*AB274*P274,IF(AND(A274="А",F274="о",N274="лек"),ТКЛД*AB274*P274,IF(AND(A274="В",N274="лек"),ТКЛВ*AB274*P274,IF(AND(A274="З",N274="лек"),ТКЛЗ*AB274*P274,IF(AND(F274="з",N274="лек"),ТКЛЗ*K274,0)))))</f>
        <v>0</v>
      </c>
      <c r="AR274" s="137">
        <f t="shared" ref="AR274:AR325" si="1000">IF(OR(N274="ВЭМ",N274="ВЭА",N274="КЭ"),K274*ЭА,IF(N274="ВЭ",КПЭ,IF(N274="ПАС",K274*З2,0)))</f>
        <v>0</v>
      </c>
      <c r="AS274" s="137">
        <f t="shared" ref="AS274:AS325" si="1001">IF(OR(A274="З",F274="з",A274="В"),IF(AG274="г",AF274*K274*0.75,IF(AG274="",AF274*K274*РКЗ)),0)</f>
        <v>0</v>
      </c>
      <c r="AT274" s="137">
        <f t="shared" ref="AT274:AT325" si="1002">IF(OR(A274="З",F274="з",A274="в"),IF(AH274="мг",K274*ирпзг1,IF(AH274="А",K274*ирпзг2,0)),0)</f>
        <v>0</v>
      </c>
      <c r="AU274" s="137">
        <f t="shared" ref="AU274:AU325" si="1003">IF(OR(A274="З",A274="В",F274="з"),IF(N274&lt;&gt;"лек",IF(AB274="",K274*AI274*КРЗ,0),0),0)</f>
        <v>0</v>
      </c>
      <c r="AV274" s="137">
        <f t="shared" ref="AV274:AV325" si="1004">IF(OR(A274="З",A274="В",F274="з"),IF(N274&lt;&gt;"лек",IF(AB274="",K274*AJ274*КПЗ,0),0),0)</f>
        <v>0</v>
      </c>
      <c r="AW274" s="137">
        <f t="shared" ref="AW274:AW325" si="1005">IF(OR(N274="УП",N274="ПП"),рп*K274*AL274,IF(N274="ГП",K274*AL274*рпг,IF(N274="ПЛ",K274*AL274*РПП,0)))</f>
        <v>0</v>
      </c>
      <c r="AX274" s="137">
        <f t="shared" ref="AX274:AX325" si="1006">IF(OR(A274="Дн",F274="о"),IF(AK274="кр",(((0.01*AE274)+(кр*((40+0.6*AE274)/(180-AE274))))*0.3*K274),IF(AK274="ки",(((0.01*AE274)+(ки*((40+0.6*AE274)/(180-AE274))))*0.3*K274),IF(AK274="кт",(((0.01*AE274)+(кт*((40+0.6*AE274)/(180-AE274))))*0.3*K274),IF(AK274="кп",(((0.01*AE274)+(кп*((40+0.6*AE274)/(180-AE274))))*0.3*K274),IF(AK274="рф",(((0.01*AE274)+(рф*((40+0.6*AE274)/(180-AE274))))*0.3*K274),IF(AK274="ка",(((0.01*AE274)+(6*((40+0.6*AE274)/(180-AE274))))*0.3*K274),0)))))),0)</f>
        <v>0.51171428571428579</v>
      </c>
      <c r="AY274" s="137">
        <f t="shared" ref="AY274:AY325" si="1007">IF(N274="НР",IF(OR(F274="б",F274="с",F274="аб",F274="пб"),K274*рп*AL274,IF(F274="м",K274*нрм*AL274)),0)</f>
        <v>0</v>
      </c>
      <c r="AZ274" s="137">
        <f t="shared" ref="AZ274:AZ325" si="1008">IF(C274="ДП",HLOOKUP(IF(N274="К",T274,IF(N274="Р",N274,1)),столбцы,(MATCH(CONCATENATE(J274,E274,F274,G274),строки,0)+2),FALSE)*K274,0)</f>
        <v>0</v>
      </c>
      <c r="BA274" s="137">
        <f t="shared" ref="BA274:BA325" si="1009">IF(C274="ДПР",IF(N274="Д",K274*Д,IF(N274="РДП",IF(OR(F274="с",F274="м"),K274*РДП1,0))),0)+IF(C274="ДПР",IF(N274="А",K274*А,0))</f>
        <v>0</v>
      </c>
      <c r="BB274" s="137">
        <f t="shared" ref="BB274:BB325" si="1010">IF(AND(A274&lt;&gt;"А",C274="ГЭК"),IF(N274="ЧГ",K274*ЧГ,IF(N274="ПГ",K274*ПГ,IF(N274="СГ",K274*СГ,0))))+IF(AND(A274="А",C274="ГЭК",I274="нкр"),IF(N274="ЧГ",K274*ЧГ*2,IF(N274="ПГ",K274*ПГ*2,IF(N274="СГ",K274*СГ*2,0))))</f>
        <v>0</v>
      </c>
      <c r="BC274" s="137">
        <f t="shared" ref="BC274:BC325" si="1011">IF((8*AM274)&gt;=BB274,BB274,IF((8*AM274)&lt;BB274,8*AM274,0))</f>
        <v>0</v>
      </c>
      <c r="BD274" s="137">
        <f t="shared" ref="BD274:BD325" si="1012">IF(AND(A274="А",F274="о",N274="РА"),РАО*K274,IF(AND(A274="А",F274="з",N274="РА"),РАЗ*K274,0)+IF(AND(A274="А",H274=1,N274="РА"),2*K274,0)+IF(AND(A274="А",C274="История и философия науки",AK274="рф"),А*K274,0))</f>
        <v>0</v>
      </c>
      <c r="BE274" s="137">
        <f t="shared" ref="BE274:BE325" si="1013">IF(C274="Экспертиза",IF(N274="УСК",K274*кр,IF(N274="УСД",K274*ДР,0)),0)</f>
        <v>0</v>
      </c>
      <c r="BF274" s="137">
        <f t="shared" ref="BF274:BF325" si="1014">IF(OR(E274="54.05.01",E274="54.03.01"),IF(N274="П",AK274*6,IF(N274="У",AK274*3,IF(AK274="кпм",КПМ*K274,0))),0)</f>
        <v>0</v>
      </c>
      <c r="BG274" s="139">
        <f t="shared" ref="BG274:BG325" si="1015">IF(OR(A274="Дн",A274="В",F274="о"),IF(OR(I274="Э",I274="З"),AA274*K274*РГ,0),0)</f>
        <v>0</v>
      </c>
      <c r="BH274" s="140">
        <f t="shared" ref="BH274:BH325" si="1016">IF(C274="кафедра",рк,0)</f>
        <v>0</v>
      </c>
      <c r="BI274" s="152">
        <f t="shared" ref="BI274:BI325" si="1017">BK274*(1-BL274)</f>
        <v>0.51171428571428579</v>
      </c>
      <c r="BJ274" s="152">
        <f t="shared" ref="BJ274:BJ325" si="1018">BK274*BL274</f>
        <v>0</v>
      </c>
      <c r="BK274" s="152">
        <f t="shared" ref="BK274:BK325" si="1019">SUM(AN274:BH274,AB274:AD274)-BB274</f>
        <v>0.51171428571428579</v>
      </c>
      <c r="BL274" s="153">
        <f t="shared" ref="BL274:BL325" si="1020">IF(SUM(L274:M274)&lt;&gt;0,(M274/K274),0)</f>
        <v>0</v>
      </c>
      <c r="BM274" s="141"/>
      <c r="BN274" s="152">
        <f t="shared" ref="BN274:BN325" si="1021">IF(Y274="пч",BI274,0)</f>
        <v>0</v>
      </c>
      <c r="BO274" s="152">
        <f t="shared" ref="BO274:BO325" si="1022">IF(Y274="пч",BJ274,0)</f>
        <v>0</v>
      </c>
      <c r="BP274" s="152">
        <f t="shared" ref="BP274:BP325" si="1023">SUM(BN274:BO274)</f>
        <v>0</v>
      </c>
      <c r="BQ274" s="142"/>
      <c r="BR274" s="143">
        <f t="shared" ref="BR274:BR325" si="1024">SUM(AB274:AD274,AN274:AR274,AZ274,BC274,AW274)+IF(N274="Д",BA274,0)</f>
        <v>0</v>
      </c>
      <c r="BS274" s="144">
        <f t="shared" ref="BS274:BS325" si="1025">BT274+BU274+BV274</f>
        <v>0.51171428571428579</v>
      </c>
      <c r="BT274" s="144">
        <f t="shared" ref="BT274:BT325" si="1026">SUM(AT274,AX274,BG274)</f>
        <v>0.51171428571428579</v>
      </c>
      <c r="BU274" s="144">
        <f t="shared" ref="BU274:BU325" si="1027">SUM(AU274:AV274,AY274,BD274)+IF(AK274="кпм",BF274,0)+IF(N274="РДП",BA274,0)</f>
        <v>0</v>
      </c>
      <c r="BV274" s="145">
        <f t="shared" ref="BV274:BV325" si="1028">AS274</f>
        <v>0</v>
      </c>
      <c r="BW274" s="146">
        <f t="shared" ref="BW274:BW325" si="1029">BK274-BR274-BS274</f>
        <v>0</v>
      </c>
      <c r="BX274" s="147"/>
      <c r="BY274" s="144">
        <f t="shared" ref="BY274:BY325" si="1030">IF(A274="Дн",BI274,0)</f>
        <v>0</v>
      </c>
      <c r="BZ274" s="144">
        <f t="shared" ref="BZ274:BZ325" si="1031">IF(A274="Дн",BJ274,0)</f>
        <v>0</v>
      </c>
      <c r="CA274" s="144">
        <f t="shared" ref="CA274:CA325" si="1032">IF(A274="Дн",BK274,0)</f>
        <v>0</v>
      </c>
      <c r="CB274" s="144">
        <f t="shared" ref="CB274:CB325" si="1033">IF(A274="З",BI274,0)</f>
        <v>0</v>
      </c>
      <c r="CC274" s="144">
        <f t="shared" ref="CC274:CC325" si="1034">IF(A274="З",BJ274,0)</f>
        <v>0</v>
      </c>
      <c r="CD274" s="144">
        <f t="shared" ref="CD274:CD325" si="1035">IF(A274="З",BK274,0)</f>
        <v>0</v>
      </c>
      <c r="CE274" s="144">
        <f t="shared" ref="CE274:CE325" si="1036">IF(AND(A274&lt;&gt;"З",A274&lt;&gt;"Дн"),BI274,0)</f>
        <v>0.51171428571428579</v>
      </c>
      <c r="CF274" s="144">
        <f t="shared" ref="CF274:CF325" si="1037">IF(AND(A274&lt;&gt;"З",A274&lt;&gt;"Дн"),BJ274,0)</f>
        <v>0</v>
      </c>
      <c r="CG274" s="144">
        <f t="shared" ref="CG274:CG325" si="1038">IF(AND(A274&lt;&gt;"З",A274&lt;&gt;"Дн"),BK274,0)</f>
        <v>0.51171428571428579</v>
      </c>
      <c r="CH274" s="148">
        <f t="shared" ref="CH274:CH325" si="1039">BK274-CA274-CD274-CG274</f>
        <v>0</v>
      </c>
    </row>
    <row r="275" spans="1:86" s="149" customFormat="1" ht="15.75" customHeight="1" x14ac:dyDescent="0.25">
      <c r="A275" s="117" t="s">
        <v>352</v>
      </c>
      <c r="B275" s="118" t="s">
        <v>383</v>
      </c>
      <c r="C275" s="274" t="s">
        <v>511</v>
      </c>
      <c r="D275" s="119"/>
      <c r="E275" s="121" t="s">
        <v>460</v>
      </c>
      <c r="F275" s="121" t="s">
        <v>353</v>
      </c>
      <c r="G275" s="121"/>
      <c r="H275" s="122">
        <v>7</v>
      </c>
      <c r="I275" s="123"/>
      <c r="J275" s="123"/>
      <c r="K275" s="124">
        <f t="shared" si="438"/>
        <v>1</v>
      </c>
      <c r="L275" s="123">
        <v>1</v>
      </c>
      <c r="M275" s="123"/>
      <c r="N275" s="123" t="s">
        <v>129</v>
      </c>
      <c r="O275" s="123"/>
      <c r="P275" s="124">
        <f t="shared" si="439"/>
        <v>1</v>
      </c>
      <c r="Q275" s="123">
        <v>1</v>
      </c>
      <c r="R275" s="123"/>
      <c r="S275" s="123" t="s">
        <v>376</v>
      </c>
      <c r="T275" s="123"/>
      <c r="U275" s="123" t="s">
        <v>390</v>
      </c>
      <c r="V275" s="123" t="s">
        <v>484</v>
      </c>
      <c r="W275" s="123" t="s">
        <v>44</v>
      </c>
      <c r="X275" s="123" t="s">
        <v>482</v>
      </c>
      <c r="Y275" s="123" t="s">
        <v>480</v>
      </c>
      <c r="Z275" s="297" t="s">
        <v>465</v>
      </c>
      <c r="AA275" s="126"/>
      <c r="AB275" s="127"/>
      <c r="AC275" s="128"/>
      <c r="AD275" s="129"/>
      <c r="AE275" s="130"/>
      <c r="AF275" s="131"/>
      <c r="AG275" s="132"/>
      <c r="AH275" s="133"/>
      <c r="AI275" s="132"/>
      <c r="AJ275" s="134"/>
      <c r="AK275" s="125"/>
      <c r="AL275" s="135"/>
      <c r="AM275" s="122"/>
      <c r="AN275" s="136">
        <f t="shared" si="996"/>
        <v>0</v>
      </c>
      <c r="AO275" s="137">
        <f t="shared" si="997"/>
        <v>0</v>
      </c>
      <c r="AP275" s="137">
        <f t="shared" si="998"/>
        <v>0</v>
      </c>
      <c r="AQ275" s="138">
        <f t="shared" si="999"/>
        <v>0</v>
      </c>
      <c r="AR275" s="137">
        <f t="shared" si="1000"/>
        <v>1</v>
      </c>
      <c r="AS275" s="137">
        <f t="shared" si="1001"/>
        <v>0</v>
      </c>
      <c r="AT275" s="137">
        <f t="shared" si="1002"/>
        <v>0</v>
      </c>
      <c r="AU275" s="137">
        <f t="shared" si="1003"/>
        <v>0</v>
      </c>
      <c r="AV275" s="137">
        <f t="shared" si="1004"/>
        <v>0</v>
      </c>
      <c r="AW275" s="137">
        <f t="shared" si="1005"/>
        <v>0</v>
      </c>
      <c r="AX275" s="137">
        <f t="shared" si="1006"/>
        <v>0</v>
      </c>
      <c r="AY275" s="137">
        <f t="shared" si="1007"/>
        <v>0</v>
      </c>
      <c r="AZ275" s="137">
        <f t="shared" si="1008"/>
        <v>0</v>
      </c>
      <c r="BA275" s="137">
        <f t="shared" si="1009"/>
        <v>0</v>
      </c>
      <c r="BB275" s="137">
        <f t="shared" si="1010"/>
        <v>0</v>
      </c>
      <c r="BC275" s="137">
        <f t="shared" si="1011"/>
        <v>0</v>
      </c>
      <c r="BD275" s="137">
        <f t="shared" si="1012"/>
        <v>0</v>
      </c>
      <c r="BE275" s="137">
        <f t="shared" si="1013"/>
        <v>0</v>
      </c>
      <c r="BF275" s="137">
        <f t="shared" si="1014"/>
        <v>0</v>
      </c>
      <c r="BG275" s="139">
        <f t="shared" si="1015"/>
        <v>0</v>
      </c>
      <c r="BH275" s="140">
        <f t="shared" si="1016"/>
        <v>0</v>
      </c>
      <c r="BI275" s="152">
        <f t="shared" si="1017"/>
        <v>1</v>
      </c>
      <c r="BJ275" s="152">
        <f t="shared" si="1018"/>
        <v>0</v>
      </c>
      <c r="BK275" s="152">
        <f t="shared" si="1019"/>
        <v>1</v>
      </c>
      <c r="BL275" s="153">
        <f t="shared" si="1020"/>
        <v>0</v>
      </c>
      <c r="BM275" s="141"/>
      <c r="BN275" s="152">
        <f t="shared" si="1021"/>
        <v>0</v>
      </c>
      <c r="BO275" s="152">
        <f t="shared" si="1022"/>
        <v>0</v>
      </c>
      <c r="BP275" s="152">
        <f t="shared" si="1023"/>
        <v>0</v>
      </c>
      <c r="BQ275" s="142"/>
      <c r="BR275" s="143">
        <f t="shared" si="1024"/>
        <v>1</v>
      </c>
      <c r="BS275" s="144">
        <f t="shared" si="1025"/>
        <v>0</v>
      </c>
      <c r="BT275" s="144">
        <f t="shared" si="1026"/>
        <v>0</v>
      </c>
      <c r="BU275" s="144">
        <f t="shared" si="1027"/>
        <v>0</v>
      </c>
      <c r="BV275" s="145">
        <f t="shared" si="1028"/>
        <v>0</v>
      </c>
      <c r="BW275" s="146">
        <f t="shared" si="1029"/>
        <v>0</v>
      </c>
      <c r="BX275" s="147"/>
      <c r="BY275" s="144">
        <f t="shared" si="1030"/>
        <v>0</v>
      </c>
      <c r="BZ275" s="144">
        <f t="shared" si="1031"/>
        <v>0</v>
      </c>
      <c r="CA275" s="144">
        <f t="shared" si="1032"/>
        <v>0</v>
      </c>
      <c r="CB275" s="144">
        <f t="shared" si="1033"/>
        <v>0</v>
      </c>
      <c r="CC275" s="144">
        <f t="shared" si="1034"/>
        <v>0</v>
      </c>
      <c r="CD275" s="144">
        <f t="shared" si="1035"/>
        <v>0</v>
      </c>
      <c r="CE275" s="144">
        <f t="shared" si="1036"/>
        <v>1</v>
      </c>
      <c r="CF275" s="144">
        <f t="shared" si="1037"/>
        <v>0</v>
      </c>
      <c r="CG275" s="144">
        <f t="shared" si="1038"/>
        <v>1</v>
      </c>
      <c r="CH275" s="148">
        <f t="shared" si="1039"/>
        <v>0</v>
      </c>
    </row>
    <row r="276" spans="1:86" s="149" customFormat="1" ht="15.75" customHeight="1" x14ac:dyDescent="0.25">
      <c r="A276" s="117" t="s">
        <v>352</v>
      </c>
      <c r="B276" s="118" t="s">
        <v>392</v>
      </c>
      <c r="C276" s="274" t="s">
        <v>393</v>
      </c>
      <c r="D276" s="119"/>
      <c r="E276" s="121" t="s">
        <v>460</v>
      </c>
      <c r="F276" s="121" t="s">
        <v>353</v>
      </c>
      <c r="G276" s="121"/>
      <c r="H276" s="122">
        <v>7.8</v>
      </c>
      <c r="I276" s="123"/>
      <c r="J276" s="123"/>
      <c r="K276" s="124">
        <f t="shared" si="438"/>
        <v>1</v>
      </c>
      <c r="L276" s="123">
        <v>1</v>
      </c>
      <c r="M276" s="123"/>
      <c r="N276" s="123" t="s">
        <v>354</v>
      </c>
      <c r="O276" s="123"/>
      <c r="P276" s="124">
        <f t="shared" si="439"/>
        <v>1</v>
      </c>
      <c r="Q276" s="123">
        <v>1</v>
      </c>
      <c r="R276" s="123"/>
      <c r="S276" s="123" t="s">
        <v>376</v>
      </c>
      <c r="T276" s="123"/>
      <c r="U276" s="123" t="s">
        <v>390</v>
      </c>
      <c r="V276" s="123" t="s">
        <v>484</v>
      </c>
      <c r="W276" s="123" t="s">
        <v>44</v>
      </c>
      <c r="X276" s="123" t="s">
        <v>482</v>
      </c>
      <c r="Y276" s="123" t="s">
        <v>480</v>
      </c>
      <c r="Z276" s="297" t="s">
        <v>465</v>
      </c>
      <c r="AA276" s="126"/>
      <c r="AB276" s="127"/>
      <c r="AC276" s="128"/>
      <c r="AD276" s="129"/>
      <c r="AE276" s="130"/>
      <c r="AF276" s="131"/>
      <c r="AG276" s="132"/>
      <c r="AH276" s="133"/>
      <c r="AI276" s="132"/>
      <c r="AJ276" s="134"/>
      <c r="AK276" s="125"/>
      <c r="AL276" s="135"/>
      <c r="AM276" s="122"/>
      <c r="AN276" s="136">
        <f t="shared" si="996"/>
        <v>0</v>
      </c>
      <c r="AO276" s="137">
        <f t="shared" si="997"/>
        <v>0</v>
      </c>
      <c r="AP276" s="137">
        <f t="shared" si="998"/>
        <v>0</v>
      </c>
      <c r="AQ276" s="138">
        <f t="shared" si="999"/>
        <v>0</v>
      </c>
      <c r="AR276" s="137">
        <f t="shared" si="1000"/>
        <v>0</v>
      </c>
      <c r="AS276" s="137">
        <f t="shared" si="1001"/>
        <v>0</v>
      </c>
      <c r="AT276" s="137">
        <f t="shared" si="1002"/>
        <v>0</v>
      </c>
      <c r="AU276" s="137">
        <f t="shared" si="1003"/>
        <v>0</v>
      </c>
      <c r="AV276" s="137">
        <f t="shared" si="1004"/>
        <v>0</v>
      </c>
      <c r="AW276" s="137">
        <f t="shared" si="1005"/>
        <v>0</v>
      </c>
      <c r="AX276" s="137">
        <f t="shared" si="1006"/>
        <v>0</v>
      </c>
      <c r="AY276" s="137">
        <f t="shared" si="1007"/>
        <v>0</v>
      </c>
      <c r="AZ276" s="137">
        <f t="shared" si="1008"/>
        <v>0</v>
      </c>
      <c r="BA276" s="137">
        <f t="shared" si="1009"/>
        <v>0</v>
      </c>
      <c r="BB276" s="137">
        <f t="shared" si="1010"/>
        <v>0</v>
      </c>
      <c r="BC276" s="137">
        <f t="shared" si="1011"/>
        <v>0</v>
      </c>
      <c r="BD276" s="137">
        <f t="shared" si="1012"/>
        <v>50</v>
      </c>
      <c r="BE276" s="137">
        <f t="shared" si="1013"/>
        <v>0</v>
      </c>
      <c r="BF276" s="137">
        <f t="shared" si="1014"/>
        <v>0</v>
      </c>
      <c r="BG276" s="139">
        <f t="shared" si="1015"/>
        <v>0</v>
      </c>
      <c r="BH276" s="140">
        <f t="shared" si="1016"/>
        <v>0</v>
      </c>
      <c r="BI276" s="152">
        <f t="shared" si="1017"/>
        <v>50</v>
      </c>
      <c r="BJ276" s="152">
        <f t="shared" si="1018"/>
        <v>0</v>
      </c>
      <c r="BK276" s="152">
        <f t="shared" si="1019"/>
        <v>50</v>
      </c>
      <c r="BL276" s="153">
        <f t="shared" si="1020"/>
        <v>0</v>
      </c>
      <c r="BM276" s="141"/>
      <c r="BN276" s="152">
        <f t="shared" si="1021"/>
        <v>0</v>
      </c>
      <c r="BO276" s="152">
        <f t="shared" si="1022"/>
        <v>0</v>
      </c>
      <c r="BP276" s="152">
        <f t="shared" si="1023"/>
        <v>0</v>
      </c>
      <c r="BQ276" s="142"/>
      <c r="BR276" s="143">
        <f t="shared" si="1024"/>
        <v>0</v>
      </c>
      <c r="BS276" s="144">
        <f t="shared" si="1025"/>
        <v>50</v>
      </c>
      <c r="BT276" s="144">
        <f t="shared" si="1026"/>
        <v>0</v>
      </c>
      <c r="BU276" s="144">
        <f t="shared" si="1027"/>
        <v>50</v>
      </c>
      <c r="BV276" s="145">
        <f t="shared" si="1028"/>
        <v>0</v>
      </c>
      <c r="BW276" s="146">
        <f t="shared" si="1029"/>
        <v>0</v>
      </c>
      <c r="BX276" s="147"/>
      <c r="BY276" s="144">
        <f t="shared" si="1030"/>
        <v>0</v>
      </c>
      <c r="BZ276" s="144">
        <f t="shared" si="1031"/>
        <v>0</v>
      </c>
      <c r="CA276" s="144">
        <f t="shared" si="1032"/>
        <v>0</v>
      </c>
      <c r="CB276" s="144">
        <f t="shared" si="1033"/>
        <v>0</v>
      </c>
      <c r="CC276" s="144">
        <f t="shared" si="1034"/>
        <v>0</v>
      </c>
      <c r="CD276" s="144">
        <f t="shared" si="1035"/>
        <v>0</v>
      </c>
      <c r="CE276" s="144">
        <f t="shared" si="1036"/>
        <v>50</v>
      </c>
      <c r="CF276" s="144">
        <f t="shared" si="1037"/>
        <v>0</v>
      </c>
      <c r="CG276" s="144">
        <f t="shared" si="1038"/>
        <v>50</v>
      </c>
      <c r="CH276" s="148">
        <f t="shared" si="1039"/>
        <v>0</v>
      </c>
    </row>
    <row r="277" spans="1:86" s="149" customFormat="1" ht="15.75" customHeight="1" x14ac:dyDescent="0.25">
      <c r="A277" s="117" t="s">
        <v>44</v>
      </c>
      <c r="B277" s="118"/>
      <c r="C277" s="151" t="s">
        <v>381</v>
      </c>
      <c r="D277" s="119" t="s">
        <v>376</v>
      </c>
      <c r="E277" s="121"/>
      <c r="F277" s="121"/>
      <c r="G277" s="121"/>
      <c r="H277" s="122"/>
      <c r="I277" s="123"/>
      <c r="J277" s="123"/>
      <c r="K277" s="124">
        <f t="shared" si="438"/>
        <v>1</v>
      </c>
      <c r="L277" s="123">
        <v>1</v>
      </c>
      <c r="M277" s="123"/>
      <c r="N277" s="123" t="s">
        <v>337</v>
      </c>
      <c r="O277" s="123"/>
      <c r="P277" s="124">
        <f t="shared" si="439"/>
        <v>1</v>
      </c>
      <c r="Q277" s="123">
        <v>1</v>
      </c>
      <c r="R277" s="123"/>
      <c r="S277" s="123" t="s">
        <v>376</v>
      </c>
      <c r="T277" s="123"/>
      <c r="U277" s="123" t="s">
        <v>390</v>
      </c>
      <c r="V277" s="123" t="s">
        <v>484</v>
      </c>
      <c r="W277" s="123" t="s">
        <v>530</v>
      </c>
      <c r="X277" s="123" t="s">
        <v>532</v>
      </c>
      <c r="Y277" s="123" t="s">
        <v>480</v>
      </c>
      <c r="Z277" s="297" t="s">
        <v>528</v>
      </c>
      <c r="AA277" s="126"/>
      <c r="AB277" s="127"/>
      <c r="AC277" s="128"/>
      <c r="AD277" s="129"/>
      <c r="AE277" s="130"/>
      <c r="AF277" s="131"/>
      <c r="AG277" s="132"/>
      <c r="AH277" s="133"/>
      <c r="AI277" s="132"/>
      <c r="AJ277" s="134"/>
      <c r="AK277" s="125"/>
      <c r="AL277" s="135"/>
      <c r="AM277" s="122"/>
      <c r="AN277" s="136">
        <f t="shared" si="996"/>
        <v>0</v>
      </c>
      <c r="AO277" s="137">
        <f t="shared" si="997"/>
        <v>0</v>
      </c>
      <c r="AP277" s="137">
        <f t="shared" si="998"/>
        <v>0</v>
      </c>
      <c r="AQ277" s="138">
        <f t="shared" si="999"/>
        <v>0</v>
      </c>
      <c r="AR277" s="137">
        <f t="shared" si="1000"/>
        <v>0</v>
      </c>
      <c r="AS277" s="137">
        <f t="shared" si="1001"/>
        <v>0</v>
      </c>
      <c r="AT277" s="137">
        <f t="shared" si="1002"/>
        <v>0</v>
      </c>
      <c r="AU277" s="137">
        <f t="shared" si="1003"/>
        <v>0</v>
      </c>
      <c r="AV277" s="137">
        <f t="shared" si="1004"/>
        <v>0</v>
      </c>
      <c r="AW277" s="137">
        <f t="shared" si="1005"/>
        <v>0</v>
      </c>
      <c r="AX277" s="137">
        <f t="shared" si="1006"/>
        <v>0</v>
      </c>
      <c r="AY277" s="137">
        <f t="shared" si="1007"/>
        <v>0</v>
      </c>
      <c r="AZ277" s="137">
        <f t="shared" si="1008"/>
        <v>0</v>
      </c>
      <c r="BA277" s="137">
        <f t="shared" si="1009"/>
        <v>0</v>
      </c>
      <c r="BB277" s="137">
        <f t="shared" si="1010"/>
        <v>0</v>
      </c>
      <c r="BC277" s="137">
        <f t="shared" si="1011"/>
        <v>0</v>
      </c>
      <c r="BD277" s="137">
        <f t="shared" si="1012"/>
        <v>0</v>
      </c>
      <c r="BE277" s="137">
        <f t="shared" si="1013"/>
        <v>0</v>
      </c>
      <c r="BF277" s="137">
        <f t="shared" si="1014"/>
        <v>0</v>
      </c>
      <c r="BG277" s="139">
        <f t="shared" si="1015"/>
        <v>0</v>
      </c>
      <c r="BH277" s="140">
        <f t="shared" si="1016"/>
        <v>50</v>
      </c>
      <c r="BI277" s="152">
        <f t="shared" si="1017"/>
        <v>50</v>
      </c>
      <c r="BJ277" s="152">
        <f t="shared" si="1018"/>
        <v>0</v>
      </c>
      <c r="BK277" s="152">
        <f t="shared" si="1019"/>
        <v>50</v>
      </c>
      <c r="BL277" s="153">
        <f t="shared" si="1020"/>
        <v>0</v>
      </c>
      <c r="BM277" s="141"/>
      <c r="BN277" s="152">
        <f t="shared" si="1021"/>
        <v>0</v>
      </c>
      <c r="BO277" s="152">
        <f t="shared" si="1022"/>
        <v>0</v>
      </c>
      <c r="BP277" s="152">
        <f t="shared" si="1023"/>
        <v>0</v>
      </c>
      <c r="BQ277" s="142"/>
      <c r="BR277" s="143">
        <f t="shared" si="1024"/>
        <v>0</v>
      </c>
      <c r="BS277" s="144">
        <f t="shared" si="1025"/>
        <v>0</v>
      </c>
      <c r="BT277" s="144">
        <f t="shared" si="1026"/>
        <v>0</v>
      </c>
      <c r="BU277" s="144">
        <f t="shared" si="1027"/>
        <v>0</v>
      </c>
      <c r="BV277" s="145">
        <f t="shared" si="1028"/>
        <v>0</v>
      </c>
      <c r="BW277" s="146">
        <f t="shared" si="1029"/>
        <v>50</v>
      </c>
      <c r="BX277" s="147"/>
      <c r="BY277" s="144">
        <f t="shared" si="1030"/>
        <v>50</v>
      </c>
      <c r="BZ277" s="144">
        <f t="shared" si="1031"/>
        <v>0</v>
      </c>
      <c r="CA277" s="144">
        <f t="shared" si="1032"/>
        <v>50</v>
      </c>
      <c r="CB277" s="144">
        <f t="shared" si="1033"/>
        <v>0</v>
      </c>
      <c r="CC277" s="144">
        <f t="shared" si="1034"/>
        <v>0</v>
      </c>
      <c r="CD277" s="144">
        <f t="shared" si="1035"/>
        <v>0</v>
      </c>
      <c r="CE277" s="144">
        <f t="shared" si="1036"/>
        <v>0</v>
      </c>
      <c r="CF277" s="144">
        <f t="shared" si="1037"/>
        <v>0</v>
      </c>
      <c r="CG277" s="144">
        <f t="shared" si="1038"/>
        <v>0</v>
      </c>
      <c r="CH277" s="148">
        <f t="shared" si="1039"/>
        <v>0</v>
      </c>
    </row>
    <row r="278" spans="1:86" s="149" customFormat="1" ht="31.5" customHeight="1" x14ac:dyDescent="0.25">
      <c r="A278" s="117" t="s">
        <v>342</v>
      </c>
      <c r="B278" s="118" t="s">
        <v>383</v>
      </c>
      <c r="C278" s="274" t="s">
        <v>427</v>
      </c>
      <c r="D278" s="119"/>
      <c r="E278" s="121" t="s">
        <v>22</v>
      </c>
      <c r="F278" s="121" t="s">
        <v>170</v>
      </c>
      <c r="G278" s="121"/>
      <c r="H278" s="122">
        <v>7</v>
      </c>
      <c r="I278" s="123" t="s">
        <v>333</v>
      </c>
      <c r="J278" s="123" t="s">
        <v>380</v>
      </c>
      <c r="K278" s="124">
        <f t="shared" si="438"/>
        <v>10</v>
      </c>
      <c r="L278" s="123">
        <v>4</v>
      </c>
      <c r="M278" s="123">
        <v>6</v>
      </c>
      <c r="N278" s="123" t="s">
        <v>119</v>
      </c>
      <c r="O278" s="123"/>
      <c r="P278" s="124">
        <f t="shared" si="439"/>
        <v>1</v>
      </c>
      <c r="Q278" s="123">
        <v>1</v>
      </c>
      <c r="R278" s="123"/>
      <c r="S278" s="123" t="s">
        <v>329</v>
      </c>
      <c r="T278" s="123"/>
      <c r="U278" s="123" t="s">
        <v>390</v>
      </c>
      <c r="V278" s="123"/>
      <c r="W278" s="123" t="s">
        <v>530</v>
      </c>
      <c r="X278" s="123" t="s">
        <v>484</v>
      </c>
      <c r="Y278" s="123" t="s">
        <v>480</v>
      </c>
      <c r="Z278" s="297" t="s">
        <v>470</v>
      </c>
      <c r="AA278" s="126"/>
      <c r="AB278" s="127">
        <v>10</v>
      </c>
      <c r="AC278" s="128"/>
      <c r="AD278" s="129"/>
      <c r="AE278" s="130"/>
      <c r="AF278" s="131"/>
      <c r="AG278" s="132"/>
      <c r="AH278" s="133"/>
      <c r="AI278" s="132"/>
      <c r="AJ278" s="134"/>
      <c r="AK278" s="125"/>
      <c r="AL278" s="135"/>
      <c r="AM278" s="122"/>
      <c r="AN278" s="136">
        <f t="shared" si="996"/>
        <v>0</v>
      </c>
      <c r="AO278" s="137">
        <f t="shared" si="997"/>
        <v>3.5</v>
      </c>
      <c r="AP278" s="137">
        <f t="shared" si="998"/>
        <v>2</v>
      </c>
      <c r="AQ278" s="138">
        <f t="shared" si="999"/>
        <v>1.5</v>
      </c>
      <c r="AR278" s="137">
        <f t="shared" si="1000"/>
        <v>0</v>
      </c>
      <c r="AS278" s="137">
        <f t="shared" si="1001"/>
        <v>0</v>
      </c>
      <c r="AT278" s="137">
        <f t="shared" si="1002"/>
        <v>0</v>
      </c>
      <c r="AU278" s="137">
        <f t="shared" si="1003"/>
        <v>0</v>
      </c>
      <c r="AV278" s="137">
        <f t="shared" si="1004"/>
        <v>0</v>
      </c>
      <c r="AW278" s="137">
        <f t="shared" si="1005"/>
        <v>0</v>
      </c>
      <c r="AX278" s="137">
        <f t="shared" si="1006"/>
        <v>0</v>
      </c>
      <c r="AY278" s="137">
        <f t="shared" si="1007"/>
        <v>0</v>
      </c>
      <c r="AZ278" s="137">
        <f t="shared" si="1008"/>
        <v>0</v>
      </c>
      <c r="BA278" s="137">
        <f t="shared" si="1009"/>
        <v>0</v>
      </c>
      <c r="BB278" s="137">
        <f t="shared" si="1010"/>
        <v>0</v>
      </c>
      <c r="BC278" s="137">
        <f t="shared" si="1011"/>
        <v>0</v>
      </c>
      <c r="BD278" s="137">
        <f t="shared" si="1012"/>
        <v>0</v>
      </c>
      <c r="BE278" s="137">
        <f t="shared" si="1013"/>
        <v>0</v>
      </c>
      <c r="BF278" s="137">
        <f t="shared" si="1014"/>
        <v>0</v>
      </c>
      <c r="BG278" s="139">
        <f t="shared" si="1015"/>
        <v>0</v>
      </c>
      <c r="BH278" s="140">
        <f t="shared" si="1016"/>
        <v>0</v>
      </c>
      <c r="BI278" s="152">
        <f t="shared" si="1017"/>
        <v>6.8000000000000007</v>
      </c>
      <c r="BJ278" s="152">
        <f t="shared" si="1018"/>
        <v>10.199999999999999</v>
      </c>
      <c r="BK278" s="152">
        <f t="shared" si="1019"/>
        <v>17</v>
      </c>
      <c r="BL278" s="153">
        <f t="shared" si="1020"/>
        <v>0.6</v>
      </c>
      <c r="BM278" s="141"/>
      <c r="BN278" s="152">
        <f t="shared" si="1021"/>
        <v>0</v>
      </c>
      <c r="BO278" s="152">
        <f t="shared" si="1022"/>
        <v>0</v>
      </c>
      <c r="BP278" s="152">
        <f t="shared" si="1023"/>
        <v>0</v>
      </c>
      <c r="BQ278" s="142"/>
      <c r="BR278" s="143">
        <f t="shared" si="1024"/>
        <v>17</v>
      </c>
      <c r="BS278" s="144">
        <f t="shared" si="1025"/>
        <v>0</v>
      </c>
      <c r="BT278" s="144">
        <f t="shared" si="1026"/>
        <v>0</v>
      </c>
      <c r="BU278" s="144">
        <f t="shared" si="1027"/>
        <v>0</v>
      </c>
      <c r="BV278" s="145">
        <f t="shared" si="1028"/>
        <v>0</v>
      </c>
      <c r="BW278" s="146">
        <f t="shared" si="1029"/>
        <v>0</v>
      </c>
      <c r="BX278" s="147"/>
      <c r="BY278" s="144">
        <f t="shared" si="1030"/>
        <v>0</v>
      </c>
      <c r="BZ278" s="144">
        <f t="shared" si="1031"/>
        <v>0</v>
      </c>
      <c r="CA278" s="144">
        <f t="shared" si="1032"/>
        <v>0</v>
      </c>
      <c r="CB278" s="144">
        <f t="shared" si="1033"/>
        <v>6.8000000000000007</v>
      </c>
      <c r="CC278" s="144">
        <f t="shared" si="1034"/>
        <v>10.199999999999999</v>
      </c>
      <c r="CD278" s="144">
        <f t="shared" si="1035"/>
        <v>17</v>
      </c>
      <c r="CE278" s="144">
        <f t="shared" si="1036"/>
        <v>0</v>
      </c>
      <c r="CF278" s="144">
        <f t="shared" si="1037"/>
        <v>0</v>
      </c>
      <c r="CG278" s="144">
        <f t="shared" si="1038"/>
        <v>0</v>
      </c>
      <c r="CH278" s="148">
        <f t="shared" si="1039"/>
        <v>0</v>
      </c>
    </row>
    <row r="279" spans="1:86" s="149" customFormat="1" ht="31.5" customHeight="1" x14ac:dyDescent="0.25">
      <c r="A279" s="117" t="s">
        <v>342</v>
      </c>
      <c r="B279" s="118" t="s">
        <v>383</v>
      </c>
      <c r="C279" s="274" t="s">
        <v>427</v>
      </c>
      <c r="D279" s="119"/>
      <c r="E279" s="121" t="s">
        <v>22</v>
      </c>
      <c r="F279" s="121" t="s">
        <v>170</v>
      </c>
      <c r="G279" s="121"/>
      <c r="H279" s="122">
        <v>7</v>
      </c>
      <c r="I279" s="123"/>
      <c r="J279" s="123" t="s">
        <v>380</v>
      </c>
      <c r="K279" s="124">
        <f t="shared" si="438"/>
        <v>10</v>
      </c>
      <c r="L279" s="123">
        <v>4</v>
      </c>
      <c r="M279" s="123">
        <v>6</v>
      </c>
      <c r="N279" s="123" t="s">
        <v>122</v>
      </c>
      <c r="O279" s="123"/>
      <c r="P279" s="124">
        <f t="shared" si="439"/>
        <v>1</v>
      </c>
      <c r="Q279" s="123">
        <v>1</v>
      </c>
      <c r="R279" s="123"/>
      <c r="S279" s="123" t="s">
        <v>329</v>
      </c>
      <c r="T279" s="123"/>
      <c r="U279" s="123" t="s">
        <v>390</v>
      </c>
      <c r="V279" s="123"/>
      <c r="W279" s="123"/>
      <c r="X279" s="123" t="s">
        <v>478</v>
      </c>
      <c r="Y279" s="123" t="s">
        <v>480</v>
      </c>
      <c r="Z279" s="297" t="s">
        <v>468</v>
      </c>
      <c r="AA279" s="126"/>
      <c r="AB279" s="127"/>
      <c r="AC279" s="128"/>
      <c r="AD279" s="129">
        <v>14</v>
      </c>
      <c r="AE279" s="130"/>
      <c r="AF279" s="131">
        <v>1</v>
      </c>
      <c r="AG279" s="132"/>
      <c r="AH279" s="133"/>
      <c r="AI279" s="132"/>
      <c r="AJ279" s="134"/>
      <c r="AK279" s="125"/>
      <c r="AL279" s="135"/>
      <c r="AM279" s="122"/>
      <c r="AN279" s="136">
        <f t="shared" si="996"/>
        <v>0</v>
      </c>
      <c r="AO279" s="137">
        <f t="shared" si="997"/>
        <v>0</v>
      </c>
      <c r="AP279" s="137">
        <f t="shared" si="998"/>
        <v>0</v>
      </c>
      <c r="AQ279" s="138">
        <f t="shared" si="999"/>
        <v>0</v>
      </c>
      <c r="AR279" s="137">
        <f t="shared" si="1000"/>
        <v>0</v>
      </c>
      <c r="AS279" s="137">
        <f t="shared" si="1001"/>
        <v>5</v>
      </c>
      <c r="AT279" s="137">
        <f t="shared" si="1002"/>
        <v>0</v>
      </c>
      <c r="AU279" s="137">
        <f t="shared" si="1003"/>
        <v>0</v>
      </c>
      <c r="AV279" s="137">
        <f t="shared" si="1004"/>
        <v>0</v>
      </c>
      <c r="AW279" s="137">
        <f t="shared" si="1005"/>
        <v>0</v>
      </c>
      <c r="AX279" s="137">
        <f t="shared" si="1006"/>
        <v>0</v>
      </c>
      <c r="AY279" s="137">
        <f t="shared" si="1007"/>
        <v>0</v>
      </c>
      <c r="AZ279" s="137">
        <f t="shared" si="1008"/>
        <v>0</v>
      </c>
      <c r="BA279" s="137">
        <f t="shared" si="1009"/>
        <v>0</v>
      </c>
      <c r="BB279" s="137">
        <f t="shared" si="1010"/>
        <v>0</v>
      </c>
      <c r="BC279" s="137">
        <f t="shared" si="1011"/>
        <v>0</v>
      </c>
      <c r="BD279" s="137">
        <f t="shared" si="1012"/>
        <v>0</v>
      </c>
      <c r="BE279" s="137">
        <f t="shared" si="1013"/>
        <v>0</v>
      </c>
      <c r="BF279" s="137">
        <f t="shared" si="1014"/>
        <v>0</v>
      </c>
      <c r="BG279" s="139">
        <f t="shared" si="1015"/>
        <v>0</v>
      </c>
      <c r="BH279" s="140">
        <f t="shared" si="1016"/>
        <v>0</v>
      </c>
      <c r="BI279" s="152">
        <f t="shared" si="1017"/>
        <v>7.6000000000000005</v>
      </c>
      <c r="BJ279" s="152">
        <f t="shared" si="1018"/>
        <v>11.4</v>
      </c>
      <c r="BK279" s="152">
        <f t="shared" si="1019"/>
        <v>19</v>
      </c>
      <c r="BL279" s="153">
        <f t="shared" si="1020"/>
        <v>0.6</v>
      </c>
      <c r="BM279" s="141"/>
      <c r="BN279" s="152">
        <f t="shared" si="1021"/>
        <v>0</v>
      </c>
      <c r="BO279" s="152">
        <f t="shared" si="1022"/>
        <v>0</v>
      </c>
      <c r="BP279" s="152">
        <f t="shared" si="1023"/>
        <v>0</v>
      </c>
      <c r="BQ279" s="142"/>
      <c r="BR279" s="143">
        <f t="shared" si="1024"/>
        <v>14</v>
      </c>
      <c r="BS279" s="144">
        <f t="shared" si="1025"/>
        <v>5</v>
      </c>
      <c r="BT279" s="144">
        <f t="shared" si="1026"/>
        <v>0</v>
      </c>
      <c r="BU279" s="144">
        <f t="shared" si="1027"/>
        <v>0</v>
      </c>
      <c r="BV279" s="145">
        <f t="shared" si="1028"/>
        <v>5</v>
      </c>
      <c r="BW279" s="146">
        <f t="shared" si="1029"/>
        <v>0</v>
      </c>
      <c r="BX279" s="147"/>
      <c r="BY279" s="144">
        <f t="shared" si="1030"/>
        <v>0</v>
      </c>
      <c r="BZ279" s="144">
        <f t="shared" si="1031"/>
        <v>0</v>
      </c>
      <c r="CA279" s="144">
        <f t="shared" si="1032"/>
        <v>0</v>
      </c>
      <c r="CB279" s="144">
        <f t="shared" si="1033"/>
        <v>7.6000000000000005</v>
      </c>
      <c r="CC279" s="144">
        <f t="shared" si="1034"/>
        <v>11.4</v>
      </c>
      <c r="CD279" s="144">
        <f t="shared" si="1035"/>
        <v>19</v>
      </c>
      <c r="CE279" s="144">
        <f t="shared" si="1036"/>
        <v>0</v>
      </c>
      <c r="CF279" s="144">
        <f t="shared" si="1037"/>
        <v>0</v>
      </c>
      <c r="CG279" s="144">
        <f t="shared" si="1038"/>
        <v>0</v>
      </c>
      <c r="CH279" s="148">
        <f t="shared" si="1039"/>
        <v>0</v>
      </c>
    </row>
    <row r="280" spans="1:86" s="149" customFormat="1" ht="15.75" customHeight="1" x14ac:dyDescent="0.25">
      <c r="A280" s="117" t="s">
        <v>342</v>
      </c>
      <c r="B280" s="118" t="s">
        <v>383</v>
      </c>
      <c r="C280" s="274" t="s">
        <v>420</v>
      </c>
      <c r="D280" s="119"/>
      <c r="E280" s="121" t="s">
        <v>22</v>
      </c>
      <c r="F280" s="121" t="s">
        <v>170</v>
      </c>
      <c r="G280" s="121"/>
      <c r="H280" s="122">
        <v>7</v>
      </c>
      <c r="I280" s="123" t="s">
        <v>342</v>
      </c>
      <c r="J280" s="123" t="s">
        <v>380</v>
      </c>
      <c r="K280" s="124">
        <f t="shared" si="438"/>
        <v>10</v>
      </c>
      <c r="L280" s="123">
        <v>4</v>
      </c>
      <c r="M280" s="123">
        <v>6</v>
      </c>
      <c r="N280" s="123" t="s">
        <v>119</v>
      </c>
      <c r="O280" s="123"/>
      <c r="P280" s="124">
        <f t="shared" si="439"/>
        <v>1</v>
      </c>
      <c r="Q280" s="123">
        <v>1</v>
      </c>
      <c r="R280" s="123"/>
      <c r="S280" s="123" t="s">
        <v>329</v>
      </c>
      <c r="T280" s="123"/>
      <c r="U280" s="123" t="s">
        <v>390</v>
      </c>
      <c r="V280" s="123" t="s">
        <v>484</v>
      </c>
      <c r="W280" s="123" t="s">
        <v>530</v>
      </c>
      <c r="X280" s="123" t="s">
        <v>532</v>
      </c>
      <c r="Y280" s="123" t="s">
        <v>480</v>
      </c>
      <c r="Z280" s="297" t="s">
        <v>528</v>
      </c>
      <c r="AA280" s="126"/>
      <c r="AB280" s="127">
        <v>4</v>
      </c>
      <c r="AC280" s="128"/>
      <c r="AD280" s="129"/>
      <c r="AE280" s="130"/>
      <c r="AF280" s="131"/>
      <c r="AG280" s="132"/>
      <c r="AH280" s="133"/>
      <c r="AI280" s="132"/>
      <c r="AJ280" s="134"/>
      <c r="AK280" s="125"/>
      <c r="AL280" s="135"/>
      <c r="AM280" s="122"/>
      <c r="AN280" s="136">
        <f t="shared" si="996"/>
        <v>2.5</v>
      </c>
      <c r="AO280" s="137">
        <f t="shared" si="997"/>
        <v>0</v>
      </c>
      <c r="AP280" s="137">
        <f t="shared" si="998"/>
        <v>0</v>
      </c>
      <c r="AQ280" s="138">
        <f t="shared" si="999"/>
        <v>0.6</v>
      </c>
      <c r="AR280" s="137">
        <f t="shared" si="1000"/>
        <v>0</v>
      </c>
      <c r="AS280" s="137">
        <f t="shared" si="1001"/>
        <v>0</v>
      </c>
      <c r="AT280" s="137">
        <f t="shared" si="1002"/>
        <v>0</v>
      </c>
      <c r="AU280" s="137">
        <f t="shared" si="1003"/>
        <v>0</v>
      </c>
      <c r="AV280" s="137">
        <f t="shared" si="1004"/>
        <v>0</v>
      </c>
      <c r="AW280" s="137">
        <f t="shared" si="1005"/>
        <v>0</v>
      </c>
      <c r="AX280" s="137">
        <f t="shared" si="1006"/>
        <v>0</v>
      </c>
      <c r="AY280" s="137">
        <f t="shared" si="1007"/>
        <v>0</v>
      </c>
      <c r="AZ280" s="137">
        <f t="shared" si="1008"/>
        <v>0</v>
      </c>
      <c r="BA280" s="137">
        <f t="shared" si="1009"/>
        <v>0</v>
      </c>
      <c r="BB280" s="137">
        <f t="shared" si="1010"/>
        <v>0</v>
      </c>
      <c r="BC280" s="137">
        <f t="shared" si="1011"/>
        <v>0</v>
      </c>
      <c r="BD280" s="137">
        <f t="shared" si="1012"/>
        <v>0</v>
      </c>
      <c r="BE280" s="137">
        <f t="shared" si="1013"/>
        <v>0</v>
      </c>
      <c r="BF280" s="137">
        <f t="shared" si="1014"/>
        <v>0</v>
      </c>
      <c r="BG280" s="139">
        <f t="shared" si="1015"/>
        <v>0</v>
      </c>
      <c r="BH280" s="140">
        <f t="shared" si="1016"/>
        <v>0</v>
      </c>
      <c r="BI280" s="152">
        <f t="shared" si="1017"/>
        <v>2.84</v>
      </c>
      <c r="BJ280" s="152">
        <f t="shared" si="1018"/>
        <v>4.26</v>
      </c>
      <c r="BK280" s="152">
        <f t="shared" si="1019"/>
        <v>7.1</v>
      </c>
      <c r="BL280" s="153">
        <f t="shared" si="1020"/>
        <v>0.6</v>
      </c>
      <c r="BM280" s="141"/>
      <c r="BN280" s="152">
        <f t="shared" si="1021"/>
        <v>0</v>
      </c>
      <c r="BO280" s="152">
        <f t="shared" si="1022"/>
        <v>0</v>
      </c>
      <c r="BP280" s="152">
        <f t="shared" si="1023"/>
        <v>0</v>
      </c>
      <c r="BQ280" s="142"/>
      <c r="BR280" s="143">
        <f t="shared" si="1024"/>
        <v>7.1</v>
      </c>
      <c r="BS280" s="144">
        <f t="shared" si="1025"/>
        <v>0</v>
      </c>
      <c r="BT280" s="144">
        <f t="shared" si="1026"/>
        <v>0</v>
      </c>
      <c r="BU280" s="144">
        <f t="shared" si="1027"/>
        <v>0</v>
      </c>
      <c r="BV280" s="145">
        <f t="shared" si="1028"/>
        <v>0</v>
      </c>
      <c r="BW280" s="146">
        <f t="shared" si="1029"/>
        <v>0</v>
      </c>
      <c r="BX280" s="147"/>
      <c r="BY280" s="144">
        <f t="shared" si="1030"/>
        <v>0</v>
      </c>
      <c r="BZ280" s="144">
        <f t="shared" si="1031"/>
        <v>0</v>
      </c>
      <c r="CA280" s="144">
        <f t="shared" si="1032"/>
        <v>0</v>
      </c>
      <c r="CB280" s="144">
        <f t="shared" si="1033"/>
        <v>2.84</v>
      </c>
      <c r="CC280" s="144">
        <f t="shared" si="1034"/>
        <v>4.26</v>
      </c>
      <c r="CD280" s="144">
        <f t="shared" si="1035"/>
        <v>7.1</v>
      </c>
      <c r="CE280" s="144">
        <f t="shared" si="1036"/>
        <v>0</v>
      </c>
      <c r="CF280" s="144">
        <f t="shared" si="1037"/>
        <v>0</v>
      </c>
      <c r="CG280" s="144">
        <f t="shared" si="1038"/>
        <v>0</v>
      </c>
      <c r="CH280" s="148">
        <f t="shared" si="1039"/>
        <v>0</v>
      </c>
    </row>
    <row r="281" spans="1:86" s="149" customFormat="1" ht="15.75" customHeight="1" x14ac:dyDescent="0.25">
      <c r="A281" s="117" t="s">
        <v>342</v>
      </c>
      <c r="B281" s="118" t="s">
        <v>383</v>
      </c>
      <c r="C281" s="274" t="s">
        <v>420</v>
      </c>
      <c r="D281" s="119"/>
      <c r="E281" s="121" t="s">
        <v>22</v>
      </c>
      <c r="F281" s="121" t="s">
        <v>170</v>
      </c>
      <c r="G281" s="121"/>
      <c r="H281" s="122">
        <v>7</v>
      </c>
      <c r="I281" s="123"/>
      <c r="J281" s="123" t="s">
        <v>380</v>
      </c>
      <c r="K281" s="124">
        <f t="shared" si="438"/>
        <v>10</v>
      </c>
      <c r="L281" s="123">
        <v>4</v>
      </c>
      <c r="M281" s="123">
        <v>6</v>
      </c>
      <c r="N281" s="123" t="s">
        <v>122</v>
      </c>
      <c r="O281" s="123"/>
      <c r="P281" s="124">
        <f t="shared" si="439"/>
        <v>1</v>
      </c>
      <c r="Q281" s="123">
        <v>1</v>
      </c>
      <c r="R281" s="123"/>
      <c r="S281" s="123" t="s">
        <v>329</v>
      </c>
      <c r="T281" s="123"/>
      <c r="U281" s="123" t="s">
        <v>390</v>
      </c>
      <c r="V281" s="123"/>
      <c r="W281" s="123"/>
      <c r="X281" s="123" t="s">
        <v>478</v>
      </c>
      <c r="Y281" s="123" t="s">
        <v>480</v>
      </c>
      <c r="Z281" s="297" t="s">
        <v>475</v>
      </c>
      <c r="AA281" s="126"/>
      <c r="AB281" s="127"/>
      <c r="AC281" s="128"/>
      <c r="AD281" s="129">
        <v>10</v>
      </c>
      <c r="AE281" s="130"/>
      <c r="AF281" s="131"/>
      <c r="AG281" s="132"/>
      <c r="AH281" s="133"/>
      <c r="AI281" s="132">
        <v>1</v>
      </c>
      <c r="AJ281" s="134"/>
      <c r="AK281" s="125"/>
      <c r="AL281" s="135"/>
      <c r="AM281" s="122"/>
      <c r="AN281" s="136">
        <f t="shared" si="996"/>
        <v>0</v>
      </c>
      <c r="AO281" s="137">
        <f t="shared" si="997"/>
        <v>0</v>
      </c>
      <c r="AP281" s="137">
        <f t="shared" si="998"/>
        <v>0</v>
      </c>
      <c r="AQ281" s="138">
        <f t="shared" si="999"/>
        <v>0</v>
      </c>
      <c r="AR281" s="137">
        <f t="shared" si="1000"/>
        <v>0</v>
      </c>
      <c r="AS281" s="137">
        <f t="shared" si="1001"/>
        <v>0</v>
      </c>
      <c r="AT281" s="137">
        <f t="shared" si="1002"/>
        <v>0</v>
      </c>
      <c r="AU281" s="137">
        <f t="shared" si="1003"/>
        <v>15</v>
      </c>
      <c r="AV281" s="137">
        <f t="shared" si="1004"/>
        <v>0</v>
      </c>
      <c r="AW281" s="137">
        <f t="shared" si="1005"/>
        <v>0</v>
      </c>
      <c r="AX281" s="137">
        <f t="shared" si="1006"/>
        <v>0</v>
      </c>
      <c r="AY281" s="137">
        <f t="shared" si="1007"/>
        <v>0</v>
      </c>
      <c r="AZ281" s="137">
        <f t="shared" si="1008"/>
        <v>0</v>
      </c>
      <c r="BA281" s="137">
        <f t="shared" si="1009"/>
        <v>0</v>
      </c>
      <c r="BB281" s="137">
        <f t="shared" si="1010"/>
        <v>0</v>
      </c>
      <c r="BC281" s="137">
        <f t="shared" si="1011"/>
        <v>0</v>
      </c>
      <c r="BD281" s="137">
        <f t="shared" si="1012"/>
        <v>0</v>
      </c>
      <c r="BE281" s="137">
        <f t="shared" si="1013"/>
        <v>0</v>
      </c>
      <c r="BF281" s="137">
        <f t="shared" si="1014"/>
        <v>0</v>
      </c>
      <c r="BG281" s="139">
        <f t="shared" si="1015"/>
        <v>0</v>
      </c>
      <c r="BH281" s="140">
        <f t="shared" si="1016"/>
        <v>0</v>
      </c>
      <c r="BI281" s="152">
        <f t="shared" si="1017"/>
        <v>10</v>
      </c>
      <c r="BJ281" s="152">
        <f t="shared" si="1018"/>
        <v>15</v>
      </c>
      <c r="BK281" s="152">
        <f t="shared" si="1019"/>
        <v>25</v>
      </c>
      <c r="BL281" s="153">
        <f t="shared" si="1020"/>
        <v>0.6</v>
      </c>
      <c r="BM281" s="141"/>
      <c r="BN281" s="152">
        <f t="shared" si="1021"/>
        <v>0</v>
      </c>
      <c r="BO281" s="152">
        <f t="shared" si="1022"/>
        <v>0</v>
      </c>
      <c r="BP281" s="152">
        <f t="shared" si="1023"/>
        <v>0</v>
      </c>
      <c r="BQ281" s="142"/>
      <c r="BR281" s="143">
        <f t="shared" si="1024"/>
        <v>10</v>
      </c>
      <c r="BS281" s="144">
        <f t="shared" si="1025"/>
        <v>15</v>
      </c>
      <c r="BT281" s="144">
        <f t="shared" si="1026"/>
        <v>0</v>
      </c>
      <c r="BU281" s="144">
        <f t="shared" si="1027"/>
        <v>15</v>
      </c>
      <c r="BV281" s="145">
        <f t="shared" si="1028"/>
        <v>0</v>
      </c>
      <c r="BW281" s="146">
        <f t="shared" si="1029"/>
        <v>0</v>
      </c>
      <c r="BX281" s="147"/>
      <c r="BY281" s="144">
        <f t="shared" si="1030"/>
        <v>0</v>
      </c>
      <c r="BZ281" s="144">
        <f t="shared" si="1031"/>
        <v>0</v>
      </c>
      <c r="CA281" s="144">
        <f t="shared" si="1032"/>
        <v>0</v>
      </c>
      <c r="CB281" s="144">
        <f t="shared" si="1033"/>
        <v>10</v>
      </c>
      <c r="CC281" s="144">
        <f t="shared" si="1034"/>
        <v>15</v>
      </c>
      <c r="CD281" s="144">
        <f t="shared" si="1035"/>
        <v>25</v>
      </c>
      <c r="CE281" s="144">
        <f t="shared" si="1036"/>
        <v>0</v>
      </c>
      <c r="CF281" s="144">
        <f t="shared" si="1037"/>
        <v>0</v>
      </c>
      <c r="CG281" s="144">
        <f t="shared" si="1038"/>
        <v>0</v>
      </c>
      <c r="CH281" s="148">
        <f t="shared" si="1039"/>
        <v>0</v>
      </c>
    </row>
    <row r="282" spans="1:86" s="149" customFormat="1" ht="15.75" customHeight="1" x14ac:dyDescent="0.25">
      <c r="A282" s="117" t="s">
        <v>342</v>
      </c>
      <c r="B282" s="118" t="s">
        <v>383</v>
      </c>
      <c r="C282" s="274" t="s">
        <v>428</v>
      </c>
      <c r="D282" s="119"/>
      <c r="E282" s="121" t="s">
        <v>22</v>
      </c>
      <c r="F282" s="121" t="s">
        <v>170</v>
      </c>
      <c r="G282" s="121"/>
      <c r="H282" s="122">
        <v>7</v>
      </c>
      <c r="I282" s="123" t="s">
        <v>330</v>
      </c>
      <c r="J282" s="123" t="s">
        <v>380</v>
      </c>
      <c r="K282" s="124">
        <f t="shared" si="438"/>
        <v>10</v>
      </c>
      <c r="L282" s="123">
        <v>4</v>
      </c>
      <c r="M282" s="123">
        <v>6</v>
      </c>
      <c r="N282" s="123" t="s">
        <v>119</v>
      </c>
      <c r="O282" s="123"/>
      <c r="P282" s="124">
        <f t="shared" si="439"/>
        <v>1</v>
      </c>
      <c r="Q282" s="123">
        <v>1</v>
      </c>
      <c r="R282" s="123"/>
      <c r="S282" s="123" t="s">
        <v>329</v>
      </c>
      <c r="T282" s="123"/>
      <c r="U282" s="123" t="s">
        <v>390</v>
      </c>
      <c r="V282" s="123"/>
      <c r="W282" s="123"/>
      <c r="X282" s="123" t="s">
        <v>531</v>
      </c>
      <c r="Y282" s="123" t="s">
        <v>485</v>
      </c>
      <c r="Z282" s="297" t="s">
        <v>474</v>
      </c>
      <c r="AA282" s="126"/>
      <c r="AB282" s="127">
        <v>4</v>
      </c>
      <c r="AC282" s="128"/>
      <c r="AD282" s="129"/>
      <c r="AE282" s="130"/>
      <c r="AF282" s="131"/>
      <c r="AG282" s="132"/>
      <c r="AH282" s="133"/>
      <c r="AI282" s="132"/>
      <c r="AJ282" s="134"/>
      <c r="AK282" s="125"/>
      <c r="AL282" s="135"/>
      <c r="AM282" s="122"/>
      <c r="AN282" s="136">
        <f t="shared" si="996"/>
        <v>2.5</v>
      </c>
      <c r="AO282" s="137">
        <f t="shared" si="997"/>
        <v>0</v>
      </c>
      <c r="AP282" s="137">
        <f t="shared" si="998"/>
        <v>0</v>
      </c>
      <c r="AQ282" s="138">
        <f t="shared" si="999"/>
        <v>0.6</v>
      </c>
      <c r="AR282" s="137">
        <f t="shared" si="1000"/>
        <v>0</v>
      </c>
      <c r="AS282" s="137">
        <f t="shared" si="1001"/>
        <v>0</v>
      </c>
      <c r="AT282" s="137">
        <f t="shared" si="1002"/>
        <v>0</v>
      </c>
      <c r="AU282" s="137">
        <f t="shared" si="1003"/>
        <v>0</v>
      </c>
      <c r="AV282" s="137">
        <f t="shared" si="1004"/>
        <v>0</v>
      </c>
      <c r="AW282" s="137">
        <f t="shared" si="1005"/>
        <v>0</v>
      </c>
      <c r="AX282" s="137">
        <f t="shared" si="1006"/>
        <v>0</v>
      </c>
      <c r="AY282" s="137">
        <f t="shared" si="1007"/>
        <v>0</v>
      </c>
      <c r="AZ282" s="137">
        <f t="shared" si="1008"/>
        <v>0</v>
      </c>
      <c r="BA282" s="137">
        <f t="shared" si="1009"/>
        <v>0</v>
      </c>
      <c r="BB282" s="137">
        <f t="shared" si="1010"/>
        <v>0</v>
      </c>
      <c r="BC282" s="137">
        <f t="shared" si="1011"/>
        <v>0</v>
      </c>
      <c r="BD282" s="137">
        <f t="shared" si="1012"/>
        <v>0</v>
      </c>
      <c r="BE282" s="137">
        <f t="shared" si="1013"/>
        <v>0</v>
      </c>
      <c r="BF282" s="137">
        <f t="shared" si="1014"/>
        <v>0</v>
      </c>
      <c r="BG282" s="139">
        <f t="shared" si="1015"/>
        <v>0</v>
      </c>
      <c r="BH282" s="140">
        <f t="shared" si="1016"/>
        <v>0</v>
      </c>
      <c r="BI282" s="152">
        <f t="shared" si="1017"/>
        <v>2.84</v>
      </c>
      <c r="BJ282" s="152">
        <f t="shared" si="1018"/>
        <v>4.26</v>
      </c>
      <c r="BK282" s="152">
        <f t="shared" si="1019"/>
        <v>7.1</v>
      </c>
      <c r="BL282" s="153">
        <f t="shared" si="1020"/>
        <v>0.6</v>
      </c>
      <c r="BM282" s="141"/>
      <c r="BN282" s="152">
        <f t="shared" si="1021"/>
        <v>0</v>
      </c>
      <c r="BO282" s="152">
        <f t="shared" si="1022"/>
        <v>0</v>
      </c>
      <c r="BP282" s="152">
        <f t="shared" si="1023"/>
        <v>0</v>
      </c>
      <c r="BQ282" s="142"/>
      <c r="BR282" s="143">
        <f t="shared" si="1024"/>
        <v>7.1</v>
      </c>
      <c r="BS282" s="144">
        <f t="shared" si="1025"/>
        <v>0</v>
      </c>
      <c r="BT282" s="144">
        <f t="shared" si="1026"/>
        <v>0</v>
      </c>
      <c r="BU282" s="144">
        <f t="shared" si="1027"/>
        <v>0</v>
      </c>
      <c r="BV282" s="145">
        <f t="shared" si="1028"/>
        <v>0</v>
      </c>
      <c r="BW282" s="146">
        <f t="shared" si="1029"/>
        <v>0</v>
      </c>
      <c r="BX282" s="147"/>
      <c r="BY282" s="144">
        <f t="shared" si="1030"/>
        <v>0</v>
      </c>
      <c r="BZ282" s="144">
        <f t="shared" si="1031"/>
        <v>0</v>
      </c>
      <c r="CA282" s="144">
        <f t="shared" si="1032"/>
        <v>0</v>
      </c>
      <c r="CB282" s="144">
        <f t="shared" si="1033"/>
        <v>2.84</v>
      </c>
      <c r="CC282" s="144">
        <f t="shared" si="1034"/>
        <v>4.26</v>
      </c>
      <c r="CD282" s="144">
        <f t="shared" si="1035"/>
        <v>7.1</v>
      </c>
      <c r="CE282" s="144">
        <f t="shared" si="1036"/>
        <v>0</v>
      </c>
      <c r="CF282" s="144">
        <f t="shared" si="1037"/>
        <v>0</v>
      </c>
      <c r="CG282" s="144">
        <f t="shared" si="1038"/>
        <v>0</v>
      </c>
      <c r="CH282" s="148">
        <f t="shared" si="1039"/>
        <v>0</v>
      </c>
    </row>
    <row r="283" spans="1:86" s="149" customFormat="1" ht="15.75" customHeight="1" x14ac:dyDescent="0.25">
      <c r="A283" s="117" t="s">
        <v>342</v>
      </c>
      <c r="B283" s="118" t="s">
        <v>383</v>
      </c>
      <c r="C283" s="274" t="s">
        <v>428</v>
      </c>
      <c r="D283" s="119"/>
      <c r="E283" s="121" t="s">
        <v>22</v>
      </c>
      <c r="F283" s="121" t="s">
        <v>170</v>
      </c>
      <c r="G283" s="121"/>
      <c r="H283" s="122">
        <v>7</v>
      </c>
      <c r="I283" s="123"/>
      <c r="J283" s="123" t="s">
        <v>380</v>
      </c>
      <c r="K283" s="124">
        <f t="shared" si="438"/>
        <v>10</v>
      </c>
      <c r="L283" s="123">
        <v>4</v>
      </c>
      <c r="M283" s="123">
        <v>6</v>
      </c>
      <c r="N283" s="123" t="s">
        <v>122</v>
      </c>
      <c r="O283" s="123"/>
      <c r="P283" s="124">
        <f t="shared" si="439"/>
        <v>1</v>
      </c>
      <c r="Q283" s="123">
        <v>1</v>
      </c>
      <c r="R283" s="123"/>
      <c r="S283" s="123" t="s">
        <v>329</v>
      </c>
      <c r="T283" s="123"/>
      <c r="U283" s="123" t="s">
        <v>390</v>
      </c>
      <c r="V283" s="123"/>
      <c r="W283" s="123"/>
      <c r="X283" s="123" t="s">
        <v>478</v>
      </c>
      <c r="Y283" s="123" t="s">
        <v>480</v>
      </c>
      <c r="Z283" s="297" t="s">
        <v>475</v>
      </c>
      <c r="AA283" s="126"/>
      <c r="AB283" s="127"/>
      <c r="AC283" s="128"/>
      <c r="AD283" s="129">
        <v>8</v>
      </c>
      <c r="AE283" s="130"/>
      <c r="AF283" s="131">
        <v>1</v>
      </c>
      <c r="AG283" s="132"/>
      <c r="AH283" s="133"/>
      <c r="AI283" s="132"/>
      <c r="AJ283" s="134"/>
      <c r="AK283" s="125"/>
      <c r="AL283" s="135"/>
      <c r="AM283" s="122"/>
      <c r="AN283" s="136">
        <f t="shared" si="996"/>
        <v>0</v>
      </c>
      <c r="AO283" s="137">
        <f t="shared" si="997"/>
        <v>0</v>
      </c>
      <c r="AP283" s="137">
        <f t="shared" si="998"/>
        <v>0</v>
      </c>
      <c r="AQ283" s="138">
        <f t="shared" si="999"/>
        <v>0</v>
      </c>
      <c r="AR283" s="137">
        <f t="shared" si="1000"/>
        <v>0</v>
      </c>
      <c r="AS283" s="137">
        <f t="shared" si="1001"/>
        <v>5</v>
      </c>
      <c r="AT283" s="137">
        <f t="shared" si="1002"/>
        <v>0</v>
      </c>
      <c r="AU283" s="137">
        <f t="shared" si="1003"/>
        <v>0</v>
      </c>
      <c r="AV283" s="137">
        <f t="shared" si="1004"/>
        <v>0</v>
      </c>
      <c r="AW283" s="137">
        <f t="shared" si="1005"/>
        <v>0</v>
      </c>
      <c r="AX283" s="137">
        <f t="shared" si="1006"/>
        <v>0</v>
      </c>
      <c r="AY283" s="137">
        <f t="shared" si="1007"/>
        <v>0</v>
      </c>
      <c r="AZ283" s="137">
        <f t="shared" si="1008"/>
        <v>0</v>
      </c>
      <c r="BA283" s="137">
        <f t="shared" si="1009"/>
        <v>0</v>
      </c>
      <c r="BB283" s="137">
        <f t="shared" si="1010"/>
        <v>0</v>
      </c>
      <c r="BC283" s="137">
        <f t="shared" si="1011"/>
        <v>0</v>
      </c>
      <c r="BD283" s="137">
        <f t="shared" si="1012"/>
        <v>0</v>
      </c>
      <c r="BE283" s="137">
        <f t="shared" si="1013"/>
        <v>0</v>
      </c>
      <c r="BF283" s="137">
        <f t="shared" si="1014"/>
        <v>0</v>
      </c>
      <c r="BG283" s="139">
        <f t="shared" si="1015"/>
        <v>0</v>
      </c>
      <c r="BH283" s="140">
        <f t="shared" si="1016"/>
        <v>0</v>
      </c>
      <c r="BI283" s="152">
        <f t="shared" si="1017"/>
        <v>5.2</v>
      </c>
      <c r="BJ283" s="152">
        <f t="shared" si="1018"/>
        <v>7.8</v>
      </c>
      <c r="BK283" s="152">
        <f t="shared" si="1019"/>
        <v>13</v>
      </c>
      <c r="BL283" s="153">
        <f t="shared" si="1020"/>
        <v>0.6</v>
      </c>
      <c r="BM283" s="141"/>
      <c r="BN283" s="152">
        <f t="shared" si="1021"/>
        <v>0</v>
      </c>
      <c r="BO283" s="152">
        <f t="shared" si="1022"/>
        <v>0</v>
      </c>
      <c r="BP283" s="152">
        <f t="shared" si="1023"/>
        <v>0</v>
      </c>
      <c r="BQ283" s="142"/>
      <c r="BR283" s="143">
        <f t="shared" si="1024"/>
        <v>8</v>
      </c>
      <c r="BS283" s="144">
        <f t="shared" si="1025"/>
        <v>5</v>
      </c>
      <c r="BT283" s="144">
        <f t="shared" si="1026"/>
        <v>0</v>
      </c>
      <c r="BU283" s="144">
        <f t="shared" si="1027"/>
        <v>0</v>
      </c>
      <c r="BV283" s="145">
        <f t="shared" si="1028"/>
        <v>5</v>
      </c>
      <c r="BW283" s="146">
        <f t="shared" si="1029"/>
        <v>0</v>
      </c>
      <c r="BX283" s="147"/>
      <c r="BY283" s="144">
        <f t="shared" si="1030"/>
        <v>0</v>
      </c>
      <c r="BZ283" s="144">
        <f t="shared" si="1031"/>
        <v>0</v>
      </c>
      <c r="CA283" s="144">
        <f t="shared" si="1032"/>
        <v>0</v>
      </c>
      <c r="CB283" s="144">
        <f t="shared" si="1033"/>
        <v>5.2</v>
      </c>
      <c r="CC283" s="144">
        <f t="shared" si="1034"/>
        <v>7.8</v>
      </c>
      <c r="CD283" s="144">
        <f t="shared" si="1035"/>
        <v>13</v>
      </c>
      <c r="CE283" s="144">
        <f t="shared" si="1036"/>
        <v>0</v>
      </c>
      <c r="CF283" s="144">
        <f t="shared" si="1037"/>
        <v>0</v>
      </c>
      <c r="CG283" s="144">
        <f t="shared" si="1038"/>
        <v>0</v>
      </c>
      <c r="CH283" s="148">
        <f t="shared" si="1039"/>
        <v>0</v>
      </c>
    </row>
    <row r="284" spans="1:86" s="149" customFormat="1" ht="15.75" customHeight="1" x14ac:dyDescent="0.25">
      <c r="A284" s="117" t="s">
        <v>342</v>
      </c>
      <c r="B284" s="118" t="s">
        <v>383</v>
      </c>
      <c r="C284" s="274" t="s">
        <v>464</v>
      </c>
      <c r="D284" s="119"/>
      <c r="E284" s="121" t="s">
        <v>22</v>
      </c>
      <c r="F284" s="121" t="s">
        <v>170</v>
      </c>
      <c r="G284" s="121"/>
      <c r="H284" s="122">
        <v>7</v>
      </c>
      <c r="I284" s="123" t="s">
        <v>333</v>
      </c>
      <c r="J284" s="123" t="s">
        <v>380</v>
      </c>
      <c r="K284" s="124">
        <f t="shared" si="438"/>
        <v>10</v>
      </c>
      <c r="L284" s="123">
        <v>4</v>
      </c>
      <c r="M284" s="123">
        <v>6</v>
      </c>
      <c r="N284" s="123" t="s">
        <v>119</v>
      </c>
      <c r="O284" s="123"/>
      <c r="P284" s="124">
        <f t="shared" si="439"/>
        <v>1</v>
      </c>
      <c r="Q284" s="123">
        <v>1</v>
      </c>
      <c r="R284" s="123"/>
      <c r="S284" s="123" t="s">
        <v>329</v>
      </c>
      <c r="T284" s="123"/>
      <c r="U284" s="123" t="s">
        <v>390</v>
      </c>
      <c r="V284" s="123"/>
      <c r="W284" s="123" t="s">
        <v>530</v>
      </c>
      <c r="X284" s="123" t="s">
        <v>484</v>
      </c>
      <c r="Y284" s="123" t="s">
        <v>479</v>
      </c>
      <c r="Z284" s="297" t="s">
        <v>476</v>
      </c>
      <c r="AA284" s="126"/>
      <c r="AB284" s="127">
        <v>8</v>
      </c>
      <c r="AC284" s="128"/>
      <c r="AD284" s="129"/>
      <c r="AE284" s="130"/>
      <c r="AF284" s="131"/>
      <c r="AG284" s="132"/>
      <c r="AH284" s="133"/>
      <c r="AI284" s="132"/>
      <c r="AJ284" s="134"/>
      <c r="AK284" s="125"/>
      <c r="AL284" s="135"/>
      <c r="AM284" s="122"/>
      <c r="AN284" s="136">
        <f t="shared" si="996"/>
        <v>0</v>
      </c>
      <c r="AO284" s="137">
        <f t="shared" si="997"/>
        <v>3.5</v>
      </c>
      <c r="AP284" s="137">
        <f t="shared" si="998"/>
        <v>2</v>
      </c>
      <c r="AQ284" s="138">
        <f t="shared" si="999"/>
        <v>1.2</v>
      </c>
      <c r="AR284" s="137">
        <f t="shared" si="1000"/>
        <v>0</v>
      </c>
      <c r="AS284" s="137">
        <f t="shared" si="1001"/>
        <v>0</v>
      </c>
      <c r="AT284" s="137">
        <f t="shared" si="1002"/>
        <v>0</v>
      </c>
      <c r="AU284" s="137">
        <f t="shared" si="1003"/>
        <v>0</v>
      </c>
      <c r="AV284" s="137">
        <f t="shared" si="1004"/>
        <v>0</v>
      </c>
      <c r="AW284" s="137">
        <f t="shared" si="1005"/>
        <v>0</v>
      </c>
      <c r="AX284" s="137">
        <f t="shared" si="1006"/>
        <v>0</v>
      </c>
      <c r="AY284" s="137">
        <f t="shared" si="1007"/>
        <v>0</v>
      </c>
      <c r="AZ284" s="137">
        <f t="shared" si="1008"/>
        <v>0</v>
      </c>
      <c r="BA284" s="137">
        <f t="shared" si="1009"/>
        <v>0</v>
      </c>
      <c r="BB284" s="137">
        <f t="shared" si="1010"/>
        <v>0</v>
      </c>
      <c r="BC284" s="137">
        <f t="shared" si="1011"/>
        <v>0</v>
      </c>
      <c r="BD284" s="137">
        <f t="shared" si="1012"/>
        <v>0</v>
      </c>
      <c r="BE284" s="137">
        <f t="shared" si="1013"/>
        <v>0</v>
      </c>
      <c r="BF284" s="137">
        <f t="shared" si="1014"/>
        <v>0</v>
      </c>
      <c r="BG284" s="139">
        <f t="shared" si="1015"/>
        <v>0</v>
      </c>
      <c r="BH284" s="140">
        <f t="shared" si="1016"/>
        <v>0</v>
      </c>
      <c r="BI284" s="152">
        <f t="shared" si="1017"/>
        <v>5.88</v>
      </c>
      <c r="BJ284" s="152">
        <f t="shared" si="1018"/>
        <v>8.8199999999999985</v>
      </c>
      <c r="BK284" s="152">
        <f t="shared" si="1019"/>
        <v>14.7</v>
      </c>
      <c r="BL284" s="153">
        <f t="shared" si="1020"/>
        <v>0.6</v>
      </c>
      <c r="BM284" s="141"/>
      <c r="BN284" s="152">
        <f t="shared" si="1021"/>
        <v>0</v>
      </c>
      <c r="BO284" s="152">
        <f t="shared" si="1022"/>
        <v>0</v>
      </c>
      <c r="BP284" s="152">
        <f t="shared" si="1023"/>
        <v>0</v>
      </c>
      <c r="BQ284" s="142"/>
      <c r="BR284" s="143">
        <f t="shared" si="1024"/>
        <v>14.7</v>
      </c>
      <c r="BS284" s="144">
        <f t="shared" si="1025"/>
        <v>0</v>
      </c>
      <c r="BT284" s="144">
        <f t="shared" si="1026"/>
        <v>0</v>
      </c>
      <c r="BU284" s="144">
        <f t="shared" si="1027"/>
        <v>0</v>
      </c>
      <c r="BV284" s="145">
        <f t="shared" si="1028"/>
        <v>0</v>
      </c>
      <c r="BW284" s="146">
        <f t="shared" si="1029"/>
        <v>0</v>
      </c>
      <c r="BX284" s="147"/>
      <c r="BY284" s="144">
        <f t="shared" si="1030"/>
        <v>0</v>
      </c>
      <c r="BZ284" s="144">
        <f t="shared" si="1031"/>
        <v>0</v>
      </c>
      <c r="CA284" s="144">
        <f t="shared" si="1032"/>
        <v>0</v>
      </c>
      <c r="CB284" s="144">
        <f t="shared" si="1033"/>
        <v>5.88</v>
      </c>
      <c r="CC284" s="144">
        <f t="shared" si="1034"/>
        <v>8.8199999999999985</v>
      </c>
      <c r="CD284" s="144">
        <f t="shared" si="1035"/>
        <v>14.7</v>
      </c>
      <c r="CE284" s="144">
        <f t="shared" si="1036"/>
        <v>0</v>
      </c>
      <c r="CF284" s="144">
        <f t="shared" si="1037"/>
        <v>0</v>
      </c>
      <c r="CG284" s="144">
        <f t="shared" si="1038"/>
        <v>0</v>
      </c>
      <c r="CH284" s="148">
        <f t="shared" si="1039"/>
        <v>0</v>
      </c>
    </row>
    <row r="285" spans="1:86" s="149" customFormat="1" ht="15.75" customHeight="1" x14ac:dyDescent="0.25">
      <c r="A285" s="117" t="s">
        <v>342</v>
      </c>
      <c r="B285" s="118" t="s">
        <v>383</v>
      </c>
      <c r="C285" s="274" t="s">
        <v>464</v>
      </c>
      <c r="D285" s="119"/>
      <c r="E285" s="121" t="s">
        <v>22</v>
      </c>
      <c r="F285" s="121" t="s">
        <v>170</v>
      </c>
      <c r="G285" s="121"/>
      <c r="H285" s="122">
        <v>7</v>
      </c>
      <c r="I285" s="123"/>
      <c r="J285" s="123" t="s">
        <v>380</v>
      </c>
      <c r="K285" s="124">
        <f t="shared" ref="K285:K320" si="1040">L285+M285</f>
        <v>10</v>
      </c>
      <c r="L285" s="123">
        <v>4</v>
      </c>
      <c r="M285" s="123">
        <v>6</v>
      </c>
      <c r="N285" s="123" t="s">
        <v>122</v>
      </c>
      <c r="O285" s="123"/>
      <c r="P285" s="124">
        <f t="shared" ref="P285:P320" si="1041">SUM(Q285:R285)</f>
        <v>1</v>
      </c>
      <c r="Q285" s="123">
        <v>1</v>
      </c>
      <c r="R285" s="123"/>
      <c r="S285" s="123" t="s">
        <v>329</v>
      </c>
      <c r="T285" s="123"/>
      <c r="U285" s="123" t="s">
        <v>390</v>
      </c>
      <c r="V285" s="123"/>
      <c r="W285" s="123" t="s">
        <v>530</v>
      </c>
      <c r="X285" s="123" t="s">
        <v>484</v>
      </c>
      <c r="Y285" s="123" t="s">
        <v>479</v>
      </c>
      <c r="Z285" s="297" t="s">
        <v>476</v>
      </c>
      <c r="AA285" s="126"/>
      <c r="AB285" s="127"/>
      <c r="AC285" s="128">
        <v>6</v>
      </c>
      <c r="AD285" s="129"/>
      <c r="AE285" s="130"/>
      <c r="AF285" s="131">
        <v>1</v>
      </c>
      <c r="AG285" s="132"/>
      <c r="AH285" s="133"/>
      <c r="AI285" s="132"/>
      <c r="AJ285" s="134"/>
      <c r="AK285" s="125"/>
      <c r="AL285" s="135"/>
      <c r="AM285" s="122"/>
      <c r="AN285" s="136">
        <f t="shared" si="996"/>
        <v>0</v>
      </c>
      <c r="AO285" s="137">
        <f t="shared" si="997"/>
        <v>0</v>
      </c>
      <c r="AP285" s="137">
        <f t="shared" si="998"/>
        <v>0</v>
      </c>
      <c r="AQ285" s="138">
        <f t="shared" si="999"/>
        <v>0</v>
      </c>
      <c r="AR285" s="137">
        <f t="shared" si="1000"/>
        <v>0</v>
      </c>
      <c r="AS285" s="137">
        <f t="shared" si="1001"/>
        <v>5</v>
      </c>
      <c r="AT285" s="137">
        <f t="shared" si="1002"/>
        <v>0</v>
      </c>
      <c r="AU285" s="137">
        <f t="shared" si="1003"/>
        <v>0</v>
      </c>
      <c r="AV285" s="137">
        <f t="shared" si="1004"/>
        <v>0</v>
      </c>
      <c r="AW285" s="137">
        <f t="shared" si="1005"/>
        <v>0</v>
      </c>
      <c r="AX285" s="137">
        <f t="shared" si="1006"/>
        <v>0</v>
      </c>
      <c r="AY285" s="137">
        <f t="shared" si="1007"/>
        <v>0</v>
      </c>
      <c r="AZ285" s="137">
        <f t="shared" si="1008"/>
        <v>0</v>
      </c>
      <c r="BA285" s="137">
        <f t="shared" si="1009"/>
        <v>0</v>
      </c>
      <c r="BB285" s="137">
        <f t="shared" si="1010"/>
        <v>0</v>
      </c>
      <c r="BC285" s="137">
        <f t="shared" si="1011"/>
        <v>0</v>
      </c>
      <c r="BD285" s="137">
        <f t="shared" si="1012"/>
        <v>0</v>
      </c>
      <c r="BE285" s="137">
        <f t="shared" si="1013"/>
        <v>0</v>
      </c>
      <c r="BF285" s="137">
        <f t="shared" si="1014"/>
        <v>0</v>
      </c>
      <c r="BG285" s="139">
        <f t="shared" si="1015"/>
        <v>0</v>
      </c>
      <c r="BH285" s="140">
        <f t="shared" si="1016"/>
        <v>0</v>
      </c>
      <c r="BI285" s="152">
        <f t="shared" si="1017"/>
        <v>4.4000000000000004</v>
      </c>
      <c r="BJ285" s="152">
        <f t="shared" si="1018"/>
        <v>6.6</v>
      </c>
      <c r="BK285" s="152">
        <f t="shared" si="1019"/>
        <v>11</v>
      </c>
      <c r="BL285" s="153">
        <f t="shared" si="1020"/>
        <v>0.6</v>
      </c>
      <c r="BM285" s="141"/>
      <c r="BN285" s="152">
        <f t="shared" si="1021"/>
        <v>0</v>
      </c>
      <c r="BO285" s="152">
        <f t="shared" si="1022"/>
        <v>0</v>
      </c>
      <c r="BP285" s="152">
        <f t="shared" si="1023"/>
        <v>0</v>
      </c>
      <c r="BQ285" s="142"/>
      <c r="BR285" s="143">
        <f t="shared" si="1024"/>
        <v>6</v>
      </c>
      <c r="BS285" s="144">
        <f t="shared" si="1025"/>
        <v>5</v>
      </c>
      <c r="BT285" s="144">
        <f t="shared" si="1026"/>
        <v>0</v>
      </c>
      <c r="BU285" s="144">
        <f t="shared" si="1027"/>
        <v>0</v>
      </c>
      <c r="BV285" s="145">
        <f t="shared" si="1028"/>
        <v>5</v>
      </c>
      <c r="BW285" s="146">
        <f t="shared" si="1029"/>
        <v>0</v>
      </c>
      <c r="BX285" s="147"/>
      <c r="BY285" s="144">
        <f t="shared" si="1030"/>
        <v>0</v>
      </c>
      <c r="BZ285" s="144">
        <f t="shared" si="1031"/>
        <v>0</v>
      </c>
      <c r="CA285" s="144">
        <f t="shared" si="1032"/>
        <v>0</v>
      </c>
      <c r="CB285" s="144">
        <f t="shared" si="1033"/>
        <v>4.4000000000000004</v>
      </c>
      <c r="CC285" s="144">
        <f t="shared" si="1034"/>
        <v>6.6</v>
      </c>
      <c r="CD285" s="144">
        <f t="shared" si="1035"/>
        <v>11</v>
      </c>
      <c r="CE285" s="144">
        <f t="shared" si="1036"/>
        <v>0</v>
      </c>
      <c r="CF285" s="144">
        <f t="shared" si="1037"/>
        <v>0</v>
      </c>
      <c r="CG285" s="144">
        <f t="shared" si="1038"/>
        <v>0</v>
      </c>
      <c r="CH285" s="148">
        <f t="shared" si="1039"/>
        <v>0</v>
      </c>
    </row>
    <row r="286" spans="1:86" s="149" customFormat="1" ht="15.75" customHeight="1" x14ac:dyDescent="0.25">
      <c r="A286" s="117" t="s">
        <v>342</v>
      </c>
      <c r="B286" s="118" t="s">
        <v>383</v>
      </c>
      <c r="C286" s="274" t="s">
        <v>464</v>
      </c>
      <c r="D286" s="119"/>
      <c r="E286" s="121" t="s">
        <v>22</v>
      </c>
      <c r="F286" s="121" t="s">
        <v>170</v>
      </c>
      <c r="G286" s="121"/>
      <c r="H286" s="122">
        <v>7</v>
      </c>
      <c r="I286" s="123"/>
      <c r="J286" s="123" t="s">
        <v>380</v>
      </c>
      <c r="K286" s="124">
        <f t="shared" si="1040"/>
        <v>10</v>
      </c>
      <c r="L286" s="123">
        <v>4</v>
      </c>
      <c r="M286" s="123">
        <v>6</v>
      </c>
      <c r="N286" s="123" t="s">
        <v>122</v>
      </c>
      <c r="O286" s="123"/>
      <c r="P286" s="124">
        <f t="shared" si="1041"/>
        <v>1</v>
      </c>
      <c r="Q286" s="123">
        <v>1</v>
      </c>
      <c r="R286" s="123"/>
      <c r="S286" s="123" t="s">
        <v>329</v>
      </c>
      <c r="T286" s="123"/>
      <c r="U286" s="123" t="s">
        <v>390</v>
      </c>
      <c r="V286" s="123"/>
      <c r="W286" s="123" t="s">
        <v>530</v>
      </c>
      <c r="X286" s="123" t="s">
        <v>484</v>
      </c>
      <c r="Y286" s="123" t="s">
        <v>479</v>
      </c>
      <c r="Z286" s="297" t="s">
        <v>476</v>
      </c>
      <c r="AA286" s="126"/>
      <c r="AB286" s="127"/>
      <c r="AC286" s="128"/>
      <c r="AD286" s="129">
        <v>12</v>
      </c>
      <c r="AE286" s="130"/>
      <c r="AF286" s="131"/>
      <c r="AG286" s="132"/>
      <c r="AH286" s="133"/>
      <c r="AI286" s="132"/>
      <c r="AJ286" s="134"/>
      <c r="AK286" s="125"/>
      <c r="AL286" s="135"/>
      <c r="AM286" s="122"/>
      <c r="AN286" s="136">
        <f t="shared" si="996"/>
        <v>0</v>
      </c>
      <c r="AO286" s="137">
        <f t="shared" si="997"/>
        <v>0</v>
      </c>
      <c r="AP286" s="137">
        <f t="shared" si="998"/>
        <v>0</v>
      </c>
      <c r="AQ286" s="138">
        <f t="shared" si="999"/>
        <v>0</v>
      </c>
      <c r="AR286" s="137">
        <f t="shared" si="1000"/>
        <v>0</v>
      </c>
      <c r="AS286" s="137">
        <f t="shared" si="1001"/>
        <v>0</v>
      </c>
      <c r="AT286" s="137">
        <f t="shared" si="1002"/>
        <v>0</v>
      </c>
      <c r="AU286" s="137">
        <f t="shared" si="1003"/>
        <v>0</v>
      </c>
      <c r="AV286" s="137">
        <f t="shared" si="1004"/>
        <v>0</v>
      </c>
      <c r="AW286" s="137">
        <f t="shared" si="1005"/>
        <v>0</v>
      </c>
      <c r="AX286" s="137">
        <f t="shared" si="1006"/>
        <v>0</v>
      </c>
      <c r="AY286" s="137">
        <f t="shared" si="1007"/>
        <v>0</v>
      </c>
      <c r="AZ286" s="137">
        <f t="shared" si="1008"/>
        <v>0</v>
      </c>
      <c r="BA286" s="137">
        <f t="shared" si="1009"/>
        <v>0</v>
      </c>
      <c r="BB286" s="137">
        <f t="shared" si="1010"/>
        <v>0</v>
      </c>
      <c r="BC286" s="137">
        <f t="shared" si="1011"/>
        <v>0</v>
      </c>
      <c r="BD286" s="137">
        <f t="shared" si="1012"/>
        <v>0</v>
      </c>
      <c r="BE286" s="137">
        <f t="shared" si="1013"/>
        <v>0</v>
      </c>
      <c r="BF286" s="137">
        <f t="shared" si="1014"/>
        <v>0</v>
      </c>
      <c r="BG286" s="139">
        <f t="shared" si="1015"/>
        <v>0</v>
      </c>
      <c r="BH286" s="140">
        <f t="shared" si="1016"/>
        <v>0</v>
      </c>
      <c r="BI286" s="152">
        <f t="shared" si="1017"/>
        <v>4.8000000000000007</v>
      </c>
      <c r="BJ286" s="152">
        <f t="shared" si="1018"/>
        <v>7.1999999999999993</v>
      </c>
      <c r="BK286" s="152">
        <f t="shared" si="1019"/>
        <v>12</v>
      </c>
      <c r="BL286" s="153">
        <f t="shared" si="1020"/>
        <v>0.6</v>
      </c>
      <c r="BM286" s="141"/>
      <c r="BN286" s="152">
        <f t="shared" si="1021"/>
        <v>0</v>
      </c>
      <c r="BO286" s="152">
        <f t="shared" si="1022"/>
        <v>0</v>
      </c>
      <c r="BP286" s="152">
        <f t="shared" si="1023"/>
        <v>0</v>
      </c>
      <c r="BQ286" s="142"/>
      <c r="BR286" s="143">
        <f t="shared" si="1024"/>
        <v>12</v>
      </c>
      <c r="BS286" s="144">
        <f t="shared" si="1025"/>
        <v>0</v>
      </c>
      <c r="BT286" s="144">
        <f t="shared" si="1026"/>
        <v>0</v>
      </c>
      <c r="BU286" s="144">
        <f t="shared" si="1027"/>
        <v>0</v>
      </c>
      <c r="BV286" s="145">
        <f t="shared" si="1028"/>
        <v>0</v>
      </c>
      <c r="BW286" s="146">
        <f t="shared" si="1029"/>
        <v>0</v>
      </c>
      <c r="BX286" s="147"/>
      <c r="BY286" s="144">
        <f t="shared" si="1030"/>
        <v>0</v>
      </c>
      <c r="BZ286" s="144">
        <f t="shared" si="1031"/>
        <v>0</v>
      </c>
      <c r="CA286" s="144">
        <f t="shared" si="1032"/>
        <v>0</v>
      </c>
      <c r="CB286" s="144">
        <f t="shared" si="1033"/>
        <v>4.8000000000000007</v>
      </c>
      <c r="CC286" s="144">
        <f t="shared" si="1034"/>
        <v>7.1999999999999993</v>
      </c>
      <c r="CD286" s="144">
        <f t="shared" si="1035"/>
        <v>12</v>
      </c>
      <c r="CE286" s="144">
        <f t="shared" si="1036"/>
        <v>0</v>
      </c>
      <c r="CF286" s="144">
        <f t="shared" si="1037"/>
        <v>0</v>
      </c>
      <c r="CG286" s="144">
        <f t="shared" si="1038"/>
        <v>0</v>
      </c>
      <c r="CH286" s="148">
        <f t="shared" si="1039"/>
        <v>0</v>
      </c>
    </row>
    <row r="287" spans="1:86" s="149" customFormat="1" ht="31.5" customHeight="1" x14ac:dyDescent="0.25">
      <c r="A287" s="117" t="s">
        <v>342</v>
      </c>
      <c r="B287" s="118" t="s">
        <v>383</v>
      </c>
      <c r="C287" s="274" t="s">
        <v>429</v>
      </c>
      <c r="D287" s="119"/>
      <c r="E287" s="121" t="s">
        <v>22</v>
      </c>
      <c r="F287" s="121" t="s">
        <v>170</v>
      </c>
      <c r="G287" s="121"/>
      <c r="H287" s="122">
        <v>8</v>
      </c>
      <c r="I287" s="123" t="s">
        <v>333</v>
      </c>
      <c r="J287" s="123" t="s">
        <v>380</v>
      </c>
      <c r="K287" s="124">
        <f t="shared" si="1040"/>
        <v>10</v>
      </c>
      <c r="L287" s="123">
        <v>4</v>
      </c>
      <c r="M287" s="123">
        <v>6</v>
      </c>
      <c r="N287" s="123" t="s">
        <v>119</v>
      </c>
      <c r="O287" s="123"/>
      <c r="P287" s="124">
        <f t="shared" si="1041"/>
        <v>1</v>
      </c>
      <c r="Q287" s="123">
        <v>1</v>
      </c>
      <c r="R287" s="123"/>
      <c r="S287" s="123" t="s">
        <v>329</v>
      </c>
      <c r="T287" s="123"/>
      <c r="U287" s="123" t="s">
        <v>390</v>
      </c>
      <c r="V287" s="123"/>
      <c r="W287" s="123" t="s">
        <v>530</v>
      </c>
      <c r="X287" s="123" t="s">
        <v>484</v>
      </c>
      <c r="Y287" s="123" t="s">
        <v>479</v>
      </c>
      <c r="Z287" s="297" t="s">
        <v>473</v>
      </c>
      <c r="AA287" s="126"/>
      <c r="AB287" s="127">
        <v>10</v>
      </c>
      <c r="AC287" s="128"/>
      <c r="AD287" s="129"/>
      <c r="AE287" s="130"/>
      <c r="AF287" s="131"/>
      <c r="AG287" s="132"/>
      <c r="AH287" s="133"/>
      <c r="AI287" s="132"/>
      <c r="AJ287" s="134"/>
      <c r="AK287" s="125"/>
      <c r="AL287" s="135"/>
      <c r="AM287" s="122"/>
      <c r="AN287" s="136">
        <f t="shared" si="996"/>
        <v>0</v>
      </c>
      <c r="AO287" s="137">
        <f t="shared" si="997"/>
        <v>3.5</v>
      </c>
      <c r="AP287" s="137">
        <f t="shared" si="998"/>
        <v>2</v>
      </c>
      <c r="AQ287" s="138">
        <f t="shared" si="999"/>
        <v>1.5</v>
      </c>
      <c r="AR287" s="137">
        <f t="shared" si="1000"/>
        <v>0</v>
      </c>
      <c r="AS287" s="137">
        <f t="shared" si="1001"/>
        <v>0</v>
      </c>
      <c r="AT287" s="137">
        <f t="shared" si="1002"/>
        <v>0</v>
      </c>
      <c r="AU287" s="137">
        <f t="shared" si="1003"/>
        <v>0</v>
      </c>
      <c r="AV287" s="137">
        <f t="shared" si="1004"/>
        <v>0</v>
      </c>
      <c r="AW287" s="137">
        <f t="shared" si="1005"/>
        <v>0</v>
      </c>
      <c r="AX287" s="137">
        <f t="shared" si="1006"/>
        <v>0</v>
      </c>
      <c r="AY287" s="137">
        <f t="shared" si="1007"/>
        <v>0</v>
      </c>
      <c r="AZ287" s="137">
        <f t="shared" si="1008"/>
        <v>0</v>
      </c>
      <c r="BA287" s="137">
        <f t="shared" si="1009"/>
        <v>0</v>
      </c>
      <c r="BB287" s="137">
        <f t="shared" si="1010"/>
        <v>0</v>
      </c>
      <c r="BC287" s="137">
        <f t="shared" si="1011"/>
        <v>0</v>
      </c>
      <c r="BD287" s="137">
        <f t="shared" si="1012"/>
        <v>0</v>
      </c>
      <c r="BE287" s="137">
        <f t="shared" si="1013"/>
        <v>0</v>
      </c>
      <c r="BF287" s="137">
        <f t="shared" si="1014"/>
        <v>0</v>
      </c>
      <c r="BG287" s="139">
        <f t="shared" si="1015"/>
        <v>0</v>
      </c>
      <c r="BH287" s="140">
        <f t="shared" si="1016"/>
        <v>0</v>
      </c>
      <c r="BI287" s="152">
        <f t="shared" si="1017"/>
        <v>6.8000000000000007</v>
      </c>
      <c r="BJ287" s="152">
        <f t="shared" si="1018"/>
        <v>10.199999999999999</v>
      </c>
      <c r="BK287" s="152">
        <f t="shared" si="1019"/>
        <v>17</v>
      </c>
      <c r="BL287" s="153">
        <f t="shared" si="1020"/>
        <v>0.6</v>
      </c>
      <c r="BM287" s="141"/>
      <c r="BN287" s="152">
        <f t="shared" si="1021"/>
        <v>0</v>
      </c>
      <c r="BO287" s="152">
        <f t="shared" si="1022"/>
        <v>0</v>
      </c>
      <c r="BP287" s="152">
        <f t="shared" si="1023"/>
        <v>0</v>
      </c>
      <c r="BQ287" s="142"/>
      <c r="BR287" s="143">
        <f t="shared" si="1024"/>
        <v>17</v>
      </c>
      <c r="BS287" s="144">
        <f t="shared" si="1025"/>
        <v>0</v>
      </c>
      <c r="BT287" s="144">
        <f t="shared" si="1026"/>
        <v>0</v>
      </c>
      <c r="BU287" s="144">
        <f t="shared" si="1027"/>
        <v>0</v>
      </c>
      <c r="BV287" s="145">
        <f t="shared" si="1028"/>
        <v>0</v>
      </c>
      <c r="BW287" s="146">
        <f t="shared" si="1029"/>
        <v>0</v>
      </c>
      <c r="BX287" s="147"/>
      <c r="BY287" s="144">
        <f t="shared" si="1030"/>
        <v>0</v>
      </c>
      <c r="BZ287" s="144">
        <f t="shared" si="1031"/>
        <v>0</v>
      </c>
      <c r="CA287" s="144">
        <f t="shared" si="1032"/>
        <v>0</v>
      </c>
      <c r="CB287" s="144">
        <f t="shared" si="1033"/>
        <v>6.8000000000000007</v>
      </c>
      <c r="CC287" s="144">
        <f t="shared" si="1034"/>
        <v>10.199999999999999</v>
      </c>
      <c r="CD287" s="144">
        <f t="shared" si="1035"/>
        <v>17</v>
      </c>
      <c r="CE287" s="144">
        <f t="shared" si="1036"/>
        <v>0</v>
      </c>
      <c r="CF287" s="144">
        <f t="shared" si="1037"/>
        <v>0</v>
      </c>
      <c r="CG287" s="144">
        <f t="shared" si="1038"/>
        <v>0</v>
      </c>
      <c r="CH287" s="148">
        <f t="shared" si="1039"/>
        <v>0</v>
      </c>
    </row>
    <row r="288" spans="1:86" s="149" customFormat="1" ht="31.5" customHeight="1" x14ac:dyDescent="0.25">
      <c r="A288" s="117" t="s">
        <v>342</v>
      </c>
      <c r="B288" s="118" t="s">
        <v>383</v>
      </c>
      <c r="C288" s="274" t="s">
        <v>429</v>
      </c>
      <c r="D288" s="119"/>
      <c r="E288" s="121" t="s">
        <v>22</v>
      </c>
      <c r="F288" s="121" t="s">
        <v>170</v>
      </c>
      <c r="G288" s="121"/>
      <c r="H288" s="122">
        <v>8</v>
      </c>
      <c r="I288" s="123"/>
      <c r="J288" s="123" t="s">
        <v>380</v>
      </c>
      <c r="K288" s="124">
        <f t="shared" si="1040"/>
        <v>10</v>
      </c>
      <c r="L288" s="123">
        <v>4</v>
      </c>
      <c r="M288" s="123">
        <v>6</v>
      </c>
      <c r="N288" s="123" t="s">
        <v>122</v>
      </c>
      <c r="O288" s="123"/>
      <c r="P288" s="124">
        <f t="shared" si="1041"/>
        <v>1</v>
      </c>
      <c r="Q288" s="123">
        <v>1</v>
      </c>
      <c r="R288" s="123"/>
      <c r="S288" s="123" t="s">
        <v>329</v>
      </c>
      <c r="T288" s="123"/>
      <c r="U288" s="123" t="s">
        <v>390</v>
      </c>
      <c r="V288" s="123"/>
      <c r="W288" s="123" t="s">
        <v>530</v>
      </c>
      <c r="X288" s="123" t="s">
        <v>484</v>
      </c>
      <c r="Y288" s="123" t="s">
        <v>479</v>
      </c>
      <c r="Z288" s="297" t="s">
        <v>473</v>
      </c>
      <c r="AA288" s="126"/>
      <c r="AB288" s="127"/>
      <c r="AC288" s="128"/>
      <c r="AD288" s="129">
        <v>26</v>
      </c>
      <c r="AE288" s="130"/>
      <c r="AF288" s="131"/>
      <c r="AG288" s="132"/>
      <c r="AH288" s="133"/>
      <c r="AI288" s="132"/>
      <c r="AJ288" s="134">
        <v>1</v>
      </c>
      <c r="AK288" s="125"/>
      <c r="AL288" s="135"/>
      <c r="AM288" s="122"/>
      <c r="AN288" s="136">
        <f t="shared" si="996"/>
        <v>0</v>
      </c>
      <c r="AO288" s="137">
        <f t="shared" si="997"/>
        <v>0</v>
      </c>
      <c r="AP288" s="137">
        <f t="shared" si="998"/>
        <v>0</v>
      </c>
      <c r="AQ288" s="138">
        <f t="shared" si="999"/>
        <v>0</v>
      </c>
      <c r="AR288" s="137">
        <f t="shared" si="1000"/>
        <v>0</v>
      </c>
      <c r="AS288" s="137">
        <f t="shared" si="1001"/>
        <v>0</v>
      </c>
      <c r="AT288" s="137">
        <f t="shared" si="1002"/>
        <v>0</v>
      </c>
      <c r="AU288" s="137">
        <f t="shared" si="1003"/>
        <v>0</v>
      </c>
      <c r="AV288" s="137">
        <f t="shared" si="1004"/>
        <v>30</v>
      </c>
      <c r="AW288" s="137">
        <f t="shared" si="1005"/>
        <v>0</v>
      </c>
      <c r="AX288" s="137">
        <f t="shared" si="1006"/>
        <v>0</v>
      </c>
      <c r="AY288" s="137">
        <f t="shared" si="1007"/>
        <v>0</v>
      </c>
      <c r="AZ288" s="137">
        <f t="shared" si="1008"/>
        <v>0</v>
      </c>
      <c r="BA288" s="137">
        <f t="shared" si="1009"/>
        <v>0</v>
      </c>
      <c r="BB288" s="137">
        <f t="shared" si="1010"/>
        <v>0</v>
      </c>
      <c r="BC288" s="137">
        <f t="shared" si="1011"/>
        <v>0</v>
      </c>
      <c r="BD288" s="137">
        <f t="shared" si="1012"/>
        <v>0</v>
      </c>
      <c r="BE288" s="137">
        <f t="shared" si="1013"/>
        <v>0</v>
      </c>
      <c r="BF288" s="137">
        <f t="shared" si="1014"/>
        <v>0</v>
      </c>
      <c r="BG288" s="139">
        <f t="shared" si="1015"/>
        <v>0</v>
      </c>
      <c r="BH288" s="140">
        <f t="shared" si="1016"/>
        <v>0</v>
      </c>
      <c r="BI288" s="152">
        <f t="shared" si="1017"/>
        <v>22.400000000000002</v>
      </c>
      <c r="BJ288" s="152">
        <f t="shared" si="1018"/>
        <v>33.6</v>
      </c>
      <c r="BK288" s="152">
        <f t="shared" si="1019"/>
        <v>56</v>
      </c>
      <c r="BL288" s="153">
        <f t="shared" si="1020"/>
        <v>0.6</v>
      </c>
      <c r="BM288" s="141"/>
      <c r="BN288" s="152">
        <f t="shared" si="1021"/>
        <v>0</v>
      </c>
      <c r="BO288" s="152">
        <f t="shared" si="1022"/>
        <v>0</v>
      </c>
      <c r="BP288" s="152">
        <f t="shared" si="1023"/>
        <v>0</v>
      </c>
      <c r="BQ288" s="142"/>
      <c r="BR288" s="143">
        <f t="shared" si="1024"/>
        <v>26</v>
      </c>
      <c r="BS288" s="144">
        <f t="shared" si="1025"/>
        <v>30</v>
      </c>
      <c r="BT288" s="144">
        <f t="shared" si="1026"/>
        <v>0</v>
      </c>
      <c r="BU288" s="144">
        <f t="shared" si="1027"/>
        <v>30</v>
      </c>
      <c r="BV288" s="145">
        <f t="shared" si="1028"/>
        <v>0</v>
      </c>
      <c r="BW288" s="146">
        <f t="shared" si="1029"/>
        <v>0</v>
      </c>
      <c r="BX288" s="147"/>
      <c r="BY288" s="144">
        <f t="shared" si="1030"/>
        <v>0</v>
      </c>
      <c r="BZ288" s="144">
        <f t="shared" si="1031"/>
        <v>0</v>
      </c>
      <c r="CA288" s="144">
        <f t="shared" si="1032"/>
        <v>0</v>
      </c>
      <c r="CB288" s="144">
        <f t="shared" si="1033"/>
        <v>22.400000000000002</v>
      </c>
      <c r="CC288" s="144">
        <f t="shared" si="1034"/>
        <v>33.6</v>
      </c>
      <c r="CD288" s="144">
        <f t="shared" si="1035"/>
        <v>56</v>
      </c>
      <c r="CE288" s="144">
        <f t="shared" si="1036"/>
        <v>0</v>
      </c>
      <c r="CF288" s="144">
        <f t="shared" si="1037"/>
        <v>0</v>
      </c>
      <c r="CG288" s="144">
        <f t="shared" si="1038"/>
        <v>0</v>
      </c>
      <c r="CH288" s="148">
        <f t="shared" si="1039"/>
        <v>0</v>
      </c>
    </row>
    <row r="289" spans="1:86" s="149" customFormat="1" ht="31.5" customHeight="1" x14ac:dyDescent="0.25">
      <c r="A289" s="117" t="s">
        <v>342</v>
      </c>
      <c r="B289" s="118" t="s">
        <v>383</v>
      </c>
      <c r="C289" s="274" t="s">
        <v>432</v>
      </c>
      <c r="D289" s="119"/>
      <c r="E289" s="121" t="s">
        <v>22</v>
      </c>
      <c r="F289" s="121" t="s">
        <v>170</v>
      </c>
      <c r="G289" s="121"/>
      <c r="H289" s="122">
        <v>8</v>
      </c>
      <c r="I289" s="123" t="s">
        <v>342</v>
      </c>
      <c r="J289" s="123" t="s">
        <v>380</v>
      </c>
      <c r="K289" s="124">
        <f t="shared" si="1040"/>
        <v>10</v>
      </c>
      <c r="L289" s="123">
        <v>4</v>
      </c>
      <c r="M289" s="123">
        <v>6</v>
      </c>
      <c r="N289" s="123" t="s">
        <v>119</v>
      </c>
      <c r="O289" s="123"/>
      <c r="P289" s="124">
        <f t="shared" si="1041"/>
        <v>1</v>
      </c>
      <c r="Q289" s="123">
        <v>1</v>
      </c>
      <c r="R289" s="123"/>
      <c r="S289" s="123" t="s">
        <v>329</v>
      </c>
      <c r="T289" s="123"/>
      <c r="U289" s="123" t="s">
        <v>390</v>
      </c>
      <c r="V289" s="123" t="s">
        <v>484</v>
      </c>
      <c r="W289" s="123" t="s">
        <v>44</v>
      </c>
      <c r="X289" s="123" t="s">
        <v>482</v>
      </c>
      <c r="Y289" s="123" t="s">
        <v>480</v>
      </c>
      <c r="Z289" s="297" t="s">
        <v>465</v>
      </c>
      <c r="AA289" s="126"/>
      <c r="AB289" s="127">
        <v>10</v>
      </c>
      <c r="AC289" s="128"/>
      <c r="AD289" s="129"/>
      <c r="AE289" s="130"/>
      <c r="AF289" s="131"/>
      <c r="AG289" s="132"/>
      <c r="AH289" s="133"/>
      <c r="AI289" s="132"/>
      <c r="AJ289" s="134"/>
      <c r="AK289" s="125"/>
      <c r="AL289" s="135"/>
      <c r="AM289" s="122"/>
      <c r="AN289" s="136">
        <f t="shared" si="996"/>
        <v>2.5</v>
      </c>
      <c r="AO289" s="137">
        <f t="shared" si="997"/>
        <v>0</v>
      </c>
      <c r="AP289" s="137">
        <f t="shared" si="998"/>
        <v>0</v>
      </c>
      <c r="AQ289" s="138">
        <f t="shared" si="999"/>
        <v>1.5</v>
      </c>
      <c r="AR289" s="137">
        <f t="shared" si="1000"/>
        <v>0</v>
      </c>
      <c r="AS289" s="137">
        <f t="shared" si="1001"/>
        <v>0</v>
      </c>
      <c r="AT289" s="137">
        <f t="shared" si="1002"/>
        <v>0</v>
      </c>
      <c r="AU289" s="137">
        <f t="shared" si="1003"/>
        <v>0</v>
      </c>
      <c r="AV289" s="137">
        <f t="shared" si="1004"/>
        <v>0</v>
      </c>
      <c r="AW289" s="137">
        <f t="shared" si="1005"/>
        <v>0</v>
      </c>
      <c r="AX289" s="137">
        <f t="shared" si="1006"/>
        <v>0</v>
      </c>
      <c r="AY289" s="137">
        <f t="shared" si="1007"/>
        <v>0</v>
      </c>
      <c r="AZ289" s="137">
        <f t="shared" si="1008"/>
        <v>0</v>
      </c>
      <c r="BA289" s="137">
        <f t="shared" si="1009"/>
        <v>0</v>
      </c>
      <c r="BB289" s="137">
        <f t="shared" si="1010"/>
        <v>0</v>
      </c>
      <c r="BC289" s="137">
        <f t="shared" si="1011"/>
        <v>0</v>
      </c>
      <c r="BD289" s="137">
        <f t="shared" si="1012"/>
        <v>0</v>
      </c>
      <c r="BE289" s="137">
        <f t="shared" si="1013"/>
        <v>0</v>
      </c>
      <c r="BF289" s="137">
        <f t="shared" si="1014"/>
        <v>0</v>
      </c>
      <c r="BG289" s="139">
        <f t="shared" si="1015"/>
        <v>0</v>
      </c>
      <c r="BH289" s="140">
        <f t="shared" si="1016"/>
        <v>0</v>
      </c>
      <c r="BI289" s="152">
        <f t="shared" si="1017"/>
        <v>5.6000000000000005</v>
      </c>
      <c r="BJ289" s="152">
        <f t="shared" si="1018"/>
        <v>8.4</v>
      </c>
      <c r="BK289" s="152">
        <f t="shared" si="1019"/>
        <v>14</v>
      </c>
      <c r="BL289" s="153">
        <f t="shared" si="1020"/>
        <v>0.6</v>
      </c>
      <c r="BM289" s="141"/>
      <c r="BN289" s="152">
        <f t="shared" si="1021"/>
        <v>0</v>
      </c>
      <c r="BO289" s="152">
        <f t="shared" si="1022"/>
        <v>0</v>
      </c>
      <c r="BP289" s="152">
        <f t="shared" si="1023"/>
        <v>0</v>
      </c>
      <c r="BQ289" s="142"/>
      <c r="BR289" s="143">
        <f t="shared" si="1024"/>
        <v>14</v>
      </c>
      <c r="BS289" s="144">
        <f t="shared" si="1025"/>
        <v>0</v>
      </c>
      <c r="BT289" s="144">
        <f t="shared" si="1026"/>
        <v>0</v>
      </c>
      <c r="BU289" s="144">
        <f t="shared" si="1027"/>
        <v>0</v>
      </c>
      <c r="BV289" s="145">
        <f t="shared" si="1028"/>
        <v>0</v>
      </c>
      <c r="BW289" s="146">
        <f t="shared" si="1029"/>
        <v>0</v>
      </c>
      <c r="BX289" s="147"/>
      <c r="BY289" s="144">
        <f t="shared" si="1030"/>
        <v>0</v>
      </c>
      <c r="BZ289" s="144">
        <f t="shared" si="1031"/>
        <v>0</v>
      </c>
      <c r="CA289" s="144">
        <f t="shared" si="1032"/>
        <v>0</v>
      </c>
      <c r="CB289" s="144">
        <f t="shared" si="1033"/>
        <v>5.6000000000000005</v>
      </c>
      <c r="CC289" s="144">
        <f t="shared" si="1034"/>
        <v>8.4</v>
      </c>
      <c r="CD289" s="144">
        <f t="shared" si="1035"/>
        <v>14</v>
      </c>
      <c r="CE289" s="144">
        <f t="shared" si="1036"/>
        <v>0</v>
      </c>
      <c r="CF289" s="144">
        <f t="shared" si="1037"/>
        <v>0</v>
      </c>
      <c r="CG289" s="144">
        <f t="shared" si="1038"/>
        <v>0</v>
      </c>
      <c r="CH289" s="148">
        <f t="shared" si="1039"/>
        <v>0</v>
      </c>
    </row>
    <row r="290" spans="1:86" s="149" customFormat="1" ht="31.5" customHeight="1" x14ac:dyDescent="0.25">
      <c r="A290" s="117" t="s">
        <v>342</v>
      </c>
      <c r="B290" s="118" t="s">
        <v>383</v>
      </c>
      <c r="C290" s="274" t="s">
        <v>432</v>
      </c>
      <c r="D290" s="119"/>
      <c r="E290" s="121" t="s">
        <v>22</v>
      </c>
      <c r="F290" s="121" t="s">
        <v>170</v>
      </c>
      <c r="G290" s="121"/>
      <c r="H290" s="122">
        <v>8</v>
      </c>
      <c r="I290" s="123"/>
      <c r="J290" s="123" t="s">
        <v>380</v>
      </c>
      <c r="K290" s="124">
        <f t="shared" si="1040"/>
        <v>10</v>
      </c>
      <c r="L290" s="123">
        <v>4</v>
      </c>
      <c r="M290" s="123">
        <v>6</v>
      </c>
      <c r="N290" s="123" t="s">
        <v>122</v>
      </c>
      <c r="O290" s="123"/>
      <c r="P290" s="124">
        <f t="shared" si="1041"/>
        <v>1</v>
      </c>
      <c r="Q290" s="123">
        <v>1</v>
      </c>
      <c r="R290" s="123"/>
      <c r="S290" s="123" t="s">
        <v>329</v>
      </c>
      <c r="T290" s="123"/>
      <c r="U290" s="123" t="s">
        <v>390</v>
      </c>
      <c r="V290" s="123" t="s">
        <v>484</v>
      </c>
      <c r="W290" s="123" t="s">
        <v>44</v>
      </c>
      <c r="X290" s="123" t="s">
        <v>482</v>
      </c>
      <c r="Y290" s="123" t="s">
        <v>480</v>
      </c>
      <c r="Z290" s="297" t="s">
        <v>465</v>
      </c>
      <c r="AA290" s="126"/>
      <c r="AB290" s="127"/>
      <c r="AC290" s="128"/>
      <c r="AD290" s="129">
        <v>18</v>
      </c>
      <c r="AE290" s="130"/>
      <c r="AF290" s="131"/>
      <c r="AG290" s="132"/>
      <c r="AH290" s="133"/>
      <c r="AI290" s="132">
        <v>1</v>
      </c>
      <c r="AJ290" s="134"/>
      <c r="AK290" s="125"/>
      <c r="AL290" s="135"/>
      <c r="AM290" s="122"/>
      <c r="AN290" s="136">
        <f t="shared" si="996"/>
        <v>0</v>
      </c>
      <c r="AO290" s="137">
        <f t="shared" si="997"/>
        <v>0</v>
      </c>
      <c r="AP290" s="137">
        <f t="shared" si="998"/>
        <v>0</v>
      </c>
      <c r="AQ290" s="138">
        <f t="shared" si="999"/>
        <v>0</v>
      </c>
      <c r="AR290" s="137">
        <f t="shared" si="1000"/>
        <v>0</v>
      </c>
      <c r="AS290" s="137">
        <f t="shared" si="1001"/>
        <v>0</v>
      </c>
      <c r="AT290" s="137">
        <f t="shared" si="1002"/>
        <v>0</v>
      </c>
      <c r="AU290" s="137">
        <f t="shared" si="1003"/>
        <v>15</v>
      </c>
      <c r="AV290" s="137">
        <f t="shared" si="1004"/>
        <v>0</v>
      </c>
      <c r="AW290" s="137">
        <f t="shared" si="1005"/>
        <v>0</v>
      </c>
      <c r="AX290" s="137">
        <f t="shared" si="1006"/>
        <v>0</v>
      </c>
      <c r="AY290" s="137">
        <f t="shared" si="1007"/>
        <v>0</v>
      </c>
      <c r="AZ290" s="137">
        <f t="shared" si="1008"/>
        <v>0</v>
      </c>
      <c r="BA290" s="137">
        <f t="shared" si="1009"/>
        <v>0</v>
      </c>
      <c r="BB290" s="137">
        <f t="shared" si="1010"/>
        <v>0</v>
      </c>
      <c r="BC290" s="137">
        <f t="shared" si="1011"/>
        <v>0</v>
      </c>
      <c r="BD290" s="137">
        <f t="shared" si="1012"/>
        <v>0</v>
      </c>
      <c r="BE290" s="137">
        <f t="shared" si="1013"/>
        <v>0</v>
      </c>
      <c r="BF290" s="137">
        <f t="shared" si="1014"/>
        <v>0</v>
      </c>
      <c r="BG290" s="139">
        <f t="shared" si="1015"/>
        <v>0</v>
      </c>
      <c r="BH290" s="140">
        <f t="shared" si="1016"/>
        <v>0</v>
      </c>
      <c r="BI290" s="152">
        <f t="shared" si="1017"/>
        <v>13.200000000000001</v>
      </c>
      <c r="BJ290" s="152">
        <f t="shared" si="1018"/>
        <v>19.8</v>
      </c>
      <c r="BK290" s="152">
        <f t="shared" si="1019"/>
        <v>33</v>
      </c>
      <c r="BL290" s="153">
        <f t="shared" si="1020"/>
        <v>0.6</v>
      </c>
      <c r="BM290" s="141"/>
      <c r="BN290" s="152">
        <f t="shared" si="1021"/>
        <v>0</v>
      </c>
      <c r="BO290" s="152">
        <f t="shared" si="1022"/>
        <v>0</v>
      </c>
      <c r="BP290" s="152">
        <f t="shared" si="1023"/>
        <v>0</v>
      </c>
      <c r="BQ290" s="142"/>
      <c r="BR290" s="143">
        <f t="shared" si="1024"/>
        <v>18</v>
      </c>
      <c r="BS290" s="144">
        <f t="shared" si="1025"/>
        <v>15</v>
      </c>
      <c r="BT290" s="144">
        <f t="shared" si="1026"/>
        <v>0</v>
      </c>
      <c r="BU290" s="144">
        <f t="shared" si="1027"/>
        <v>15</v>
      </c>
      <c r="BV290" s="145">
        <f t="shared" si="1028"/>
        <v>0</v>
      </c>
      <c r="BW290" s="146">
        <f t="shared" si="1029"/>
        <v>0</v>
      </c>
      <c r="BX290" s="147"/>
      <c r="BY290" s="144">
        <f t="shared" si="1030"/>
        <v>0</v>
      </c>
      <c r="BZ290" s="144">
        <f t="shared" si="1031"/>
        <v>0</v>
      </c>
      <c r="CA290" s="144">
        <f t="shared" si="1032"/>
        <v>0</v>
      </c>
      <c r="CB290" s="144">
        <f t="shared" si="1033"/>
        <v>13.200000000000001</v>
      </c>
      <c r="CC290" s="144">
        <f t="shared" si="1034"/>
        <v>19.8</v>
      </c>
      <c r="CD290" s="144">
        <f t="shared" si="1035"/>
        <v>33</v>
      </c>
      <c r="CE290" s="144">
        <f t="shared" si="1036"/>
        <v>0</v>
      </c>
      <c r="CF290" s="144">
        <f t="shared" si="1037"/>
        <v>0</v>
      </c>
      <c r="CG290" s="144">
        <f t="shared" si="1038"/>
        <v>0</v>
      </c>
      <c r="CH290" s="148">
        <f t="shared" si="1039"/>
        <v>0</v>
      </c>
    </row>
    <row r="291" spans="1:86" s="149" customFormat="1" ht="15.75" customHeight="1" x14ac:dyDescent="0.25">
      <c r="A291" s="117" t="s">
        <v>342</v>
      </c>
      <c r="B291" s="118" t="s">
        <v>383</v>
      </c>
      <c r="C291" s="274" t="s">
        <v>449</v>
      </c>
      <c r="D291" s="119"/>
      <c r="E291" s="121" t="s">
        <v>22</v>
      </c>
      <c r="F291" s="121" t="s">
        <v>170</v>
      </c>
      <c r="G291" s="121"/>
      <c r="H291" s="122">
        <v>8</v>
      </c>
      <c r="I291" s="123" t="s">
        <v>333</v>
      </c>
      <c r="J291" s="123" t="s">
        <v>380</v>
      </c>
      <c r="K291" s="124">
        <f t="shared" si="1040"/>
        <v>10</v>
      </c>
      <c r="L291" s="123">
        <v>4</v>
      </c>
      <c r="M291" s="123">
        <v>6</v>
      </c>
      <c r="N291" s="123" t="s">
        <v>119</v>
      </c>
      <c r="O291" s="123"/>
      <c r="P291" s="124">
        <f t="shared" si="1041"/>
        <v>1</v>
      </c>
      <c r="Q291" s="123">
        <v>1</v>
      </c>
      <c r="R291" s="123"/>
      <c r="S291" s="123" t="s">
        <v>329</v>
      </c>
      <c r="T291" s="123"/>
      <c r="U291" s="123" t="s">
        <v>390</v>
      </c>
      <c r="V291" s="123"/>
      <c r="W291" s="123"/>
      <c r="X291" s="123" t="s">
        <v>531</v>
      </c>
      <c r="Y291" s="123" t="s">
        <v>485</v>
      </c>
      <c r="Z291" s="297" t="s">
        <v>474</v>
      </c>
      <c r="AA291" s="126"/>
      <c r="AB291" s="127">
        <v>6</v>
      </c>
      <c r="AC291" s="128"/>
      <c r="AD291" s="129"/>
      <c r="AE291" s="130"/>
      <c r="AF291" s="131"/>
      <c r="AG291" s="132"/>
      <c r="AH291" s="133"/>
      <c r="AI291" s="132"/>
      <c r="AJ291" s="134"/>
      <c r="AK291" s="125"/>
      <c r="AL291" s="135"/>
      <c r="AM291" s="122"/>
      <c r="AN291" s="136">
        <f t="shared" si="996"/>
        <v>0</v>
      </c>
      <c r="AO291" s="137">
        <f t="shared" si="997"/>
        <v>3.5</v>
      </c>
      <c r="AP291" s="137">
        <f t="shared" si="998"/>
        <v>2</v>
      </c>
      <c r="AQ291" s="138">
        <f t="shared" si="999"/>
        <v>0.89999999999999991</v>
      </c>
      <c r="AR291" s="137">
        <f t="shared" si="1000"/>
        <v>0</v>
      </c>
      <c r="AS291" s="137">
        <f t="shared" si="1001"/>
        <v>0</v>
      </c>
      <c r="AT291" s="137">
        <f t="shared" si="1002"/>
        <v>0</v>
      </c>
      <c r="AU291" s="137">
        <f t="shared" si="1003"/>
        <v>0</v>
      </c>
      <c r="AV291" s="137">
        <f t="shared" si="1004"/>
        <v>0</v>
      </c>
      <c r="AW291" s="137">
        <f t="shared" si="1005"/>
        <v>0</v>
      </c>
      <c r="AX291" s="137">
        <f t="shared" si="1006"/>
        <v>0</v>
      </c>
      <c r="AY291" s="137">
        <f t="shared" si="1007"/>
        <v>0</v>
      </c>
      <c r="AZ291" s="137">
        <f t="shared" si="1008"/>
        <v>0</v>
      </c>
      <c r="BA291" s="137">
        <f t="shared" si="1009"/>
        <v>0</v>
      </c>
      <c r="BB291" s="137">
        <f t="shared" si="1010"/>
        <v>0</v>
      </c>
      <c r="BC291" s="137">
        <f t="shared" si="1011"/>
        <v>0</v>
      </c>
      <c r="BD291" s="137">
        <f t="shared" si="1012"/>
        <v>0</v>
      </c>
      <c r="BE291" s="137">
        <f t="shared" si="1013"/>
        <v>0</v>
      </c>
      <c r="BF291" s="137">
        <f t="shared" si="1014"/>
        <v>0</v>
      </c>
      <c r="BG291" s="139">
        <f t="shared" si="1015"/>
        <v>0</v>
      </c>
      <c r="BH291" s="140">
        <f t="shared" si="1016"/>
        <v>0</v>
      </c>
      <c r="BI291" s="152">
        <f t="shared" si="1017"/>
        <v>4.9600000000000009</v>
      </c>
      <c r="BJ291" s="152">
        <f t="shared" si="1018"/>
        <v>7.4399999999999995</v>
      </c>
      <c r="BK291" s="152">
        <f t="shared" si="1019"/>
        <v>12.4</v>
      </c>
      <c r="BL291" s="153">
        <f t="shared" si="1020"/>
        <v>0.6</v>
      </c>
      <c r="BM291" s="141"/>
      <c r="BN291" s="152">
        <f t="shared" si="1021"/>
        <v>0</v>
      </c>
      <c r="BO291" s="152">
        <f t="shared" si="1022"/>
        <v>0</v>
      </c>
      <c r="BP291" s="152">
        <f t="shared" si="1023"/>
        <v>0</v>
      </c>
      <c r="BQ291" s="142"/>
      <c r="BR291" s="143">
        <f t="shared" si="1024"/>
        <v>12.4</v>
      </c>
      <c r="BS291" s="144">
        <f t="shared" si="1025"/>
        <v>0</v>
      </c>
      <c r="BT291" s="144">
        <f t="shared" si="1026"/>
        <v>0</v>
      </c>
      <c r="BU291" s="144">
        <f t="shared" si="1027"/>
        <v>0</v>
      </c>
      <c r="BV291" s="145">
        <f t="shared" si="1028"/>
        <v>0</v>
      </c>
      <c r="BW291" s="146">
        <f t="shared" si="1029"/>
        <v>0</v>
      </c>
      <c r="BX291" s="147"/>
      <c r="BY291" s="144">
        <f t="shared" si="1030"/>
        <v>0</v>
      </c>
      <c r="BZ291" s="144">
        <f t="shared" si="1031"/>
        <v>0</v>
      </c>
      <c r="CA291" s="144">
        <f t="shared" si="1032"/>
        <v>0</v>
      </c>
      <c r="CB291" s="144">
        <f t="shared" si="1033"/>
        <v>4.9600000000000009</v>
      </c>
      <c r="CC291" s="144">
        <f t="shared" si="1034"/>
        <v>7.4399999999999995</v>
      </c>
      <c r="CD291" s="144">
        <f t="shared" si="1035"/>
        <v>12.4</v>
      </c>
      <c r="CE291" s="144">
        <f t="shared" si="1036"/>
        <v>0</v>
      </c>
      <c r="CF291" s="144">
        <f t="shared" si="1037"/>
        <v>0</v>
      </c>
      <c r="CG291" s="144">
        <f t="shared" si="1038"/>
        <v>0</v>
      </c>
      <c r="CH291" s="148">
        <f t="shared" si="1039"/>
        <v>0</v>
      </c>
    </row>
    <row r="292" spans="1:86" s="149" customFormat="1" ht="15.75" customHeight="1" x14ac:dyDescent="0.25">
      <c r="A292" s="117" t="s">
        <v>342</v>
      </c>
      <c r="B292" s="118" t="s">
        <v>383</v>
      </c>
      <c r="C292" s="274" t="s">
        <v>449</v>
      </c>
      <c r="D292" s="119"/>
      <c r="E292" s="121" t="s">
        <v>22</v>
      </c>
      <c r="F292" s="121" t="s">
        <v>170</v>
      </c>
      <c r="G292" s="121"/>
      <c r="H292" s="122">
        <v>8</v>
      </c>
      <c r="I292" s="123"/>
      <c r="J292" s="123" t="s">
        <v>380</v>
      </c>
      <c r="K292" s="124">
        <f t="shared" si="1040"/>
        <v>10</v>
      </c>
      <c r="L292" s="123">
        <v>4</v>
      </c>
      <c r="M292" s="123">
        <v>6</v>
      </c>
      <c r="N292" s="123" t="s">
        <v>122</v>
      </c>
      <c r="O292" s="123"/>
      <c r="P292" s="124">
        <f t="shared" si="1041"/>
        <v>1</v>
      </c>
      <c r="Q292" s="123">
        <v>1</v>
      </c>
      <c r="R292" s="123"/>
      <c r="S292" s="123" t="s">
        <v>329</v>
      </c>
      <c r="T292" s="123"/>
      <c r="U292" s="123" t="s">
        <v>390</v>
      </c>
      <c r="V292" s="123"/>
      <c r="W292" s="123"/>
      <c r="X292" s="123" t="s">
        <v>478</v>
      </c>
      <c r="Y292" s="123" t="s">
        <v>480</v>
      </c>
      <c r="Z292" s="297" t="s">
        <v>475</v>
      </c>
      <c r="AA292" s="126"/>
      <c r="AB292" s="127"/>
      <c r="AC292" s="128"/>
      <c r="AD292" s="129">
        <v>10</v>
      </c>
      <c r="AE292" s="130"/>
      <c r="AF292" s="131">
        <v>1</v>
      </c>
      <c r="AG292" s="132"/>
      <c r="AH292" s="133"/>
      <c r="AI292" s="132"/>
      <c r="AJ292" s="134"/>
      <c r="AK292" s="125"/>
      <c r="AL292" s="135"/>
      <c r="AM292" s="122"/>
      <c r="AN292" s="136">
        <f t="shared" si="996"/>
        <v>0</v>
      </c>
      <c r="AO292" s="137">
        <f t="shared" si="997"/>
        <v>0</v>
      </c>
      <c r="AP292" s="137">
        <f t="shared" si="998"/>
        <v>0</v>
      </c>
      <c r="AQ292" s="138">
        <f t="shared" si="999"/>
        <v>0</v>
      </c>
      <c r="AR292" s="137">
        <f t="shared" si="1000"/>
        <v>0</v>
      </c>
      <c r="AS292" s="137">
        <f t="shared" si="1001"/>
        <v>5</v>
      </c>
      <c r="AT292" s="137">
        <f t="shared" si="1002"/>
        <v>0</v>
      </c>
      <c r="AU292" s="137">
        <f t="shared" si="1003"/>
        <v>0</v>
      </c>
      <c r="AV292" s="137">
        <f t="shared" si="1004"/>
        <v>0</v>
      </c>
      <c r="AW292" s="137">
        <f t="shared" si="1005"/>
        <v>0</v>
      </c>
      <c r="AX292" s="137">
        <f t="shared" si="1006"/>
        <v>0</v>
      </c>
      <c r="AY292" s="137">
        <f t="shared" si="1007"/>
        <v>0</v>
      </c>
      <c r="AZ292" s="137">
        <f t="shared" si="1008"/>
        <v>0</v>
      </c>
      <c r="BA292" s="137">
        <f t="shared" si="1009"/>
        <v>0</v>
      </c>
      <c r="BB292" s="137">
        <f t="shared" si="1010"/>
        <v>0</v>
      </c>
      <c r="BC292" s="137">
        <f t="shared" si="1011"/>
        <v>0</v>
      </c>
      <c r="BD292" s="137">
        <f t="shared" si="1012"/>
        <v>0</v>
      </c>
      <c r="BE292" s="137">
        <f t="shared" si="1013"/>
        <v>0</v>
      </c>
      <c r="BF292" s="137">
        <f t="shared" si="1014"/>
        <v>0</v>
      </c>
      <c r="BG292" s="139">
        <f t="shared" si="1015"/>
        <v>0</v>
      </c>
      <c r="BH292" s="140">
        <f t="shared" si="1016"/>
        <v>0</v>
      </c>
      <c r="BI292" s="152">
        <f t="shared" si="1017"/>
        <v>6</v>
      </c>
      <c r="BJ292" s="152">
        <f t="shared" si="1018"/>
        <v>9</v>
      </c>
      <c r="BK292" s="152">
        <f t="shared" si="1019"/>
        <v>15</v>
      </c>
      <c r="BL292" s="153">
        <f t="shared" si="1020"/>
        <v>0.6</v>
      </c>
      <c r="BM292" s="141"/>
      <c r="BN292" s="152">
        <f t="shared" si="1021"/>
        <v>0</v>
      </c>
      <c r="BO292" s="152">
        <f t="shared" si="1022"/>
        <v>0</v>
      </c>
      <c r="BP292" s="152">
        <f t="shared" si="1023"/>
        <v>0</v>
      </c>
      <c r="BQ292" s="142"/>
      <c r="BR292" s="143">
        <f t="shared" si="1024"/>
        <v>10</v>
      </c>
      <c r="BS292" s="144">
        <f t="shared" si="1025"/>
        <v>5</v>
      </c>
      <c r="BT292" s="144">
        <f t="shared" si="1026"/>
        <v>0</v>
      </c>
      <c r="BU292" s="144">
        <f t="shared" si="1027"/>
        <v>0</v>
      </c>
      <c r="BV292" s="145">
        <f t="shared" si="1028"/>
        <v>5</v>
      </c>
      <c r="BW292" s="146">
        <f t="shared" si="1029"/>
        <v>0</v>
      </c>
      <c r="BX292" s="147"/>
      <c r="BY292" s="144">
        <f t="shared" si="1030"/>
        <v>0</v>
      </c>
      <c r="BZ292" s="144">
        <f t="shared" si="1031"/>
        <v>0</v>
      </c>
      <c r="CA292" s="144">
        <f t="shared" si="1032"/>
        <v>0</v>
      </c>
      <c r="CB292" s="144">
        <f t="shared" si="1033"/>
        <v>6</v>
      </c>
      <c r="CC292" s="144">
        <f t="shared" si="1034"/>
        <v>9</v>
      </c>
      <c r="CD292" s="144">
        <f t="shared" si="1035"/>
        <v>15</v>
      </c>
      <c r="CE292" s="144">
        <f t="shared" si="1036"/>
        <v>0</v>
      </c>
      <c r="CF292" s="144">
        <f t="shared" si="1037"/>
        <v>0</v>
      </c>
      <c r="CG292" s="144">
        <f t="shared" si="1038"/>
        <v>0</v>
      </c>
      <c r="CH292" s="148">
        <f t="shared" si="1039"/>
        <v>0</v>
      </c>
    </row>
    <row r="293" spans="1:86" s="149" customFormat="1" ht="30.75" customHeight="1" x14ac:dyDescent="0.25">
      <c r="A293" s="117" t="s">
        <v>384</v>
      </c>
      <c r="B293" s="118" t="s">
        <v>383</v>
      </c>
      <c r="C293" s="274" t="s">
        <v>356</v>
      </c>
      <c r="D293" s="119"/>
      <c r="E293" s="121" t="s">
        <v>22</v>
      </c>
      <c r="F293" s="121" t="s">
        <v>170</v>
      </c>
      <c r="G293" s="121"/>
      <c r="H293" s="122">
        <v>8</v>
      </c>
      <c r="I293" s="123"/>
      <c r="J293" s="123" t="s">
        <v>380</v>
      </c>
      <c r="K293" s="124">
        <f t="shared" si="1040"/>
        <v>10</v>
      </c>
      <c r="L293" s="123">
        <v>4</v>
      </c>
      <c r="M293" s="123">
        <v>6</v>
      </c>
      <c r="N293" s="123" t="s">
        <v>341</v>
      </c>
      <c r="O293" s="123"/>
      <c r="P293" s="124">
        <f t="shared" si="1041"/>
        <v>1</v>
      </c>
      <c r="Q293" s="123">
        <v>1</v>
      </c>
      <c r="R293" s="123"/>
      <c r="S293" s="123" t="s">
        <v>329</v>
      </c>
      <c r="T293" s="123"/>
      <c r="U293" s="123" t="s">
        <v>390</v>
      </c>
      <c r="V293" s="123"/>
      <c r="W293" s="123"/>
      <c r="X293" s="123" t="s">
        <v>478</v>
      </c>
      <c r="Y293" s="123" t="s">
        <v>481</v>
      </c>
      <c r="Z293" s="297" t="s">
        <v>469</v>
      </c>
      <c r="AA293" s="126"/>
      <c r="AB293" s="127"/>
      <c r="AC293" s="128"/>
      <c r="AD293" s="129"/>
      <c r="AE293" s="130"/>
      <c r="AF293" s="131"/>
      <c r="AG293" s="132"/>
      <c r="AH293" s="133"/>
      <c r="AI293" s="132"/>
      <c r="AJ293" s="134"/>
      <c r="AK293" s="125"/>
      <c r="AL293" s="135">
        <v>4</v>
      </c>
      <c r="AM293" s="122"/>
      <c r="AN293" s="136">
        <f t="shared" si="996"/>
        <v>0</v>
      </c>
      <c r="AO293" s="137">
        <f t="shared" si="997"/>
        <v>0</v>
      </c>
      <c r="AP293" s="137">
        <f t="shared" si="998"/>
        <v>0</v>
      </c>
      <c r="AQ293" s="138">
        <f t="shared" si="999"/>
        <v>0</v>
      </c>
      <c r="AR293" s="137">
        <f t="shared" si="1000"/>
        <v>0</v>
      </c>
      <c r="AS293" s="137">
        <f t="shared" si="1001"/>
        <v>0</v>
      </c>
      <c r="AT293" s="137">
        <f t="shared" si="1002"/>
        <v>0</v>
      </c>
      <c r="AU293" s="137">
        <f t="shared" si="1003"/>
        <v>0</v>
      </c>
      <c r="AV293" s="137">
        <f t="shared" si="1004"/>
        <v>0</v>
      </c>
      <c r="AW293" s="137">
        <f t="shared" si="1005"/>
        <v>24</v>
      </c>
      <c r="AX293" s="137">
        <f t="shared" si="1006"/>
        <v>0</v>
      </c>
      <c r="AY293" s="137">
        <f t="shared" si="1007"/>
        <v>0</v>
      </c>
      <c r="AZ293" s="137">
        <f t="shared" si="1008"/>
        <v>0</v>
      </c>
      <c r="BA293" s="137">
        <f t="shared" si="1009"/>
        <v>0</v>
      </c>
      <c r="BB293" s="137">
        <f t="shared" si="1010"/>
        <v>0</v>
      </c>
      <c r="BC293" s="137">
        <f t="shared" si="1011"/>
        <v>0</v>
      </c>
      <c r="BD293" s="137">
        <f t="shared" si="1012"/>
        <v>0</v>
      </c>
      <c r="BE293" s="137">
        <f t="shared" si="1013"/>
        <v>0</v>
      </c>
      <c r="BF293" s="137">
        <f t="shared" si="1014"/>
        <v>0</v>
      </c>
      <c r="BG293" s="139">
        <f t="shared" si="1015"/>
        <v>0</v>
      </c>
      <c r="BH293" s="140">
        <f t="shared" si="1016"/>
        <v>0</v>
      </c>
      <c r="BI293" s="152">
        <f t="shared" si="1017"/>
        <v>9.6000000000000014</v>
      </c>
      <c r="BJ293" s="152">
        <f t="shared" si="1018"/>
        <v>14.399999999999999</v>
      </c>
      <c r="BK293" s="152">
        <f t="shared" si="1019"/>
        <v>24</v>
      </c>
      <c r="BL293" s="153">
        <f t="shared" si="1020"/>
        <v>0.6</v>
      </c>
      <c r="BM293" s="141"/>
      <c r="BN293" s="152">
        <f t="shared" si="1021"/>
        <v>9.6000000000000014</v>
      </c>
      <c r="BO293" s="152">
        <f t="shared" si="1022"/>
        <v>14.399999999999999</v>
      </c>
      <c r="BP293" s="152">
        <f t="shared" si="1023"/>
        <v>24</v>
      </c>
      <c r="BQ293" s="142"/>
      <c r="BR293" s="143">
        <f t="shared" si="1024"/>
        <v>24</v>
      </c>
      <c r="BS293" s="144">
        <f t="shared" si="1025"/>
        <v>0</v>
      </c>
      <c r="BT293" s="144">
        <f t="shared" si="1026"/>
        <v>0</v>
      </c>
      <c r="BU293" s="144">
        <f t="shared" si="1027"/>
        <v>0</v>
      </c>
      <c r="BV293" s="145">
        <f t="shared" si="1028"/>
        <v>0</v>
      </c>
      <c r="BW293" s="146">
        <f t="shared" si="1029"/>
        <v>0</v>
      </c>
      <c r="BX293" s="147"/>
      <c r="BY293" s="144">
        <f t="shared" si="1030"/>
        <v>0</v>
      </c>
      <c r="BZ293" s="144">
        <f t="shared" si="1031"/>
        <v>0</v>
      </c>
      <c r="CA293" s="144">
        <f t="shared" si="1032"/>
        <v>0</v>
      </c>
      <c r="CB293" s="144">
        <f t="shared" si="1033"/>
        <v>0</v>
      </c>
      <c r="CC293" s="144">
        <f t="shared" si="1034"/>
        <v>0</v>
      </c>
      <c r="CD293" s="144">
        <f t="shared" si="1035"/>
        <v>0</v>
      </c>
      <c r="CE293" s="144">
        <f t="shared" si="1036"/>
        <v>9.6000000000000014</v>
      </c>
      <c r="CF293" s="144">
        <f t="shared" si="1037"/>
        <v>14.399999999999999</v>
      </c>
      <c r="CG293" s="144">
        <f t="shared" si="1038"/>
        <v>24</v>
      </c>
      <c r="CH293" s="148">
        <f t="shared" si="1039"/>
        <v>0</v>
      </c>
    </row>
    <row r="294" spans="1:86" s="149" customFormat="1" ht="31.5" customHeight="1" x14ac:dyDescent="0.25">
      <c r="A294" s="117" t="s">
        <v>342</v>
      </c>
      <c r="B294" s="118" t="s">
        <v>383</v>
      </c>
      <c r="C294" s="274" t="s">
        <v>437</v>
      </c>
      <c r="D294" s="119"/>
      <c r="E294" s="121" t="s">
        <v>22</v>
      </c>
      <c r="F294" s="121" t="s">
        <v>170</v>
      </c>
      <c r="G294" s="121"/>
      <c r="H294" s="122">
        <v>5</v>
      </c>
      <c r="I294" s="123" t="s">
        <v>333</v>
      </c>
      <c r="J294" s="123" t="s">
        <v>380</v>
      </c>
      <c r="K294" s="124">
        <f t="shared" si="1040"/>
        <v>10</v>
      </c>
      <c r="L294" s="123">
        <v>5</v>
      </c>
      <c r="M294" s="123">
        <v>5</v>
      </c>
      <c r="N294" s="123" t="s">
        <v>119</v>
      </c>
      <c r="O294" s="123"/>
      <c r="P294" s="124">
        <f t="shared" si="1041"/>
        <v>1</v>
      </c>
      <c r="Q294" s="123">
        <v>1</v>
      </c>
      <c r="R294" s="123"/>
      <c r="S294" s="123" t="s">
        <v>329</v>
      </c>
      <c r="T294" s="123"/>
      <c r="U294" s="123" t="s">
        <v>390</v>
      </c>
      <c r="V294" s="123" t="s">
        <v>484</v>
      </c>
      <c r="W294" s="123" t="s">
        <v>530</v>
      </c>
      <c r="X294" s="123" t="s">
        <v>532</v>
      </c>
      <c r="Y294" s="123" t="s">
        <v>480</v>
      </c>
      <c r="Z294" s="297" t="s">
        <v>528</v>
      </c>
      <c r="AA294" s="126"/>
      <c r="AB294" s="127">
        <v>8</v>
      </c>
      <c r="AC294" s="128"/>
      <c r="AD294" s="129"/>
      <c r="AE294" s="130"/>
      <c r="AF294" s="131"/>
      <c r="AG294" s="132"/>
      <c r="AH294" s="133"/>
      <c r="AI294" s="132"/>
      <c r="AJ294" s="134"/>
      <c r="AK294" s="125"/>
      <c r="AL294" s="135"/>
      <c r="AM294" s="122"/>
      <c r="AN294" s="136">
        <f t="shared" si="996"/>
        <v>0</v>
      </c>
      <c r="AO294" s="137">
        <f t="shared" si="997"/>
        <v>3.5</v>
      </c>
      <c r="AP294" s="137">
        <f t="shared" si="998"/>
        <v>2</v>
      </c>
      <c r="AQ294" s="138">
        <f t="shared" si="999"/>
        <v>1.2</v>
      </c>
      <c r="AR294" s="137">
        <f t="shared" si="1000"/>
        <v>0</v>
      </c>
      <c r="AS294" s="137">
        <f t="shared" si="1001"/>
        <v>0</v>
      </c>
      <c r="AT294" s="137">
        <f t="shared" si="1002"/>
        <v>0</v>
      </c>
      <c r="AU294" s="137">
        <f t="shared" si="1003"/>
        <v>0</v>
      </c>
      <c r="AV294" s="137">
        <f t="shared" si="1004"/>
        <v>0</v>
      </c>
      <c r="AW294" s="137">
        <f t="shared" si="1005"/>
        <v>0</v>
      </c>
      <c r="AX294" s="137">
        <f t="shared" si="1006"/>
        <v>0</v>
      </c>
      <c r="AY294" s="137">
        <f t="shared" si="1007"/>
        <v>0</v>
      </c>
      <c r="AZ294" s="137">
        <f t="shared" si="1008"/>
        <v>0</v>
      </c>
      <c r="BA294" s="137">
        <f t="shared" si="1009"/>
        <v>0</v>
      </c>
      <c r="BB294" s="137">
        <f t="shared" si="1010"/>
        <v>0</v>
      </c>
      <c r="BC294" s="137">
        <f t="shared" si="1011"/>
        <v>0</v>
      </c>
      <c r="BD294" s="137">
        <f t="shared" si="1012"/>
        <v>0</v>
      </c>
      <c r="BE294" s="137">
        <f t="shared" si="1013"/>
        <v>0</v>
      </c>
      <c r="BF294" s="137">
        <f t="shared" si="1014"/>
        <v>0</v>
      </c>
      <c r="BG294" s="139">
        <f t="shared" si="1015"/>
        <v>0</v>
      </c>
      <c r="BH294" s="140">
        <f t="shared" si="1016"/>
        <v>0</v>
      </c>
      <c r="BI294" s="152">
        <f t="shared" si="1017"/>
        <v>7.35</v>
      </c>
      <c r="BJ294" s="152">
        <f t="shared" si="1018"/>
        <v>7.35</v>
      </c>
      <c r="BK294" s="152">
        <f t="shared" si="1019"/>
        <v>14.7</v>
      </c>
      <c r="BL294" s="153">
        <f t="shared" si="1020"/>
        <v>0.5</v>
      </c>
      <c r="BM294" s="141"/>
      <c r="BN294" s="152">
        <f t="shared" si="1021"/>
        <v>0</v>
      </c>
      <c r="BO294" s="152">
        <f t="shared" si="1022"/>
        <v>0</v>
      </c>
      <c r="BP294" s="152">
        <f t="shared" si="1023"/>
        <v>0</v>
      </c>
      <c r="BQ294" s="142"/>
      <c r="BR294" s="143">
        <f t="shared" si="1024"/>
        <v>14.7</v>
      </c>
      <c r="BS294" s="144">
        <f t="shared" si="1025"/>
        <v>0</v>
      </c>
      <c r="BT294" s="144">
        <f t="shared" si="1026"/>
        <v>0</v>
      </c>
      <c r="BU294" s="144">
        <f t="shared" si="1027"/>
        <v>0</v>
      </c>
      <c r="BV294" s="145">
        <f t="shared" si="1028"/>
        <v>0</v>
      </c>
      <c r="BW294" s="146">
        <f t="shared" si="1029"/>
        <v>0</v>
      </c>
      <c r="BX294" s="147"/>
      <c r="BY294" s="144">
        <f t="shared" si="1030"/>
        <v>0</v>
      </c>
      <c r="BZ294" s="144">
        <f t="shared" si="1031"/>
        <v>0</v>
      </c>
      <c r="CA294" s="144">
        <f t="shared" si="1032"/>
        <v>0</v>
      </c>
      <c r="CB294" s="144">
        <f t="shared" si="1033"/>
        <v>7.35</v>
      </c>
      <c r="CC294" s="144">
        <f t="shared" si="1034"/>
        <v>7.35</v>
      </c>
      <c r="CD294" s="144">
        <f t="shared" si="1035"/>
        <v>14.7</v>
      </c>
      <c r="CE294" s="144">
        <f t="shared" si="1036"/>
        <v>0</v>
      </c>
      <c r="CF294" s="144">
        <f t="shared" si="1037"/>
        <v>0</v>
      </c>
      <c r="CG294" s="144">
        <f t="shared" si="1038"/>
        <v>0</v>
      </c>
      <c r="CH294" s="148">
        <f t="shared" si="1039"/>
        <v>0</v>
      </c>
    </row>
    <row r="295" spans="1:86" s="149" customFormat="1" ht="31.5" customHeight="1" x14ac:dyDescent="0.25">
      <c r="A295" s="117" t="s">
        <v>342</v>
      </c>
      <c r="B295" s="118" t="s">
        <v>383</v>
      </c>
      <c r="C295" s="274" t="s">
        <v>437</v>
      </c>
      <c r="D295" s="119"/>
      <c r="E295" s="121" t="s">
        <v>22</v>
      </c>
      <c r="F295" s="121" t="s">
        <v>170</v>
      </c>
      <c r="G295" s="121"/>
      <c r="H295" s="122">
        <v>5</v>
      </c>
      <c r="I295" s="123"/>
      <c r="J295" s="123" t="s">
        <v>380</v>
      </c>
      <c r="K295" s="124">
        <f t="shared" si="1040"/>
        <v>10</v>
      </c>
      <c r="L295" s="123">
        <v>5</v>
      </c>
      <c r="M295" s="123">
        <v>5</v>
      </c>
      <c r="N295" s="123" t="s">
        <v>122</v>
      </c>
      <c r="O295" s="123"/>
      <c r="P295" s="124">
        <f t="shared" si="1041"/>
        <v>1</v>
      </c>
      <c r="Q295" s="123">
        <v>1</v>
      </c>
      <c r="R295" s="123"/>
      <c r="S295" s="123" t="s">
        <v>329</v>
      </c>
      <c r="T295" s="123"/>
      <c r="U295" s="123" t="s">
        <v>390</v>
      </c>
      <c r="V295" s="123" t="s">
        <v>484</v>
      </c>
      <c r="W295" s="123" t="s">
        <v>530</v>
      </c>
      <c r="X295" s="123" t="s">
        <v>532</v>
      </c>
      <c r="Y295" s="123" t="s">
        <v>481</v>
      </c>
      <c r="Z295" s="297" t="s">
        <v>528</v>
      </c>
      <c r="AA295" s="126"/>
      <c r="AB295" s="127"/>
      <c r="AC295" s="128"/>
      <c r="AD295" s="129">
        <v>12</v>
      </c>
      <c r="AE295" s="130"/>
      <c r="AF295" s="131"/>
      <c r="AG295" s="132"/>
      <c r="AH295" s="133"/>
      <c r="AI295" s="132">
        <v>1</v>
      </c>
      <c r="AJ295" s="134"/>
      <c r="AK295" s="125"/>
      <c r="AL295" s="135"/>
      <c r="AM295" s="122"/>
      <c r="AN295" s="136">
        <f t="shared" si="996"/>
        <v>0</v>
      </c>
      <c r="AO295" s="137">
        <f t="shared" si="997"/>
        <v>0</v>
      </c>
      <c r="AP295" s="137">
        <f t="shared" si="998"/>
        <v>0</v>
      </c>
      <c r="AQ295" s="138">
        <f t="shared" si="999"/>
        <v>0</v>
      </c>
      <c r="AR295" s="137">
        <f t="shared" si="1000"/>
        <v>0</v>
      </c>
      <c r="AS295" s="137">
        <f t="shared" si="1001"/>
        <v>0</v>
      </c>
      <c r="AT295" s="137">
        <f t="shared" si="1002"/>
        <v>0</v>
      </c>
      <c r="AU295" s="137">
        <f t="shared" si="1003"/>
        <v>15</v>
      </c>
      <c r="AV295" s="137">
        <f t="shared" si="1004"/>
        <v>0</v>
      </c>
      <c r="AW295" s="137">
        <f t="shared" si="1005"/>
        <v>0</v>
      </c>
      <c r="AX295" s="137">
        <f t="shared" si="1006"/>
        <v>0</v>
      </c>
      <c r="AY295" s="137">
        <f t="shared" si="1007"/>
        <v>0</v>
      </c>
      <c r="AZ295" s="137">
        <f t="shared" si="1008"/>
        <v>0</v>
      </c>
      <c r="BA295" s="137">
        <f t="shared" si="1009"/>
        <v>0</v>
      </c>
      <c r="BB295" s="137">
        <f t="shared" si="1010"/>
        <v>0</v>
      </c>
      <c r="BC295" s="137">
        <f t="shared" si="1011"/>
        <v>0</v>
      </c>
      <c r="BD295" s="137">
        <f t="shared" si="1012"/>
        <v>0</v>
      </c>
      <c r="BE295" s="137">
        <f t="shared" si="1013"/>
        <v>0</v>
      </c>
      <c r="BF295" s="137">
        <f t="shared" si="1014"/>
        <v>0</v>
      </c>
      <c r="BG295" s="139">
        <f t="shared" si="1015"/>
        <v>0</v>
      </c>
      <c r="BH295" s="140">
        <f t="shared" si="1016"/>
        <v>0</v>
      </c>
      <c r="BI295" s="152">
        <f t="shared" si="1017"/>
        <v>13.5</v>
      </c>
      <c r="BJ295" s="152">
        <f t="shared" si="1018"/>
        <v>13.5</v>
      </c>
      <c r="BK295" s="152">
        <f t="shared" si="1019"/>
        <v>27</v>
      </c>
      <c r="BL295" s="153">
        <f t="shared" si="1020"/>
        <v>0.5</v>
      </c>
      <c r="BM295" s="141"/>
      <c r="BN295" s="152">
        <f t="shared" si="1021"/>
        <v>13.5</v>
      </c>
      <c r="BO295" s="152">
        <f t="shared" si="1022"/>
        <v>13.5</v>
      </c>
      <c r="BP295" s="152">
        <f t="shared" si="1023"/>
        <v>27</v>
      </c>
      <c r="BQ295" s="142"/>
      <c r="BR295" s="143">
        <f t="shared" si="1024"/>
        <v>12</v>
      </c>
      <c r="BS295" s="144">
        <f t="shared" si="1025"/>
        <v>15</v>
      </c>
      <c r="BT295" s="144">
        <f t="shared" si="1026"/>
        <v>0</v>
      </c>
      <c r="BU295" s="144">
        <f t="shared" si="1027"/>
        <v>15</v>
      </c>
      <c r="BV295" s="145">
        <f t="shared" si="1028"/>
        <v>0</v>
      </c>
      <c r="BW295" s="146">
        <f t="shared" si="1029"/>
        <v>0</v>
      </c>
      <c r="BX295" s="147"/>
      <c r="BY295" s="144">
        <f t="shared" si="1030"/>
        <v>0</v>
      </c>
      <c r="BZ295" s="144">
        <f t="shared" si="1031"/>
        <v>0</v>
      </c>
      <c r="CA295" s="144">
        <f t="shared" si="1032"/>
        <v>0</v>
      </c>
      <c r="CB295" s="144">
        <f t="shared" si="1033"/>
        <v>13.5</v>
      </c>
      <c r="CC295" s="144">
        <f t="shared" si="1034"/>
        <v>13.5</v>
      </c>
      <c r="CD295" s="144">
        <f t="shared" si="1035"/>
        <v>27</v>
      </c>
      <c r="CE295" s="144">
        <f t="shared" si="1036"/>
        <v>0</v>
      </c>
      <c r="CF295" s="144">
        <f t="shared" si="1037"/>
        <v>0</v>
      </c>
      <c r="CG295" s="144">
        <f t="shared" si="1038"/>
        <v>0</v>
      </c>
      <c r="CH295" s="148">
        <f t="shared" si="1039"/>
        <v>0</v>
      </c>
    </row>
    <row r="296" spans="1:86" s="149" customFormat="1" ht="15.75" customHeight="1" x14ac:dyDescent="0.25">
      <c r="A296" s="117" t="s">
        <v>342</v>
      </c>
      <c r="B296" s="118" t="s">
        <v>383</v>
      </c>
      <c r="C296" s="274" t="s">
        <v>386</v>
      </c>
      <c r="D296" s="119"/>
      <c r="E296" s="121" t="s">
        <v>22</v>
      </c>
      <c r="F296" s="121" t="s">
        <v>170</v>
      </c>
      <c r="G296" s="121"/>
      <c r="H296" s="122">
        <v>5</v>
      </c>
      <c r="I296" s="123" t="s">
        <v>342</v>
      </c>
      <c r="J296" s="123" t="s">
        <v>380</v>
      </c>
      <c r="K296" s="124">
        <f t="shared" si="1040"/>
        <v>10</v>
      </c>
      <c r="L296" s="123">
        <v>5</v>
      </c>
      <c r="M296" s="123">
        <v>5</v>
      </c>
      <c r="N296" s="123" t="s">
        <v>119</v>
      </c>
      <c r="O296" s="123"/>
      <c r="P296" s="124">
        <f t="shared" si="1041"/>
        <v>1</v>
      </c>
      <c r="Q296" s="123">
        <v>1</v>
      </c>
      <c r="R296" s="123"/>
      <c r="S296" s="123" t="s">
        <v>329</v>
      </c>
      <c r="T296" s="123"/>
      <c r="U296" s="123" t="s">
        <v>390</v>
      </c>
      <c r="V296" s="123"/>
      <c r="W296" s="123"/>
      <c r="X296" s="123" t="s">
        <v>483</v>
      </c>
      <c r="Y296" s="123" t="s">
        <v>479</v>
      </c>
      <c r="Z296" s="297" t="s">
        <v>472</v>
      </c>
      <c r="AA296" s="126"/>
      <c r="AB296" s="127">
        <v>6</v>
      </c>
      <c r="AC296" s="128"/>
      <c r="AD296" s="129"/>
      <c r="AE296" s="130"/>
      <c r="AF296" s="131"/>
      <c r="AG296" s="132"/>
      <c r="AH296" s="133"/>
      <c r="AI296" s="132"/>
      <c r="AJ296" s="134"/>
      <c r="AK296" s="125"/>
      <c r="AL296" s="135"/>
      <c r="AM296" s="122"/>
      <c r="AN296" s="136">
        <f t="shared" si="996"/>
        <v>2.5</v>
      </c>
      <c r="AO296" s="137">
        <f t="shared" si="997"/>
        <v>0</v>
      </c>
      <c r="AP296" s="137">
        <f t="shared" si="998"/>
        <v>0</v>
      </c>
      <c r="AQ296" s="138">
        <f t="shared" si="999"/>
        <v>0.89999999999999991</v>
      </c>
      <c r="AR296" s="137">
        <f t="shared" si="1000"/>
        <v>0</v>
      </c>
      <c r="AS296" s="137">
        <f t="shared" si="1001"/>
        <v>0</v>
      </c>
      <c r="AT296" s="137">
        <f t="shared" si="1002"/>
        <v>0</v>
      </c>
      <c r="AU296" s="137">
        <f t="shared" si="1003"/>
        <v>0</v>
      </c>
      <c r="AV296" s="137">
        <f t="shared" si="1004"/>
        <v>0</v>
      </c>
      <c r="AW296" s="137">
        <f t="shared" si="1005"/>
        <v>0</v>
      </c>
      <c r="AX296" s="137">
        <f t="shared" si="1006"/>
        <v>0</v>
      </c>
      <c r="AY296" s="137">
        <f t="shared" si="1007"/>
        <v>0</v>
      </c>
      <c r="AZ296" s="137">
        <f t="shared" si="1008"/>
        <v>0</v>
      </c>
      <c r="BA296" s="137">
        <f t="shared" si="1009"/>
        <v>0</v>
      </c>
      <c r="BB296" s="137">
        <f t="shared" si="1010"/>
        <v>0</v>
      </c>
      <c r="BC296" s="137">
        <f t="shared" si="1011"/>
        <v>0</v>
      </c>
      <c r="BD296" s="137">
        <f t="shared" si="1012"/>
        <v>0</v>
      </c>
      <c r="BE296" s="137">
        <f t="shared" si="1013"/>
        <v>0</v>
      </c>
      <c r="BF296" s="137">
        <f t="shared" si="1014"/>
        <v>0</v>
      </c>
      <c r="BG296" s="139">
        <f t="shared" si="1015"/>
        <v>0</v>
      </c>
      <c r="BH296" s="140">
        <f t="shared" si="1016"/>
        <v>0</v>
      </c>
      <c r="BI296" s="152">
        <f t="shared" si="1017"/>
        <v>4.7</v>
      </c>
      <c r="BJ296" s="152">
        <f t="shared" si="1018"/>
        <v>4.7</v>
      </c>
      <c r="BK296" s="152">
        <f t="shared" si="1019"/>
        <v>9.4</v>
      </c>
      <c r="BL296" s="153">
        <f t="shared" si="1020"/>
        <v>0.5</v>
      </c>
      <c r="BM296" s="141"/>
      <c r="BN296" s="152">
        <f t="shared" si="1021"/>
        <v>0</v>
      </c>
      <c r="BO296" s="152">
        <f t="shared" si="1022"/>
        <v>0</v>
      </c>
      <c r="BP296" s="152">
        <f t="shared" si="1023"/>
        <v>0</v>
      </c>
      <c r="BQ296" s="142"/>
      <c r="BR296" s="143">
        <f t="shared" si="1024"/>
        <v>9.4</v>
      </c>
      <c r="BS296" s="144">
        <f t="shared" si="1025"/>
        <v>0</v>
      </c>
      <c r="BT296" s="144">
        <f t="shared" si="1026"/>
        <v>0</v>
      </c>
      <c r="BU296" s="144">
        <f t="shared" si="1027"/>
        <v>0</v>
      </c>
      <c r="BV296" s="145">
        <f t="shared" si="1028"/>
        <v>0</v>
      </c>
      <c r="BW296" s="146">
        <f t="shared" si="1029"/>
        <v>0</v>
      </c>
      <c r="BX296" s="147"/>
      <c r="BY296" s="144">
        <f t="shared" si="1030"/>
        <v>0</v>
      </c>
      <c r="BZ296" s="144">
        <f t="shared" si="1031"/>
        <v>0</v>
      </c>
      <c r="CA296" s="144">
        <f t="shared" si="1032"/>
        <v>0</v>
      </c>
      <c r="CB296" s="144">
        <f t="shared" si="1033"/>
        <v>4.7</v>
      </c>
      <c r="CC296" s="144">
        <f t="shared" si="1034"/>
        <v>4.7</v>
      </c>
      <c r="CD296" s="144">
        <f t="shared" si="1035"/>
        <v>9.4</v>
      </c>
      <c r="CE296" s="144">
        <f t="shared" si="1036"/>
        <v>0</v>
      </c>
      <c r="CF296" s="144">
        <f t="shared" si="1037"/>
        <v>0</v>
      </c>
      <c r="CG296" s="144">
        <f t="shared" si="1038"/>
        <v>0</v>
      </c>
      <c r="CH296" s="148">
        <f t="shared" si="1039"/>
        <v>0</v>
      </c>
    </row>
    <row r="297" spans="1:86" s="149" customFormat="1" ht="15.75" customHeight="1" x14ac:dyDescent="0.25">
      <c r="A297" s="117" t="s">
        <v>342</v>
      </c>
      <c r="B297" s="118" t="s">
        <v>383</v>
      </c>
      <c r="C297" s="274" t="s">
        <v>386</v>
      </c>
      <c r="D297" s="119"/>
      <c r="E297" s="121" t="s">
        <v>22</v>
      </c>
      <c r="F297" s="121" t="s">
        <v>170</v>
      </c>
      <c r="G297" s="121"/>
      <c r="H297" s="122">
        <v>5</v>
      </c>
      <c r="I297" s="123"/>
      <c r="J297" s="123" t="s">
        <v>380</v>
      </c>
      <c r="K297" s="124">
        <f t="shared" si="1040"/>
        <v>10</v>
      </c>
      <c r="L297" s="123">
        <v>5</v>
      </c>
      <c r="M297" s="123">
        <v>5</v>
      </c>
      <c r="N297" s="123" t="s">
        <v>122</v>
      </c>
      <c r="O297" s="123"/>
      <c r="P297" s="124">
        <f t="shared" si="1041"/>
        <v>1</v>
      </c>
      <c r="Q297" s="123">
        <v>1</v>
      </c>
      <c r="R297" s="123"/>
      <c r="S297" s="123" t="s">
        <v>329</v>
      </c>
      <c r="T297" s="123"/>
      <c r="U297" s="123" t="s">
        <v>390</v>
      </c>
      <c r="V297" s="123"/>
      <c r="W297" s="123"/>
      <c r="X297" s="123" t="s">
        <v>483</v>
      </c>
      <c r="Y297" s="123" t="s">
        <v>479</v>
      </c>
      <c r="Z297" s="297" t="s">
        <v>472</v>
      </c>
      <c r="AA297" s="126"/>
      <c r="AB297" s="127"/>
      <c r="AC297" s="128"/>
      <c r="AD297" s="129">
        <v>10</v>
      </c>
      <c r="AE297" s="130"/>
      <c r="AF297" s="131">
        <v>1</v>
      </c>
      <c r="AG297" s="132"/>
      <c r="AH297" s="133"/>
      <c r="AI297" s="132"/>
      <c r="AJ297" s="134"/>
      <c r="AK297" s="125"/>
      <c r="AL297" s="135"/>
      <c r="AM297" s="122"/>
      <c r="AN297" s="136">
        <f t="shared" si="996"/>
        <v>0</v>
      </c>
      <c r="AO297" s="137">
        <f t="shared" si="997"/>
        <v>0</v>
      </c>
      <c r="AP297" s="137">
        <f t="shared" si="998"/>
        <v>0</v>
      </c>
      <c r="AQ297" s="138">
        <f t="shared" si="999"/>
        <v>0</v>
      </c>
      <c r="AR297" s="137">
        <f t="shared" si="1000"/>
        <v>0</v>
      </c>
      <c r="AS297" s="137">
        <f t="shared" si="1001"/>
        <v>5</v>
      </c>
      <c r="AT297" s="137">
        <f t="shared" si="1002"/>
        <v>0</v>
      </c>
      <c r="AU297" s="137">
        <f t="shared" si="1003"/>
        <v>0</v>
      </c>
      <c r="AV297" s="137">
        <f t="shared" si="1004"/>
        <v>0</v>
      </c>
      <c r="AW297" s="137">
        <f t="shared" si="1005"/>
        <v>0</v>
      </c>
      <c r="AX297" s="137">
        <f t="shared" si="1006"/>
        <v>0</v>
      </c>
      <c r="AY297" s="137">
        <f t="shared" si="1007"/>
        <v>0</v>
      </c>
      <c r="AZ297" s="137">
        <f t="shared" si="1008"/>
        <v>0</v>
      </c>
      <c r="BA297" s="137">
        <f t="shared" si="1009"/>
        <v>0</v>
      </c>
      <c r="BB297" s="137">
        <f t="shared" si="1010"/>
        <v>0</v>
      </c>
      <c r="BC297" s="137">
        <f t="shared" si="1011"/>
        <v>0</v>
      </c>
      <c r="BD297" s="137">
        <f t="shared" si="1012"/>
        <v>0</v>
      </c>
      <c r="BE297" s="137">
        <f t="shared" si="1013"/>
        <v>0</v>
      </c>
      <c r="BF297" s="137">
        <f t="shared" si="1014"/>
        <v>0</v>
      </c>
      <c r="BG297" s="139">
        <f t="shared" si="1015"/>
        <v>0</v>
      </c>
      <c r="BH297" s="140">
        <f t="shared" si="1016"/>
        <v>0</v>
      </c>
      <c r="BI297" s="152">
        <f t="shared" si="1017"/>
        <v>7.5</v>
      </c>
      <c r="BJ297" s="152">
        <f t="shared" si="1018"/>
        <v>7.5</v>
      </c>
      <c r="BK297" s="152">
        <f t="shared" si="1019"/>
        <v>15</v>
      </c>
      <c r="BL297" s="153">
        <f t="shared" si="1020"/>
        <v>0.5</v>
      </c>
      <c r="BM297" s="141"/>
      <c r="BN297" s="152">
        <f t="shared" si="1021"/>
        <v>0</v>
      </c>
      <c r="BO297" s="152">
        <f t="shared" si="1022"/>
        <v>0</v>
      </c>
      <c r="BP297" s="152">
        <f t="shared" si="1023"/>
        <v>0</v>
      </c>
      <c r="BQ297" s="142"/>
      <c r="BR297" s="143">
        <f t="shared" si="1024"/>
        <v>10</v>
      </c>
      <c r="BS297" s="144">
        <f t="shared" si="1025"/>
        <v>5</v>
      </c>
      <c r="BT297" s="144">
        <f t="shared" si="1026"/>
        <v>0</v>
      </c>
      <c r="BU297" s="144">
        <f t="shared" si="1027"/>
        <v>0</v>
      </c>
      <c r="BV297" s="145">
        <f t="shared" si="1028"/>
        <v>5</v>
      </c>
      <c r="BW297" s="146">
        <f t="shared" si="1029"/>
        <v>0</v>
      </c>
      <c r="BX297" s="147"/>
      <c r="BY297" s="144">
        <f t="shared" si="1030"/>
        <v>0</v>
      </c>
      <c r="BZ297" s="144">
        <f t="shared" si="1031"/>
        <v>0</v>
      </c>
      <c r="CA297" s="144">
        <f t="shared" si="1032"/>
        <v>0</v>
      </c>
      <c r="CB297" s="144">
        <f t="shared" si="1033"/>
        <v>7.5</v>
      </c>
      <c r="CC297" s="144">
        <f t="shared" si="1034"/>
        <v>7.5</v>
      </c>
      <c r="CD297" s="144">
        <f t="shared" si="1035"/>
        <v>15</v>
      </c>
      <c r="CE297" s="144">
        <f t="shared" si="1036"/>
        <v>0</v>
      </c>
      <c r="CF297" s="144">
        <f t="shared" si="1037"/>
        <v>0</v>
      </c>
      <c r="CG297" s="144">
        <f t="shared" si="1038"/>
        <v>0</v>
      </c>
      <c r="CH297" s="148">
        <f t="shared" si="1039"/>
        <v>0</v>
      </c>
    </row>
    <row r="298" spans="1:86" s="149" customFormat="1" ht="15.75" customHeight="1" x14ac:dyDescent="0.25">
      <c r="A298" s="117" t="s">
        <v>342</v>
      </c>
      <c r="B298" s="118" t="s">
        <v>383</v>
      </c>
      <c r="C298" s="274" t="s">
        <v>423</v>
      </c>
      <c r="D298" s="119"/>
      <c r="E298" s="121" t="s">
        <v>22</v>
      </c>
      <c r="F298" s="121" t="s">
        <v>170</v>
      </c>
      <c r="G298" s="121"/>
      <c r="H298" s="122">
        <v>5</v>
      </c>
      <c r="I298" s="123" t="s">
        <v>333</v>
      </c>
      <c r="J298" s="123" t="s">
        <v>380</v>
      </c>
      <c r="K298" s="124">
        <f t="shared" si="1040"/>
        <v>10</v>
      </c>
      <c r="L298" s="123">
        <v>5</v>
      </c>
      <c r="M298" s="123">
        <v>5</v>
      </c>
      <c r="N298" s="123" t="s">
        <v>119</v>
      </c>
      <c r="O298" s="123"/>
      <c r="P298" s="124">
        <f t="shared" si="1041"/>
        <v>1</v>
      </c>
      <c r="Q298" s="123">
        <v>1</v>
      </c>
      <c r="R298" s="123"/>
      <c r="S298" s="123" t="s">
        <v>329</v>
      </c>
      <c r="T298" s="123"/>
      <c r="U298" s="123" t="s">
        <v>390</v>
      </c>
      <c r="V298" s="123"/>
      <c r="W298" s="123" t="s">
        <v>530</v>
      </c>
      <c r="X298" s="123" t="s">
        <v>484</v>
      </c>
      <c r="Y298" s="123" t="s">
        <v>479</v>
      </c>
      <c r="Z298" s="297" t="s">
        <v>473</v>
      </c>
      <c r="AA298" s="126"/>
      <c r="AB298" s="127">
        <v>8</v>
      </c>
      <c r="AC298" s="128"/>
      <c r="AD298" s="129"/>
      <c r="AE298" s="130"/>
      <c r="AF298" s="131"/>
      <c r="AG298" s="132"/>
      <c r="AH298" s="133"/>
      <c r="AI298" s="132"/>
      <c r="AJ298" s="134"/>
      <c r="AK298" s="125"/>
      <c r="AL298" s="135"/>
      <c r="AM298" s="122"/>
      <c r="AN298" s="136">
        <f t="shared" si="996"/>
        <v>0</v>
      </c>
      <c r="AO298" s="137">
        <f t="shared" si="997"/>
        <v>3.5</v>
      </c>
      <c r="AP298" s="137">
        <f t="shared" si="998"/>
        <v>2</v>
      </c>
      <c r="AQ298" s="138">
        <f t="shared" si="999"/>
        <v>1.2</v>
      </c>
      <c r="AR298" s="137">
        <f t="shared" si="1000"/>
        <v>0</v>
      </c>
      <c r="AS298" s="137">
        <f t="shared" si="1001"/>
        <v>0</v>
      </c>
      <c r="AT298" s="137">
        <f t="shared" si="1002"/>
        <v>0</v>
      </c>
      <c r="AU298" s="137">
        <f t="shared" si="1003"/>
        <v>0</v>
      </c>
      <c r="AV298" s="137">
        <f t="shared" si="1004"/>
        <v>0</v>
      </c>
      <c r="AW298" s="137">
        <f t="shared" si="1005"/>
        <v>0</v>
      </c>
      <c r="AX298" s="137">
        <f t="shared" si="1006"/>
        <v>0</v>
      </c>
      <c r="AY298" s="137">
        <f t="shared" si="1007"/>
        <v>0</v>
      </c>
      <c r="AZ298" s="137">
        <f t="shared" si="1008"/>
        <v>0</v>
      </c>
      <c r="BA298" s="137">
        <f t="shared" si="1009"/>
        <v>0</v>
      </c>
      <c r="BB298" s="137">
        <f t="shared" si="1010"/>
        <v>0</v>
      </c>
      <c r="BC298" s="137">
        <f t="shared" si="1011"/>
        <v>0</v>
      </c>
      <c r="BD298" s="137">
        <f t="shared" si="1012"/>
        <v>0</v>
      </c>
      <c r="BE298" s="137">
        <f t="shared" si="1013"/>
        <v>0</v>
      </c>
      <c r="BF298" s="137">
        <f t="shared" si="1014"/>
        <v>0</v>
      </c>
      <c r="BG298" s="139">
        <f t="shared" si="1015"/>
        <v>0</v>
      </c>
      <c r="BH298" s="140">
        <f t="shared" si="1016"/>
        <v>0</v>
      </c>
      <c r="BI298" s="152">
        <f t="shared" si="1017"/>
        <v>7.35</v>
      </c>
      <c r="BJ298" s="152">
        <f t="shared" si="1018"/>
        <v>7.35</v>
      </c>
      <c r="BK298" s="152">
        <f t="shared" si="1019"/>
        <v>14.7</v>
      </c>
      <c r="BL298" s="153">
        <f t="shared" si="1020"/>
        <v>0.5</v>
      </c>
      <c r="BM298" s="141"/>
      <c r="BN298" s="152">
        <f t="shared" si="1021"/>
        <v>0</v>
      </c>
      <c r="BO298" s="152">
        <f t="shared" si="1022"/>
        <v>0</v>
      </c>
      <c r="BP298" s="152">
        <f t="shared" si="1023"/>
        <v>0</v>
      </c>
      <c r="BQ298" s="142"/>
      <c r="BR298" s="143">
        <f t="shared" si="1024"/>
        <v>14.7</v>
      </c>
      <c r="BS298" s="144">
        <f t="shared" si="1025"/>
        <v>0</v>
      </c>
      <c r="BT298" s="144">
        <f t="shared" si="1026"/>
        <v>0</v>
      </c>
      <c r="BU298" s="144">
        <f t="shared" si="1027"/>
        <v>0</v>
      </c>
      <c r="BV298" s="145">
        <f t="shared" si="1028"/>
        <v>0</v>
      </c>
      <c r="BW298" s="146">
        <f t="shared" si="1029"/>
        <v>0</v>
      </c>
      <c r="BX298" s="147"/>
      <c r="BY298" s="144">
        <f t="shared" si="1030"/>
        <v>0</v>
      </c>
      <c r="BZ298" s="144">
        <f t="shared" si="1031"/>
        <v>0</v>
      </c>
      <c r="CA298" s="144">
        <f t="shared" si="1032"/>
        <v>0</v>
      </c>
      <c r="CB298" s="144">
        <f t="shared" si="1033"/>
        <v>7.35</v>
      </c>
      <c r="CC298" s="144">
        <f t="shared" si="1034"/>
        <v>7.35</v>
      </c>
      <c r="CD298" s="144">
        <f t="shared" si="1035"/>
        <v>14.7</v>
      </c>
      <c r="CE298" s="144">
        <f t="shared" si="1036"/>
        <v>0</v>
      </c>
      <c r="CF298" s="144">
        <f t="shared" si="1037"/>
        <v>0</v>
      </c>
      <c r="CG298" s="144">
        <f t="shared" si="1038"/>
        <v>0</v>
      </c>
      <c r="CH298" s="148">
        <f t="shared" si="1039"/>
        <v>0</v>
      </c>
    </row>
    <row r="299" spans="1:86" s="149" customFormat="1" ht="15.75" customHeight="1" x14ac:dyDescent="0.25">
      <c r="A299" s="117" t="s">
        <v>342</v>
      </c>
      <c r="B299" s="118" t="s">
        <v>383</v>
      </c>
      <c r="C299" s="274" t="s">
        <v>423</v>
      </c>
      <c r="D299" s="119"/>
      <c r="E299" s="121" t="s">
        <v>22</v>
      </c>
      <c r="F299" s="121" t="s">
        <v>170</v>
      </c>
      <c r="G299" s="121"/>
      <c r="H299" s="122">
        <v>5</v>
      </c>
      <c r="I299" s="123"/>
      <c r="J299" s="123" t="s">
        <v>380</v>
      </c>
      <c r="K299" s="124">
        <f t="shared" si="1040"/>
        <v>10</v>
      </c>
      <c r="L299" s="123">
        <v>5</v>
      </c>
      <c r="M299" s="123">
        <v>5</v>
      </c>
      <c r="N299" s="123" t="s">
        <v>122</v>
      </c>
      <c r="O299" s="123"/>
      <c r="P299" s="124">
        <f t="shared" si="1041"/>
        <v>1</v>
      </c>
      <c r="Q299" s="123">
        <v>1</v>
      </c>
      <c r="R299" s="123"/>
      <c r="S299" s="123" t="s">
        <v>329</v>
      </c>
      <c r="T299" s="123"/>
      <c r="U299" s="123" t="s">
        <v>390</v>
      </c>
      <c r="V299" s="123"/>
      <c r="W299" s="123" t="s">
        <v>530</v>
      </c>
      <c r="X299" s="123" t="s">
        <v>484</v>
      </c>
      <c r="Y299" s="123" t="s">
        <v>479</v>
      </c>
      <c r="Z299" s="297" t="s">
        <v>473</v>
      </c>
      <c r="AA299" s="126"/>
      <c r="AB299" s="127"/>
      <c r="AC299" s="128"/>
      <c r="AD299" s="129">
        <v>16</v>
      </c>
      <c r="AE299" s="130"/>
      <c r="AF299" s="131">
        <v>1</v>
      </c>
      <c r="AG299" s="132"/>
      <c r="AH299" s="133"/>
      <c r="AI299" s="132"/>
      <c r="AJ299" s="134"/>
      <c r="AK299" s="125"/>
      <c r="AL299" s="135"/>
      <c r="AM299" s="122"/>
      <c r="AN299" s="136">
        <f t="shared" si="996"/>
        <v>0</v>
      </c>
      <c r="AO299" s="137">
        <f t="shared" si="997"/>
        <v>0</v>
      </c>
      <c r="AP299" s="137">
        <f t="shared" si="998"/>
        <v>0</v>
      </c>
      <c r="AQ299" s="138">
        <f t="shared" si="999"/>
        <v>0</v>
      </c>
      <c r="AR299" s="137">
        <f t="shared" si="1000"/>
        <v>0</v>
      </c>
      <c r="AS299" s="137">
        <f t="shared" si="1001"/>
        <v>5</v>
      </c>
      <c r="AT299" s="137">
        <f t="shared" si="1002"/>
        <v>0</v>
      </c>
      <c r="AU299" s="137">
        <f t="shared" si="1003"/>
        <v>0</v>
      </c>
      <c r="AV299" s="137">
        <f t="shared" si="1004"/>
        <v>0</v>
      </c>
      <c r="AW299" s="137">
        <f t="shared" si="1005"/>
        <v>0</v>
      </c>
      <c r="AX299" s="137">
        <f t="shared" si="1006"/>
        <v>0</v>
      </c>
      <c r="AY299" s="137">
        <f t="shared" si="1007"/>
        <v>0</v>
      </c>
      <c r="AZ299" s="137">
        <f t="shared" si="1008"/>
        <v>0</v>
      </c>
      <c r="BA299" s="137">
        <f t="shared" si="1009"/>
        <v>0</v>
      </c>
      <c r="BB299" s="137">
        <f t="shared" si="1010"/>
        <v>0</v>
      </c>
      <c r="BC299" s="137">
        <f t="shared" si="1011"/>
        <v>0</v>
      </c>
      <c r="BD299" s="137">
        <f t="shared" si="1012"/>
        <v>0</v>
      </c>
      <c r="BE299" s="137">
        <f t="shared" si="1013"/>
        <v>0</v>
      </c>
      <c r="BF299" s="137">
        <f t="shared" si="1014"/>
        <v>0</v>
      </c>
      <c r="BG299" s="139">
        <f t="shared" si="1015"/>
        <v>0</v>
      </c>
      <c r="BH299" s="140">
        <f t="shared" si="1016"/>
        <v>0</v>
      </c>
      <c r="BI299" s="152">
        <f t="shared" si="1017"/>
        <v>10.5</v>
      </c>
      <c r="BJ299" s="152">
        <f t="shared" si="1018"/>
        <v>10.5</v>
      </c>
      <c r="BK299" s="152">
        <f t="shared" si="1019"/>
        <v>21</v>
      </c>
      <c r="BL299" s="153">
        <f t="shared" si="1020"/>
        <v>0.5</v>
      </c>
      <c r="BM299" s="141"/>
      <c r="BN299" s="152">
        <f t="shared" si="1021"/>
        <v>0</v>
      </c>
      <c r="BO299" s="152">
        <f t="shared" si="1022"/>
        <v>0</v>
      </c>
      <c r="BP299" s="152">
        <f t="shared" si="1023"/>
        <v>0</v>
      </c>
      <c r="BQ299" s="142"/>
      <c r="BR299" s="143">
        <f t="shared" si="1024"/>
        <v>16</v>
      </c>
      <c r="BS299" s="144">
        <f t="shared" si="1025"/>
        <v>5</v>
      </c>
      <c r="BT299" s="144">
        <f t="shared" si="1026"/>
        <v>0</v>
      </c>
      <c r="BU299" s="144">
        <f t="shared" si="1027"/>
        <v>0</v>
      </c>
      <c r="BV299" s="145">
        <f t="shared" si="1028"/>
        <v>5</v>
      </c>
      <c r="BW299" s="146">
        <f t="shared" si="1029"/>
        <v>0</v>
      </c>
      <c r="BX299" s="147"/>
      <c r="BY299" s="144">
        <f t="shared" si="1030"/>
        <v>0</v>
      </c>
      <c r="BZ299" s="144">
        <f t="shared" si="1031"/>
        <v>0</v>
      </c>
      <c r="CA299" s="144">
        <f t="shared" si="1032"/>
        <v>0</v>
      </c>
      <c r="CB299" s="144">
        <f t="shared" si="1033"/>
        <v>10.5</v>
      </c>
      <c r="CC299" s="144">
        <f t="shared" si="1034"/>
        <v>10.5</v>
      </c>
      <c r="CD299" s="144">
        <f t="shared" si="1035"/>
        <v>21</v>
      </c>
      <c r="CE299" s="144">
        <f t="shared" si="1036"/>
        <v>0</v>
      </c>
      <c r="CF299" s="144">
        <f t="shared" si="1037"/>
        <v>0</v>
      </c>
      <c r="CG299" s="144">
        <f t="shared" si="1038"/>
        <v>0</v>
      </c>
      <c r="CH299" s="148">
        <f t="shared" si="1039"/>
        <v>0</v>
      </c>
    </row>
    <row r="300" spans="1:86" s="149" customFormat="1" ht="15.75" customHeight="1" x14ac:dyDescent="0.25">
      <c r="A300" s="117" t="s">
        <v>342</v>
      </c>
      <c r="B300" s="118" t="s">
        <v>383</v>
      </c>
      <c r="C300" s="274" t="s">
        <v>425</v>
      </c>
      <c r="D300" s="119"/>
      <c r="E300" s="121" t="s">
        <v>22</v>
      </c>
      <c r="F300" s="121" t="s">
        <v>170</v>
      </c>
      <c r="G300" s="121"/>
      <c r="H300" s="122">
        <v>5</v>
      </c>
      <c r="I300" s="123" t="s">
        <v>333</v>
      </c>
      <c r="J300" s="123" t="s">
        <v>380</v>
      </c>
      <c r="K300" s="124">
        <f t="shared" si="1040"/>
        <v>10</v>
      </c>
      <c r="L300" s="123">
        <v>5</v>
      </c>
      <c r="M300" s="123">
        <v>5</v>
      </c>
      <c r="N300" s="123" t="s">
        <v>119</v>
      </c>
      <c r="O300" s="123"/>
      <c r="P300" s="124">
        <f t="shared" si="1041"/>
        <v>1</v>
      </c>
      <c r="Q300" s="123">
        <v>1</v>
      </c>
      <c r="R300" s="123"/>
      <c r="S300" s="123" t="s">
        <v>329</v>
      </c>
      <c r="T300" s="123"/>
      <c r="U300" s="123" t="s">
        <v>390</v>
      </c>
      <c r="V300" s="123"/>
      <c r="W300" s="123" t="s">
        <v>530</v>
      </c>
      <c r="X300" s="123" t="s">
        <v>484</v>
      </c>
      <c r="Y300" s="123" t="s">
        <v>479</v>
      </c>
      <c r="Z300" s="297" t="s">
        <v>473</v>
      </c>
      <c r="AA300" s="126"/>
      <c r="AB300" s="127">
        <v>8</v>
      </c>
      <c r="AC300" s="128"/>
      <c r="AD300" s="129"/>
      <c r="AE300" s="130"/>
      <c r="AF300" s="131"/>
      <c r="AG300" s="132"/>
      <c r="AH300" s="133"/>
      <c r="AI300" s="132"/>
      <c r="AJ300" s="134"/>
      <c r="AK300" s="125"/>
      <c r="AL300" s="135"/>
      <c r="AM300" s="122"/>
      <c r="AN300" s="136">
        <f t="shared" si="996"/>
        <v>0</v>
      </c>
      <c r="AO300" s="137">
        <f t="shared" si="997"/>
        <v>3.5</v>
      </c>
      <c r="AP300" s="137">
        <f t="shared" si="998"/>
        <v>2</v>
      </c>
      <c r="AQ300" s="138">
        <f t="shared" si="999"/>
        <v>1.2</v>
      </c>
      <c r="AR300" s="137">
        <f t="shared" si="1000"/>
        <v>0</v>
      </c>
      <c r="AS300" s="137">
        <f t="shared" si="1001"/>
        <v>0</v>
      </c>
      <c r="AT300" s="137">
        <f t="shared" si="1002"/>
        <v>0</v>
      </c>
      <c r="AU300" s="137">
        <f t="shared" si="1003"/>
        <v>0</v>
      </c>
      <c r="AV300" s="137">
        <f t="shared" si="1004"/>
        <v>0</v>
      </c>
      <c r="AW300" s="137">
        <f t="shared" si="1005"/>
        <v>0</v>
      </c>
      <c r="AX300" s="137">
        <f t="shared" si="1006"/>
        <v>0</v>
      </c>
      <c r="AY300" s="137">
        <f t="shared" si="1007"/>
        <v>0</v>
      </c>
      <c r="AZ300" s="137">
        <f t="shared" si="1008"/>
        <v>0</v>
      </c>
      <c r="BA300" s="137">
        <f t="shared" si="1009"/>
        <v>0</v>
      </c>
      <c r="BB300" s="137">
        <f t="shared" si="1010"/>
        <v>0</v>
      </c>
      <c r="BC300" s="137">
        <f t="shared" si="1011"/>
        <v>0</v>
      </c>
      <c r="BD300" s="137">
        <f t="shared" si="1012"/>
        <v>0</v>
      </c>
      <c r="BE300" s="137">
        <f t="shared" si="1013"/>
        <v>0</v>
      </c>
      <c r="BF300" s="137">
        <f t="shared" si="1014"/>
        <v>0</v>
      </c>
      <c r="BG300" s="139">
        <f t="shared" si="1015"/>
        <v>0</v>
      </c>
      <c r="BH300" s="140">
        <f t="shared" si="1016"/>
        <v>0</v>
      </c>
      <c r="BI300" s="152">
        <f t="shared" si="1017"/>
        <v>7.35</v>
      </c>
      <c r="BJ300" s="152">
        <f t="shared" si="1018"/>
        <v>7.35</v>
      </c>
      <c r="BK300" s="152">
        <f t="shared" si="1019"/>
        <v>14.7</v>
      </c>
      <c r="BL300" s="153">
        <f t="shared" si="1020"/>
        <v>0.5</v>
      </c>
      <c r="BM300" s="141"/>
      <c r="BN300" s="152">
        <f t="shared" si="1021"/>
        <v>0</v>
      </c>
      <c r="BO300" s="152">
        <f t="shared" si="1022"/>
        <v>0</v>
      </c>
      <c r="BP300" s="152">
        <f t="shared" si="1023"/>
        <v>0</v>
      </c>
      <c r="BQ300" s="142"/>
      <c r="BR300" s="143">
        <f t="shared" si="1024"/>
        <v>14.7</v>
      </c>
      <c r="BS300" s="144">
        <f t="shared" si="1025"/>
        <v>0</v>
      </c>
      <c r="BT300" s="144">
        <f t="shared" si="1026"/>
        <v>0</v>
      </c>
      <c r="BU300" s="144">
        <f t="shared" si="1027"/>
        <v>0</v>
      </c>
      <c r="BV300" s="145">
        <f t="shared" si="1028"/>
        <v>0</v>
      </c>
      <c r="BW300" s="146">
        <f t="shared" si="1029"/>
        <v>0</v>
      </c>
      <c r="BX300" s="147"/>
      <c r="BY300" s="144">
        <f t="shared" si="1030"/>
        <v>0</v>
      </c>
      <c r="BZ300" s="144">
        <f t="shared" si="1031"/>
        <v>0</v>
      </c>
      <c r="CA300" s="144">
        <f t="shared" si="1032"/>
        <v>0</v>
      </c>
      <c r="CB300" s="144">
        <f t="shared" si="1033"/>
        <v>7.35</v>
      </c>
      <c r="CC300" s="144">
        <f t="shared" si="1034"/>
        <v>7.35</v>
      </c>
      <c r="CD300" s="144">
        <f t="shared" si="1035"/>
        <v>14.7</v>
      </c>
      <c r="CE300" s="144">
        <f t="shared" si="1036"/>
        <v>0</v>
      </c>
      <c r="CF300" s="144">
        <f t="shared" si="1037"/>
        <v>0</v>
      </c>
      <c r="CG300" s="144">
        <f t="shared" si="1038"/>
        <v>0</v>
      </c>
      <c r="CH300" s="148">
        <f t="shared" si="1039"/>
        <v>0</v>
      </c>
    </row>
    <row r="301" spans="1:86" s="149" customFormat="1" ht="15.75" customHeight="1" x14ac:dyDescent="0.25">
      <c r="A301" s="117" t="s">
        <v>342</v>
      </c>
      <c r="B301" s="118" t="s">
        <v>383</v>
      </c>
      <c r="C301" s="274" t="s">
        <v>425</v>
      </c>
      <c r="D301" s="119"/>
      <c r="E301" s="121" t="s">
        <v>22</v>
      </c>
      <c r="F301" s="121" t="s">
        <v>170</v>
      </c>
      <c r="G301" s="121"/>
      <c r="H301" s="122">
        <v>5</v>
      </c>
      <c r="I301" s="123"/>
      <c r="J301" s="123" t="s">
        <v>380</v>
      </c>
      <c r="K301" s="124">
        <f t="shared" si="1040"/>
        <v>10</v>
      </c>
      <c r="L301" s="123">
        <v>5</v>
      </c>
      <c r="M301" s="123">
        <v>5</v>
      </c>
      <c r="N301" s="123" t="s">
        <v>122</v>
      </c>
      <c r="O301" s="123"/>
      <c r="P301" s="124">
        <f t="shared" si="1041"/>
        <v>1</v>
      </c>
      <c r="Q301" s="123">
        <v>1</v>
      </c>
      <c r="R301" s="123"/>
      <c r="S301" s="123" t="s">
        <v>329</v>
      </c>
      <c r="T301" s="123"/>
      <c r="U301" s="123" t="s">
        <v>390</v>
      </c>
      <c r="V301" s="123"/>
      <c r="W301" s="123"/>
      <c r="X301" s="123" t="s">
        <v>478</v>
      </c>
      <c r="Y301" s="123" t="s">
        <v>480</v>
      </c>
      <c r="Z301" s="297" t="s">
        <v>475</v>
      </c>
      <c r="AA301" s="126"/>
      <c r="AB301" s="127"/>
      <c r="AC301" s="128"/>
      <c r="AD301" s="129">
        <v>12</v>
      </c>
      <c r="AE301" s="130"/>
      <c r="AF301" s="131"/>
      <c r="AG301" s="132"/>
      <c r="AH301" s="133"/>
      <c r="AI301" s="132">
        <v>1</v>
      </c>
      <c r="AJ301" s="134"/>
      <c r="AK301" s="125"/>
      <c r="AL301" s="135"/>
      <c r="AM301" s="122"/>
      <c r="AN301" s="136">
        <f t="shared" si="996"/>
        <v>0</v>
      </c>
      <c r="AO301" s="137">
        <f t="shared" si="997"/>
        <v>0</v>
      </c>
      <c r="AP301" s="137">
        <f t="shared" si="998"/>
        <v>0</v>
      </c>
      <c r="AQ301" s="138">
        <f t="shared" si="999"/>
        <v>0</v>
      </c>
      <c r="AR301" s="137">
        <f t="shared" si="1000"/>
        <v>0</v>
      </c>
      <c r="AS301" s="137">
        <f t="shared" si="1001"/>
        <v>0</v>
      </c>
      <c r="AT301" s="137">
        <f t="shared" si="1002"/>
        <v>0</v>
      </c>
      <c r="AU301" s="137">
        <f t="shared" si="1003"/>
        <v>15</v>
      </c>
      <c r="AV301" s="137">
        <f t="shared" si="1004"/>
        <v>0</v>
      </c>
      <c r="AW301" s="137">
        <f t="shared" si="1005"/>
        <v>0</v>
      </c>
      <c r="AX301" s="137">
        <f t="shared" si="1006"/>
        <v>0</v>
      </c>
      <c r="AY301" s="137">
        <f t="shared" si="1007"/>
        <v>0</v>
      </c>
      <c r="AZ301" s="137">
        <f t="shared" si="1008"/>
        <v>0</v>
      </c>
      <c r="BA301" s="137">
        <f t="shared" si="1009"/>
        <v>0</v>
      </c>
      <c r="BB301" s="137">
        <f t="shared" si="1010"/>
        <v>0</v>
      </c>
      <c r="BC301" s="137">
        <f t="shared" si="1011"/>
        <v>0</v>
      </c>
      <c r="BD301" s="137">
        <f t="shared" si="1012"/>
        <v>0</v>
      </c>
      <c r="BE301" s="137">
        <f t="shared" si="1013"/>
        <v>0</v>
      </c>
      <c r="BF301" s="137">
        <f t="shared" si="1014"/>
        <v>0</v>
      </c>
      <c r="BG301" s="139">
        <f t="shared" si="1015"/>
        <v>0</v>
      </c>
      <c r="BH301" s="140">
        <f t="shared" si="1016"/>
        <v>0</v>
      </c>
      <c r="BI301" s="152">
        <f t="shared" si="1017"/>
        <v>13.5</v>
      </c>
      <c r="BJ301" s="152">
        <f t="shared" si="1018"/>
        <v>13.5</v>
      </c>
      <c r="BK301" s="152">
        <f t="shared" si="1019"/>
        <v>27</v>
      </c>
      <c r="BL301" s="153">
        <f t="shared" si="1020"/>
        <v>0.5</v>
      </c>
      <c r="BM301" s="141"/>
      <c r="BN301" s="152">
        <f t="shared" si="1021"/>
        <v>0</v>
      </c>
      <c r="BO301" s="152">
        <f t="shared" si="1022"/>
        <v>0</v>
      </c>
      <c r="BP301" s="152">
        <f t="shared" si="1023"/>
        <v>0</v>
      </c>
      <c r="BQ301" s="142"/>
      <c r="BR301" s="143">
        <f t="shared" si="1024"/>
        <v>12</v>
      </c>
      <c r="BS301" s="144">
        <f t="shared" si="1025"/>
        <v>15</v>
      </c>
      <c r="BT301" s="144">
        <f t="shared" si="1026"/>
        <v>0</v>
      </c>
      <c r="BU301" s="144">
        <f t="shared" si="1027"/>
        <v>15</v>
      </c>
      <c r="BV301" s="145">
        <f t="shared" si="1028"/>
        <v>0</v>
      </c>
      <c r="BW301" s="146">
        <f t="shared" si="1029"/>
        <v>0</v>
      </c>
      <c r="BX301" s="147"/>
      <c r="BY301" s="144">
        <f t="shared" si="1030"/>
        <v>0</v>
      </c>
      <c r="BZ301" s="144">
        <f t="shared" si="1031"/>
        <v>0</v>
      </c>
      <c r="CA301" s="144">
        <f t="shared" si="1032"/>
        <v>0</v>
      </c>
      <c r="CB301" s="144">
        <f t="shared" si="1033"/>
        <v>13.5</v>
      </c>
      <c r="CC301" s="144">
        <f t="shared" si="1034"/>
        <v>13.5</v>
      </c>
      <c r="CD301" s="144">
        <f t="shared" si="1035"/>
        <v>27</v>
      </c>
      <c r="CE301" s="144">
        <f t="shared" si="1036"/>
        <v>0</v>
      </c>
      <c r="CF301" s="144">
        <f t="shared" si="1037"/>
        <v>0</v>
      </c>
      <c r="CG301" s="144">
        <f t="shared" si="1038"/>
        <v>0</v>
      </c>
      <c r="CH301" s="148">
        <f t="shared" si="1039"/>
        <v>0</v>
      </c>
    </row>
    <row r="302" spans="1:86" s="149" customFormat="1" ht="15.75" customHeight="1" x14ac:dyDescent="0.25">
      <c r="A302" s="117" t="s">
        <v>342</v>
      </c>
      <c r="B302" s="118" t="s">
        <v>383</v>
      </c>
      <c r="C302" s="274" t="s">
        <v>436</v>
      </c>
      <c r="D302" s="119"/>
      <c r="E302" s="121" t="s">
        <v>22</v>
      </c>
      <c r="F302" s="121" t="s">
        <v>170</v>
      </c>
      <c r="G302" s="121"/>
      <c r="H302" s="122">
        <v>5</v>
      </c>
      <c r="I302" s="123" t="s">
        <v>342</v>
      </c>
      <c r="J302" s="123" t="s">
        <v>380</v>
      </c>
      <c r="K302" s="124">
        <f t="shared" si="1040"/>
        <v>10</v>
      </c>
      <c r="L302" s="123">
        <v>5</v>
      </c>
      <c r="M302" s="123">
        <v>5</v>
      </c>
      <c r="N302" s="123" t="s">
        <v>119</v>
      </c>
      <c r="O302" s="123"/>
      <c r="P302" s="124">
        <f t="shared" si="1041"/>
        <v>1</v>
      </c>
      <c r="Q302" s="123">
        <v>1</v>
      </c>
      <c r="R302" s="123"/>
      <c r="S302" s="123" t="s">
        <v>329</v>
      </c>
      <c r="T302" s="123"/>
      <c r="U302" s="123" t="s">
        <v>390</v>
      </c>
      <c r="V302" s="123"/>
      <c r="W302" s="123" t="s">
        <v>530</v>
      </c>
      <c r="X302" s="123" t="s">
        <v>484</v>
      </c>
      <c r="Y302" s="123" t="s">
        <v>479</v>
      </c>
      <c r="Z302" s="297" t="s">
        <v>476</v>
      </c>
      <c r="AA302" s="126"/>
      <c r="AB302" s="127">
        <v>6</v>
      </c>
      <c r="AC302" s="128"/>
      <c r="AD302" s="129"/>
      <c r="AE302" s="130"/>
      <c r="AF302" s="131"/>
      <c r="AG302" s="132"/>
      <c r="AH302" s="133"/>
      <c r="AI302" s="132"/>
      <c r="AJ302" s="134"/>
      <c r="AK302" s="125"/>
      <c r="AL302" s="135"/>
      <c r="AM302" s="122"/>
      <c r="AN302" s="136">
        <f t="shared" si="996"/>
        <v>2.5</v>
      </c>
      <c r="AO302" s="137">
        <f t="shared" si="997"/>
        <v>0</v>
      </c>
      <c r="AP302" s="137">
        <f t="shared" si="998"/>
        <v>0</v>
      </c>
      <c r="AQ302" s="138">
        <f t="shared" si="999"/>
        <v>0.89999999999999991</v>
      </c>
      <c r="AR302" s="137">
        <f t="shared" si="1000"/>
        <v>0</v>
      </c>
      <c r="AS302" s="137">
        <f t="shared" si="1001"/>
        <v>0</v>
      </c>
      <c r="AT302" s="137">
        <f t="shared" si="1002"/>
        <v>0</v>
      </c>
      <c r="AU302" s="137">
        <f t="shared" si="1003"/>
        <v>0</v>
      </c>
      <c r="AV302" s="137">
        <f t="shared" si="1004"/>
        <v>0</v>
      </c>
      <c r="AW302" s="137">
        <f t="shared" si="1005"/>
        <v>0</v>
      </c>
      <c r="AX302" s="137">
        <f t="shared" si="1006"/>
        <v>0</v>
      </c>
      <c r="AY302" s="137">
        <f t="shared" si="1007"/>
        <v>0</v>
      </c>
      <c r="AZ302" s="137">
        <f t="shared" si="1008"/>
        <v>0</v>
      </c>
      <c r="BA302" s="137">
        <f t="shared" si="1009"/>
        <v>0</v>
      </c>
      <c r="BB302" s="137">
        <f t="shared" si="1010"/>
        <v>0</v>
      </c>
      <c r="BC302" s="137">
        <f t="shared" si="1011"/>
        <v>0</v>
      </c>
      <c r="BD302" s="137">
        <f t="shared" si="1012"/>
        <v>0</v>
      </c>
      <c r="BE302" s="137">
        <f t="shared" si="1013"/>
        <v>0</v>
      </c>
      <c r="BF302" s="137">
        <f t="shared" si="1014"/>
        <v>0</v>
      </c>
      <c r="BG302" s="139">
        <f t="shared" si="1015"/>
        <v>0</v>
      </c>
      <c r="BH302" s="140">
        <f t="shared" si="1016"/>
        <v>0</v>
      </c>
      <c r="BI302" s="152">
        <f t="shared" si="1017"/>
        <v>4.7</v>
      </c>
      <c r="BJ302" s="152">
        <f t="shared" si="1018"/>
        <v>4.7</v>
      </c>
      <c r="BK302" s="152">
        <f t="shared" si="1019"/>
        <v>9.4</v>
      </c>
      <c r="BL302" s="153">
        <f t="shared" si="1020"/>
        <v>0.5</v>
      </c>
      <c r="BM302" s="141"/>
      <c r="BN302" s="152">
        <f t="shared" si="1021"/>
        <v>0</v>
      </c>
      <c r="BO302" s="152">
        <f t="shared" si="1022"/>
        <v>0</v>
      </c>
      <c r="BP302" s="152">
        <f t="shared" si="1023"/>
        <v>0</v>
      </c>
      <c r="BQ302" s="142"/>
      <c r="BR302" s="143">
        <f t="shared" si="1024"/>
        <v>9.4</v>
      </c>
      <c r="BS302" s="144">
        <f t="shared" si="1025"/>
        <v>0</v>
      </c>
      <c r="BT302" s="144">
        <f t="shared" si="1026"/>
        <v>0</v>
      </c>
      <c r="BU302" s="144">
        <f t="shared" si="1027"/>
        <v>0</v>
      </c>
      <c r="BV302" s="145">
        <f t="shared" si="1028"/>
        <v>0</v>
      </c>
      <c r="BW302" s="146">
        <f t="shared" si="1029"/>
        <v>0</v>
      </c>
      <c r="BX302" s="147"/>
      <c r="BY302" s="144">
        <f t="shared" si="1030"/>
        <v>0</v>
      </c>
      <c r="BZ302" s="144">
        <f t="shared" si="1031"/>
        <v>0</v>
      </c>
      <c r="CA302" s="144">
        <f t="shared" si="1032"/>
        <v>0</v>
      </c>
      <c r="CB302" s="144">
        <f t="shared" si="1033"/>
        <v>4.7</v>
      </c>
      <c r="CC302" s="144">
        <f t="shared" si="1034"/>
        <v>4.7</v>
      </c>
      <c r="CD302" s="144">
        <f t="shared" si="1035"/>
        <v>9.4</v>
      </c>
      <c r="CE302" s="144">
        <f t="shared" si="1036"/>
        <v>0</v>
      </c>
      <c r="CF302" s="144">
        <f t="shared" si="1037"/>
        <v>0</v>
      </c>
      <c r="CG302" s="144">
        <f t="shared" si="1038"/>
        <v>0</v>
      </c>
      <c r="CH302" s="148">
        <f t="shared" si="1039"/>
        <v>0</v>
      </c>
    </row>
    <row r="303" spans="1:86" s="149" customFormat="1" ht="15.75" customHeight="1" x14ac:dyDescent="0.25">
      <c r="A303" s="117" t="s">
        <v>342</v>
      </c>
      <c r="B303" s="118" t="s">
        <v>383</v>
      </c>
      <c r="C303" s="274" t="s">
        <v>436</v>
      </c>
      <c r="D303" s="119"/>
      <c r="E303" s="121" t="s">
        <v>22</v>
      </c>
      <c r="F303" s="121" t="s">
        <v>170</v>
      </c>
      <c r="G303" s="121"/>
      <c r="H303" s="122">
        <v>5</v>
      </c>
      <c r="I303" s="123"/>
      <c r="J303" s="123" t="s">
        <v>380</v>
      </c>
      <c r="K303" s="124">
        <f t="shared" si="1040"/>
        <v>10</v>
      </c>
      <c r="L303" s="123">
        <v>5</v>
      </c>
      <c r="M303" s="123">
        <v>5</v>
      </c>
      <c r="N303" s="123" t="s">
        <v>122</v>
      </c>
      <c r="O303" s="123"/>
      <c r="P303" s="124">
        <f t="shared" si="1041"/>
        <v>1</v>
      </c>
      <c r="Q303" s="123">
        <v>1</v>
      </c>
      <c r="R303" s="123"/>
      <c r="S303" s="123" t="s">
        <v>329</v>
      </c>
      <c r="T303" s="123"/>
      <c r="U303" s="123" t="s">
        <v>390</v>
      </c>
      <c r="V303" s="123"/>
      <c r="W303" s="123" t="s">
        <v>530</v>
      </c>
      <c r="X303" s="123" t="s">
        <v>484</v>
      </c>
      <c r="Y303" s="123" t="s">
        <v>479</v>
      </c>
      <c r="Z303" s="297" t="s">
        <v>476</v>
      </c>
      <c r="AA303" s="126"/>
      <c r="AB303" s="127"/>
      <c r="AC303" s="128"/>
      <c r="AD303" s="129">
        <v>8</v>
      </c>
      <c r="AE303" s="130"/>
      <c r="AF303" s="131">
        <v>1</v>
      </c>
      <c r="AG303" s="132"/>
      <c r="AH303" s="133"/>
      <c r="AI303" s="132"/>
      <c r="AJ303" s="134"/>
      <c r="AK303" s="125"/>
      <c r="AL303" s="135"/>
      <c r="AM303" s="122"/>
      <c r="AN303" s="136">
        <f t="shared" si="996"/>
        <v>0</v>
      </c>
      <c r="AO303" s="137">
        <f t="shared" si="997"/>
        <v>0</v>
      </c>
      <c r="AP303" s="137">
        <f t="shared" si="998"/>
        <v>0</v>
      </c>
      <c r="AQ303" s="138">
        <f t="shared" si="999"/>
        <v>0</v>
      </c>
      <c r="AR303" s="137">
        <f t="shared" si="1000"/>
        <v>0</v>
      </c>
      <c r="AS303" s="137">
        <f t="shared" si="1001"/>
        <v>5</v>
      </c>
      <c r="AT303" s="137">
        <f t="shared" si="1002"/>
        <v>0</v>
      </c>
      <c r="AU303" s="137">
        <f t="shared" si="1003"/>
        <v>0</v>
      </c>
      <c r="AV303" s="137">
        <f t="shared" si="1004"/>
        <v>0</v>
      </c>
      <c r="AW303" s="137">
        <f t="shared" si="1005"/>
        <v>0</v>
      </c>
      <c r="AX303" s="137">
        <f t="shared" si="1006"/>
        <v>0</v>
      </c>
      <c r="AY303" s="137">
        <f t="shared" si="1007"/>
        <v>0</v>
      </c>
      <c r="AZ303" s="137">
        <f t="shared" si="1008"/>
        <v>0</v>
      </c>
      <c r="BA303" s="137">
        <f t="shared" si="1009"/>
        <v>0</v>
      </c>
      <c r="BB303" s="137">
        <f t="shared" si="1010"/>
        <v>0</v>
      </c>
      <c r="BC303" s="137">
        <f t="shared" si="1011"/>
        <v>0</v>
      </c>
      <c r="BD303" s="137">
        <f t="shared" si="1012"/>
        <v>0</v>
      </c>
      <c r="BE303" s="137">
        <f t="shared" si="1013"/>
        <v>0</v>
      </c>
      <c r="BF303" s="137">
        <f t="shared" si="1014"/>
        <v>0</v>
      </c>
      <c r="BG303" s="139">
        <f t="shared" si="1015"/>
        <v>0</v>
      </c>
      <c r="BH303" s="140">
        <f t="shared" si="1016"/>
        <v>0</v>
      </c>
      <c r="BI303" s="152">
        <f t="shared" si="1017"/>
        <v>6.5</v>
      </c>
      <c r="BJ303" s="152">
        <f t="shared" si="1018"/>
        <v>6.5</v>
      </c>
      <c r="BK303" s="152">
        <f t="shared" si="1019"/>
        <v>13</v>
      </c>
      <c r="BL303" s="153">
        <f t="shared" si="1020"/>
        <v>0.5</v>
      </c>
      <c r="BM303" s="141"/>
      <c r="BN303" s="152">
        <f t="shared" si="1021"/>
        <v>0</v>
      </c>
      <c r="BO303" s="152">
        <f t="shared" si="1022"/>
        <v>0</v>
      </c>
      <c r="BP303" s="152">
        <f t="shared" si="1023"/>
        <v>0</v>
      </c>
      <c r="BQ303" s="142"/>
      <c r="BR303" s="143">
        <f t="shared" si="1024"/>
        <v>8</v>
      </c>
      <c r="BS303" s="144">
        <f t="shared" si="1025"/>
        <v>5</v>
      </c>
      <c r="BT303" s="144">
        <f t="shared" si="1026"/>
        <v>0</v>
      </c>
      <c r="BU303" s="144">
        <f t="shared" si="1027"/>
        <v>0</v>
      </c>
      <c r="BV303" s="145">
        <f t="shared" si="1028"/>
        <v>5</v>
      </c>
      <c r="BW303" s="146">
        <f t="shared" si="1029"/>
        <v>0</v>
      </c>
      <c r="BX303" s="147"/>
      <c r="BY303" s="144">
        <f t="shared" si="1030"/>
        <v>0</v>
      </c>
      <c r="BZ303" s="144">
        <f t="shared" si="1031"/>
        <v>0</v>
      </c>
      <c r="CA303" s="144">
        <f t="shared" si="1032"/>
        <v>0</v>
      </c>
      <c r="CB303" s="144">
        <f t="shared" si="1033"/>
        <v>6.5</v>
      </c>
      <c r="CC303" s="144">
        <f t="shared" si="1034"/>
        <v>6.5</v>
      </c>
      <c r="CD303" s="144">
        <f t="shared" si="1035"/>
        <v>13</v>
      </c>
      <c r="CE303" s="144">
        <f t="shared" si="1036"/>
        <v>0</v>
      </c>
      <c r="CF303" s="144">
        <f t="shared" si="1037"/>
        <v>0</v>
      </c>
      <c r="CG303" s="144">
        <f t="shared" si="1038"/>
        <v>0</v>
      </c>
      <c r="CH303" s="148">
        <f t="shared" si="1039"/>
        <v>0</v>
      </c>
    </row>
    <row r="304" spans="1:86" s="149" customFormat="1" ht="31.5" customHeight="1" x14ac:dyDescent="0.25">
      <c r="A304" s="117" t="s">
        <v>342</v>
      </c>
      <c r="B304" s="118" t="s">
        <v>383</v>
      </c>
      <c r="C304" s="274" t="s">
        <v>438</v>
      </c>
      <c r="D304" s="119"/>
      <c r="E304" s="121" t="s">
        <v>22</v>
      </c>
      <c r="F304" s="121" t="s">
        <v>170</v>
      </c>
      <c r="G304" s="121"/>
      <c r="H304" s="122">
        <v>6</v>
      </c>
      <c r="I304" s="123" t="s">
        <v>342</v>
      </c>
      <c r="J304" s="123" t="s">
        <v>380</v>
      </c>
      <c r="K304" s="124">
        <f t="shared" si="1040"/>
        <v>10</v>
      </c>
      <c r="L304" s="123">
        <v>5</v>
      </c>
      <c r="M304" s="123">
        <v>5</v>
      </c>
      <c r="N304" s="123" t="s">
        <v>119</v>
      </c>
      <c r="O304" s="123"/>
      <c r="P304" s="124">
        <f t="shared" si="1041"/>
        <v>1</v>
      </c>
      <c r="Q304" s="123">
        <v>1</v>
      </c>
      <c r="R304" s="123"/>
      <c r="S304" s="123" t="s">
        <v>329</v>
      </c>
      <c r="T304" s="123"/>
      <c r="U304" s="123" t="s">
        <v>390</v>
      </c>
      <c r="V304" s="123" t="s">
        <v>484</v>
      </c>
      <c r="W304" s="123" t="s">
        <v>44</v>
      </c>
      <c r="X304" s="123" t="s">
        <v>482</v>
      </c>
      <c r="Y304" s="123" t="s">
        <v>480</v>
      </c>
      <c r="Z304" s="297" t="s">
        <v>465</v>
      </c>
      <c r="AA304" s="126"/>
      <c r="AB304" s="127">
        <v>4</v>
      </c>
      <c r="AC304" s="128"/>
      <c r="AD304" s="129"/>
      <c r="AE304" s="130"/>
      <c r="AF304" s="131"/>
      <c r="AG304" s="132"/>
      <c r="AH304" s="133"/>
      <c r="AI304" s="132"/>
      <c r="AJ304" s="134"/>
      <c r="AK304" s="125"/>
      <c r="AL304" s="135"/>
      <c r="AM304" s="122"/>
      <c r="AN304" s="136">
        <f t="shared" si="996"/>
        <v>2.5</v>
      </c>
      <c r="AO304" s="137">
        <f t="shared" si="997"/>
        <v>0</v>
      </c>
      <c r="AP304" s="137">
        <f t="shared" si="998"/>
        <v>0</v>
      </c>
      <c r="AQ304" s="138">
        <f t="shared" si="999"/>
        <v>0.6</v>
      </c>
      <c r="AR304" s="137">
        <f t="shared" si="1000"/>
        <v>0</v>
      </c>
      <c r="AS304" s="137">
        <f t="shared" si="1001"/>
        <v>0</v>
      </c>
      <c r="AT304" s="137">
        <f t="shared" si="1002"/>
        <v>0</v>
      </c>
      <c r="AU304" s="137">
        <f t="shared" si="1003"/>
        <v>0</v>
      </c>
      <c r="AV304" s="137">
        <f t="shared" si="1004"/>
        <v>0</v>
      </c>
      <c r="AW304" s="137">
        <f t="shared" si="1005"/>
        <v>0</v>
      </c>
      <c r="AX304" s="137">
        <f t="shared" si="1006"/>
        <v>0</v>
      </c>
      <c r="AY304" s="137">
        <f t="shared" si="1007"/>
        <v>0</v>
      </c>
      <c r="AZ304" s="137">
        <f t="shared" si="1008"/>
        <v>0</v>
      </c>
      <c r="BA304" s="137">
        <f t="shared" si="1009"/>
        <v>0</v>
      </c>
      <c r="BB304" s="137">
        <f t="shared" si="1010"/>
        <v>0</v>
      </c>
      <c r="BC304" s="137">
        <f t="shared" si="1011"/>
        <v>0</v>
      </c>
      <c r="BD304" s="137">
        <f t="shared" si="1012"/>
        <v>0</v>
      </c>
      <c r="BE304" s="137">
        <f t="shared" si="1013"/>
        <v>0</v>
      </c>
      <c r="BF304" s="137">
        <f t="shared" si="1014"/>
        <v>0</v>
      </c>
      <c r="BG304" s="139">
        <f t="shared" si="1015"/>
        <v>0</v>
      </c>
      <c r="BH304" s="140">
        <f t="shared" si="1016"/>
        <v>0</v>
      </c>
      <c r="BI304" s="152">
        <f t="shared" si="1017"/>
        <v>3.55</v>
      </c>
      <c r="BJ304" s="152">
        <f t="shared" si="1018"/>
        <v>3.55</v>
      </c>
      <c r="BK304" s="152">
        <f t="shared" si="1019"/>
        <v>7.1</v>
      </c>
      <c r="BL304" s="153">
        <f t="shared" si="1020"/>
        <v>0.5</v>
      </c>
      <c r="BM304" s="141"/>
      <c r="BN304" s="152">
        <f t="shared" si="1021"/>
        <v>0</v>
      </c>
      <c r="BO304" s="152">
        <f t="shared" si="1022"/>
        <v>0</v>
      </c>
      <c r="BP304" s="152">
        <f t="shared" si="1023"/>
        <v>0</v>
      </c>
      <c r="BQ304" s="142"/>
      <c r="BR304" s="143">
        <f t="shared" si="1024"/>
        <v>7.1</v>
      </c>
      <c r="BS304" s="144">
        <f t="shared" si="1025"/>
        <v>0</v>
      </c>
      <c r="BT304" s="144">
        <f t="shared" si="1026"/>
        <v>0</v>
      </c>
      <c r="BU304" s="144">
        <f t="shared" si="1027"/>
        <v>0</v>
      </c>
      <c r="BV304" s="145">
        <f t="shared" si="1028"/>
        <v>0</v>
      </c>
      <c r="BW304" s="146">
        <f t="shared" si="1029"/>
        <v>0</v>
      </c>
      <c r="BX304" s="147"/>
      <c r="BY304" s="144">
        <f t="shared" si="1030"/>
        <v>0</v>
      </c>
      <c r="BZ304" s="144">
        <f t="shared" si="1031"/>
        <v>0</v>
      </c>
      <c r="CA304" s="144">
        <f t="shared" si="1032"/>
        <v>0</v>
      </c>
      <c r="CB304" s="144">
        <f t="shared" si="1033"/>
        <v>3.55</v>
      </c>
      <c r="CC304" s="144">
        <f t="shared" si="1034"/>
        <v>3.55</v>
      </c>
      <c r="CD304" s="144">
        <f t="shared" si="1035"/>
        <v>7.1</v>
      </c>
      <c r="CE304" s="144">
        <f t="shared" si="1036"/>
        <v>0</v>
      </c>
      <c r="CF304" s="144">
        <f t="shared" si="1037"/>
        <v>0</v>
      </c>
      <c r="CG304" s="144">
        <f t="shared" si="1038"/>
        <v>0</v>
      </c>
      <c r="CH304" s="148">
        <f t="shared" si="1039"/>
        <v>0</v>
      </c>
    </row>
    <row r="305" spans="1:86" s="149" customFormat="1" ht="31.5" customHeight="1" x14ac:dyDescent="0.25">
      <c r="A305" s="117" t="s">
        <v>342</v>
      </c>
      <c r="B305" s="118" t="s">
        <v>383</v>
      </c>
      <c r="C305" s="274" t="s">
        <v>438</v>
      </c>
      <c r="D305" s="119"/>
      <c r="E305" s="121" t="s">
        <v>22</v>
      </c>
      <c r="F305" s="121" t="s">
        <v>170</v>
      </c>
      <c r="G305" s="121"/>
      <c r="H305" s="122">
        <v>6</v>
      </c>
      <c r="I305" s="123"/>
      <c r="J305" s="123" t="s">
        <v>380</v>
      </c>
      <c r="K305" s="124">
        <f t="shared" si="1040"/>
        <v>10</v>
      </c>
      <c r="L305" s="123">
        <v>5</v>
      </c>
      <c r="M305" s="123">
        <v>5</v>
      </c>
      <c r="N305" s="123" t="s">
        <v>122</v>
      </c>
      <c r="O305" s="123"/>
      <c r="P305" s="124">
        <f t="shared" si="1041"/>
        <v>1</v>
      </c>
      <c r="Q305" s="123">
        <v>1</v>
      </c>
      <c r="R305" s="123"/>
      <c r="S305" s="123" t="s">
        <v>329</v>
      </c>
      <c r="T305" s="123"/>
      <c r="U305" s="123" t="s">
        <v>390</v>
      </c>
      <c r="V305" s="123" t="s">
        <v>484</v>
      </c>
      <c r="W305" s="123" t="s">
        <v>44</v>
      </c>
      <c r="X305" s="123" t="s">
        <v>482</v>
      </c>
      <c r="Y305" s="123" t="s">
        <v>480</v>
      </c>
      <c r="Z305" s="297" t="s">
        <v>465</v>
      </c>
      <c r="AA305" s="126"/>
      <c r="AB305" s="127"/>
      <c r="AC305" s="128"/>
      <c r="AD305" s="129">
        <v>8</v>
      </c>
      <c r="AE305" s="130"/>
      <c r="AF305" s="131">
        <v>1</v>
      </c>
      <c r="AG305" s="132"/>
      <c r="AH305" s="133"/>
      <c r="AI305" s="132"/>
      <c r="AJ305" s="134"/>
      <c r="AK305" s="125"/>
      <c r="AL305" s="135"/>
      <c r="AM305" s="122"/>
      <c r="AN305" s="136">
        <f t="shared" si="996"/>
        <v>0</v>
      </c>
      <c r="AO305" s="137">
        <f t="shared" si="997"/>
        <v>0</v>
      </c>
      <c r="AP305" s="137">
        <f t="shared" si="998"/>
        <v>0</v>
      </c>
      <c r="AQ305" s="138">
        <f t="shared" si="999"/>
        <v>0</v>
      </c>
      <c r="AR305" s="137">
        <f t="shared" si="1000"/>
        <v>0</v>
      </c>
      <c r="AS305" s="137">
        <f t="shared" si="1001"/>
        <v>5</v>
      </c>
      <c r="AT305" s="137">
        <f t="shared" si="1002"/>
        <v>0</v>
      </c>
      <c r="AU305" s="137">
        <f t="shared" si="1003"/>
        <v>0</v>
      </c>
      <c r="AV305" s="137">
        <f t="shared" si="1004"/>
        <v>0</v>
      </c>
      <c r="AW305" s="137">
        <f t="shared" si="1005"/>
        <v>0</v>
      </c>
      <c r="AX305" s="137">
        <f t="shared" si="1006"/>
        <v>0</v>
      </c>
      <c r="AY305" s="137">
        <f t="shared" si="1007"/>
        <v>0</v>
      </c>
      <c r="AZ305" s="137">
        <f t="shared" si="1008"/>
        <v>0</v>
      </c>
      <c r="BA305" s="137">
        <f t="shared" si="1009"/>
        <v>0</v>
      </c>
      <c r="BB305" s="137">
        <f t="shared" si="1010"/>
        <v>0</v>
      </c>
      <c r="BC305" s="137">
        <f t="shared" si="1011"/>
        <v>0</v>
      </c>
      <c r="BD305" s="137">
        <f t="shared" si="1012"/>
        <v>0</v>
      </c>
      <c r="BE305" s="137">
        <f t="shared" si="1013"/>
        <v>0</v>
      </c>
      <c r="BF305" s="137">
        <f t="shared" si="1014"/>
        <v>0</v>
      </c>
      <c r="BG305" s="139">
        <f t="shared" si="1015"/>
        <v>0</v>
      </c>
      <c r="BH305" s="140">
        <f t="shared" si="1016"/>
        <v>0</v>
      </c>
      <c r="BI305" s="152">
        <f t="shared" si="1017"/>
        <v>6.5</v>
      </c>
      <c r="BJ305" s="152">
        <f t="shared" si="1018"/>
        <v>6.5</v>
      </c>
      <c r="BK305" s="152">
        <f t="shared" si="1019"/>
        <v>13</v>
      </c>
      <c r="BL305" s="153">
        <f t="shared" si="1020"/>
        <v>0.5</v>
      </c>
      <c r="BM305" s="141"/>
      <c r="BN305" s="152">
        <f t="shared" si="1021"/>
        <v>0</v>
      </c>
      <c r="BO305" s="152">
        <f t="shared" si="1022"/>
        <v>0</v>
      </c>
      <c r="BP305" s="152">
        <f t="shared" si="1023"/>
        <v>0</v>
      </c>
      <c r="BQ305" s="142"/>
      <c r="BR305" s="143">
        <f t="shared" si="1024"/>
        <v>8</v>
      </c>
      <c r="BS305" s="144">
        <f t="shared" si="1025"/>
        <v>5</v>
      </c>
      <c r="BT305" s="144">
        <f t="shared" si="1026"/>
        <v>0</v>
      </c>
      <c r="BU305" s="144">
        <f t="shared" si="1027"/>
        <v>0</v>
      </c>
      <c r="BV305" s="145">
        <f t="shared" si="1028"/>
        <v>5</v>
      </c>
      <c r="BW305" s="146">
        <f t="shared" si="1029"/>
        <v>0</v>
      </c>
      <c r="BX305" s="147"/>
      <c r="BY305" s="144">
        <f t="shared" si="1030"/>
        <v>0</v>
      </c>
      <c r="BZ305" s="144">
        <f t="shared" si="1031"/>
        <v>0</v>
      </c>
      <c r="CA305" s="144">
        <f t="shared" si="1032"/>
        <v>0</v>
      </c>
      <c r="CB305" s="144">
        <f t="shared" si="1033"/>
        <v>6.5</v>
      </c>
      <c r="CC305" s="144">
        <f t="shared" si="1034"/>
        <v>6.5</v>
      </c>
      <c r="CD305" s="144">
        <f t="shared" si="1035"/>
        <v>13</v>
      </c>
      <c r="CE305" s="144">
        <f t="shared" si="1036"/>
        <v>0</v>
      </c>
      <c r="CF305" s="144">
        <f t="shared" si="1037"/>
        <v>0</v>
      </c>
      <c r="CG305" s="144">
        <f t="shared" si="1038"/>
        <v>0</v>
      </c>
      <c r="CH305" s="148">
        <f t="shared" si="1039"/>
        <v>0</v>
      </c>
    </row>
    <row r="306" spans="1:86" s="149" customFormat="1" ht="31.5" customHeight="1" x14ac:dyDescent="0.25">
      <c r="A306" s="117" t="s">
        <v>342</v>
      </c>
      <c r="B306" s="118" t="s">
        <v>383</v>
      </c>
      <c r="C306" s="274" t="s">
        <v>426</v>
      </c>
      <c r="D306" s="119"/>
      <c r="E306" s="121" t="s">
        <v>22</v>
      </c>
      <c r="F306" s="121" t="s">
        <v>170</v>
      </c>
      <c r="G306" s="121"/>
      <c r="H306" s="122">
        <v>6</v>
      </c>
      <c r="I306" s="123" t="s">
        <v>342</v>
      </c>
      <c r="J306" s="123" t="s">
        <v>380</v>
      </c>
      <c r="K306" s="124">
        <f t="shared" si="1040"/>
        <v>10</v>
      </c>
      <c r="L306" s="123">
        <v>5</v>
      </c>
      <c r="M306" s="123">
        <v>5</v>
      </c>
      <c r="N306" s="123" t="s">
        <v>119</v>
      </c>
      <c r="O306" s="123"/>
      <c r="P306" s="124">
        <f t="shared" si="1041"/>
        <v>1</v>
      </c>
      <c r="Q306" s="123">
        <v>1</v>
      </c>
      <c r="R306" s="123"/>
      <c r="S306" s="123" t="s">
        <v>329</v>
      </c>
      <c r="T306" s="123"/>
      <c r="U306" s="123" t="s">
        <v>390</v>
      </c>
      <c r="V306" s="123" t="s">
        <v>482</v>
      </c>
      <c r="W306" s="123" t="s">
        <v>44</v>
      </c>
      <c r="X306" s="123" t="s">
        <v>482</v>
      </c>
      <c r="Y306" s="123" t="s">
        <v>480</v>
      </c>
      <c r="Z306" s="297" t="s">
        <v>471</v>
      </c>
      <c r="AA306" s="126"/>
      <c r="AB306" s="127">
        <v>4</v>
      </c>
      <c r="AC306" s="128"/>
      <c r="AD306" s="129"/>
      <c r="AE306" s="130"/>
      <c r="AF306" s="131"/>
      <c r="AG306" s="132"/>
      <c r="AH306" s="133"/>
      <c r="AI306" s="132"/>
      <c r="AJ306" s="134"/>
      <c r="AK306" s="125"/>
      <c r="AL306" s="135"/>
      <c r="AM306" s="122"/>
      <c r="AN306" s="136">
        <f t="shared" si="996"/>
        <v>2.5</v>
      </c>
      <c r="AO306" s="137">
        <f t="shared" si="997"/>
        <v>0</v>
      </c>
      <c r="AP306" s="137">
        <f t="shared" si="998"/>
        <v>0</v>
      </c>
      <c r="AQ306" s="138">
        <f t="shared" si="999"/>
        <v>0.6</v>
      </c>
      <c r="AR306" s="137">
        <f t="shared" si="1000"/>
        <v>0</v>
      </c>
      <c r="AS306" s="137">
        <f t="shared" si="1001"/>
        <v>0</v>
      </c>
      <c r="AT306" s="137">
        <f t="shared" si="1002"/>
        <v>0</v>
      </c>
      <c r="AU306" s="137">
        <f t="shared" si="1003"/>
        <v>0</v>
      </c>
      <c r="AV306" s="137">
        <f t="shared" si="1004"/>
        <v>0</v>
      </c>
      <c r="AW306" s="137">
        <f t="shared" si="1005"/>
        <v>0</v>
      </c>
      <c r="AX306" s="137">
        <f t="shared" si="1006"/>
        <v>0</v>
      </c>
      <c r="AY306" s="137">
        <f t="shared" si="1007"/>
        <v>0</v>
      </c>
      <c r="AZ306" s="137">
        <f t="shared" si="1008"/>
        <v>0</v>
      </c>
      <c r="BA306" s="137">
        <f t="shared" si="1009"/>
        <v>0</v>
      </c>
      <c r="BB306" s="137">
        <f t="shared" si="1010"/>
        <v>0</v>
      </c>
      <c r="BC306" s="137">
        <f t="shared" si="1011"/>
        <v>0</v>
      </c>
      <c r="BD306" s="137">
        <f t="shared" si="1012"/>
        <v>0</v>
      </c>
      <c r="BE306" s="137">
        <f t="shared" si="1013"/>
        <v>0</v>
      </c>
      <c r="BF306" s="137">
        <f t="shared" si="1014"/>
        <v>0</v>
      </c>
      <c r="BG306" s="139">
        <f t="shared" si="1015"/>
        <v>0</v>
      </c>
      <c r="BH306" s="140">
        <f t="shared" si="1016"/>
        <v>0</v>
      </c>
      <c r="BI306" s="152">
        <f t="shared" si="1017"/>
        <v>3.55</v>
      </c>
      <c r="BJ306" s="152">
        <f t="shared" si="1018"/>
        <v>3.55</v>
      </c>
      <c r="BK306" s="152">
        <f t="shared" si="1019"/>
        <v>7.1</v>
      </c>
      <c r="BL306" s="153">
        <f t="shared" si="1020"/>
        <v>0.5</v>
      </c>
      <c r="BM306" s="141"/>
      <c r="BN306" s="152">
        <f t="shared" si="1021"/>
        <v>0</v>
      </c>
      <c r="BO306" s="152">
        <f t="shared" si="1022"/>
        <v>0</v>
      </c>
      <c r="BP306" s="152">
        <f t="shared" si="1023"/>
        <v>0</v>
      </c>
      <c r="BQ306" s="142"/>
      <c r="BR306" s="143">
        <f t="shared" si="1024"/>
        <v>7.1</v>
      </c>
      <c r="BS306" s="144">
        <f t="shared" si="1025"/>
        <v>0</v>
      </c>
      <c r="BT306" s="144">
        <f t="shared" si="1026"/>
        <v>0</v>
      </c>
      <c r="BU306" s="144">
        <f t="shared" si="1027"/>
        <v>0</v>
      </c>
      <c r="BV306" s="145">
        <f t="shared" si="1028"/>
        <v>0</v>
      </c>
      <c r="BW306" s="146">
        <f t="shared" si="1029"/>
        <v>0</v>
      </c>
      <c r="BX306" s="147"/>
      <c r="BY306" s="144">
        <f t="shared" si="1030"/>
        <v>0</v>
      </c>
      <c r="BZ306" s="144">
        <f t="shared" si="1031"/>
        <v>0</v>
      </c>
      <c r="CA306" s="144">
        <f t="shared" si="1032"/>
        <v>0</v>
      </c>
      <c r="CB306" s="144">
        <f t="shared" si="1033"/>
        <v>3.55</v>
      </c>
      <c r="CC306" s="144">
        <f t="shared" si="1034"/>
        <v>3.55</v>
      </c>
      <c r="CD306" s="144">
        <f t="shared" si="1035"/>
        <v>7.1</v>
      </c>
      <c r="CE306" s="144">
        <f t="shared" si="1036"/>
        <v>0</v>
      </c>
      <c r="CF306" s="144">
        <f t="shared" si="1037"/>
        <v>0</v>
      </c>
      <c r="CG306" s="144">
        <f t="shared" si="1038"/>
        <v>0</v>
      </c>
      <c r="CH306" s="148">
        <f t="shared" si="1039"/>
        <v>0</v>
      </c>
    </row>
    <row r="307" spans="1:86" s="149" customFormat="1" ht="31.5" customHeight="1" x14ac:dyDescent="0.25">
      <c r="A307" s="117" t="s">
        <v>342</v>
      </c>
      <c r="B307" s="118" t="s">
        <v>383</v>
      </c>
      <c r="C307" s="274" t="s">
        <v>426</v>
      </c>
      <c r="D307" s="119"/>
      <c r="E307" s="121" t="s">
        <v>22</v>
      </c>
      <c r="F307" s="121" t="s">
        <v>170</v>
      </c>
      <c r="G307" s="121"/>
      <c r="H307" s="122">
        <v>6</v>
      </c>
      <c r="I307" s="123"/>
      <c r="J307" s="123" t="s">
        <v>380</v>
      </c>
      <c r="K307" s="124">
        <f t="shared" si="1040"/>
        <v>10</v>
      </c>
      <c r="L307" s="123">
        <v>5</v>
      </c>
      <c r="M307" s="123">
        <v>5</v>
      </c>
      <c r="N307" s="123" t="s">
        <v>122</v>
      </c>
      <c r="O307" s="123"/>
      <c r="P307" s="124">
        <f t="shared" si="1041"/>
        <v>1</v>
      </c>
      <c r="Q307" s="123">
        <v>1</v>
      </c>
      <c r="R307" s="123"/>
      <c r="S307" s="123" t="s">
        <v>329</v>
      </c>
      <c r="T307" s="123"/>
      <c r="U307" s="123" t="s">
        <v>390</v>
      </c>
      <c r="V307" s="123"/>
      <c r="W307" s="123"/>
      <c r="X307" s="123" t="s">
        <v>478</v>
      </c>
      <c r="Y307" s="123" t="s">
        <v>481</v>
      </c>
      <c r="Z307" s="297" t="s">
        <v>527</v>
      </c>
      <c r="AA307" s="126"/>
      <c r="AB307" s="127"/>
      <c r="AC307" s="128"/>
      <c r="AD307" s="129">
        <v>8</v>
      </c>
      <c r="AE307" s="130"/>
      <c r="AF307" s="131">
        <v>1</v>
      </c>
      <c r="AG307" s="132"/>
      <c r="AH307" s="133"/>
      <c r="AI307" s="132"/>
      <c r="AJ307" s="134"/>
      <c r="AK307" s="125"/>
      <c r="AL307" s="135"/>
      <c r="AM307" s="122"/>
      <c r="AN307" s="136">
        <f t="shared" si="996"/>
        <v>0</v>
      </c>
      <c r="AO307" s="137">
        <f t="shared" si="997"/>
        <v>0</v>
      </c>
      <c r="AP307" s="137">
        <f t="shared" si="998"/>
        <v>0</v>
      </c>
      <c r="AQ307" s="138">
        <f t="shared" si="999"/>
        <v>0</v>
      </c>
      <c r="AR307" s="137">
        <f t="shared" si="1000"/>
        <v>0</v>
      </c>
      <c r="AS307" s="137">
        <f t="shared" si="1001"/>
        <v>5</v>
      </c>
      <c r="AT307" s="137">
        <f t="shared" si="1002"/>
        <v>0</v>
      </c>
      <c r="AU307" s="137">
        <f t="shared" si="1003"/>
        <v>0</v>
      </c>
      <c r="AV307" s="137">
        <f t="shared" si="1004"/>
        <v>0</v>
      </c>
      <c r="AW307" s="137">
        <f t="shared" si="1005"/>
        <v>0</v>
      </c>
      <c r="AX307" s="137">
        <f t="shared" si="1006"/>
        <v>0</v>
      </c>
      <c r="AY307" s="137">
        <f t="shared" si="1007"/>
        <v>0</v>
      </c>
      <c r="AZ307" s="137">
        <f t="shared" si="1008"/>
        <v>0</v>
      </c>
      <c r="BA307" s="137">
        <f t="shared" si="1009"/>
        <v>0</v>
      </c>
      <c r="BB307" s="137">
        <f t="shared" si="1010"/>
        <v>0</v>
      </c>
      <c r="BC307" s="137">
        <f t="shared" si="1011"/>
        <v>0</v>
      </c>
      <c r="BD307" s="137">
        <f t="shared" si="1012"/>
        <v>0</v>
      </c>
      <c r="BE307" s="137">
        <f t="shared" si="1013"/>
        <v>0</v>
      </c>
      <c r="BF307" s="137">
        <f t="shared" si="1014"/>
        <v>0</v>
      </c>
      <c r="BG307" s="139">
        <f t="shared" si="1015"/>
        <v>0</v>
      </c>
      <c r="BH307" s="140">
        <f t="shared" si="1016"/>
        <v>0</v>
      </c>
      <c r="BI307" s="152">
        <f t="shared" si="1017"/>
        <v>6.5</v>
      </c>
      <c r="BJ307" s="152">
        <f t="shared" si="1018"/>
        <v>6.5</v>
      </c>
      <c r="BK307" s="152">
        <f t="shared" si="1019"/>
        <v>13</v>
      </c>
      <c r="BL307" s="153">
        <f t="shared" si="1020"/>
        <v>0.5</v>
      </c>
      <c r="BM307" s="141"/>
      <c r="BN307" s="152">
        <f t="shared" si="1021"/>
        <v>6.5</v>
      </c>
      <c r="BO307" s="152">
        <f t="shared" si="1022"/>
        <v>6.5</v>
      </c>
      <c r="BP307" s="152">
        <f t="shared" si="1023"/>
        <v>13</v>
      </c>
      <c r="BQ307" s="142"/>
      <c r="BR307" s="143">
        <f t="shared" si="1024"/>
        <v>8</v>
      </c>
      <c r="BS307" s="144">
        <f t="shared" si="1025"/>
        <v>5</v>
      </c>
      <c r="BT307" s="144">
        <f t="shared" si="1026"/>
        <v>0</v>
      </c>
      <c r="BU307" s="144">
        <f t="shared" si="1027"/>
        <v>0</v>
      </c>
      <c r="BV307" s="145">
        <f t="shared" si="1028"/>
        <v>5</v>
      </c>
      <c r="BW307" s="146">
        <f t="shared" si="1029"/>
        <v>0</v>
      </c>
      <c r="BX307" s="147"/>
      <c r="BY307" s="144">
        <f t="shared" si="1030"/>
        <v>0</v>
      </c>
      <c r="BZ307" s="144">
        <f t="shared" si="1031"/>
        <v>0</v>
      </c>
      <c r="CA307" s="144">
        <f t="shared" si="1032"/>
        <v>0</v>
      </c>
      <c r="CB307" s="144">
        <f t="shared" si="1033"/>
        <v>6.5</v>
      </c>
      <c r="CC307" s="144">
        <f t="shared" si="1034"/>
        <v>6.5</v>
      </c>
      <c r="CD307" s="144">
        <f t="shared" si="1035"/>
        <v>13</v>
      </c>
      <c r="CE307" s="144">
        <f t="shared" si="1036"/>
        <v>0</v>
      </c>
      <c r="CF307" s="144">
        <f t="shared" si="1037"/>
        <v>0</v>
      </c>
      <c r="CG307" s="144">
        <f t="shared" si="1038"/>
        <v>0</v>
      </c>
      <c r="CH307" s="148">
        <f t="shared" si="1039"/>
        <v>0</v>
      </c>
    </row>
    <row r="308" spans="1:86" s="149" customFormat="1" ht="15.75" customHeight="1" x14ac:dyDescent="0.25">
      <c r="A308" s="117" t="s">
        <v>342</v>
      </c>
      <c r="B308" s="118" t="s">
        <v>383</v>
      </c>
      <c r="C308" s="274" t="s">
        <v>431</v>
      </c>
      <c r="D308" s="119"/>
      <c r="E308" s="121" t="s">
        <v>22</v>
      </c>
      <c r="F308" s="121" t="s">
        <v>170</v>
      </c>
      <c r="G308" s="121"/>
      <c r="H308" s="122">
        <v>6</v>
      </c>
      <c r="I308" s="123" t="s">
        <v>333</v>
      </c>
      <c r="J308" s="123" t="s">
        <v>380</v>
      </c>
      <c r="K308" s="124">
        <f t="shared" si="1040"/>
        <v>10</v>
      </c>
      <c r="L308" s="123">
        <v>5</v>
      </c>
      <c r="M308" s="123">
        <v>5</v>
      </c>
      <c r="N308" s="123" t="s">
        <v>119</v>
      </c>
      <c r="O308" s="123"/>
      <c r="P308" s="124">
        <f t="shared" si="1041"/>
        <v>1</v>
      </c>
      <c r="Q308" s="123">
        <v>1</v>
      </c>
      <c r="R308" s="123"/>
      <c r="S308" s="123" t="s">
        <v>329</v>
      </c>
      <c r="T308" s="123"/>
      <c r="U308" s="123" t="s">
        <v>390</v>
      </c>
      <c r="V308" s="123" t="s">
        <v>482</v>
      </c>
      <c r="W308" s="123" t="s">
        <v>44</v>
      </c>
      <c r="X308" s="123" t="s">
        <v>482</v>
      </c>
      <c r="Y308" s="123" t="s">
        <v>480</v>
      </c>
      <c r="Z308" s="297" t="s">
        <v>471</v>
      </c>
      <c r="AA308" s="126"/>
      <c r="AB308" s="127">
        <v>8</v>
      </c>
      <c r="AC308" s="128"/>
      <c r="AD308" s="129"/>
      <c r="AE308" s="130"/>
      <c r="AF308" s="131"/>
      <c r="AG308" s="132"/>
      <c r="AH308" s="133"/>
      <c r="AI308" s="132"/>
      <c r="AJ308" s="134"/>
      <c r="AK308" s="125"/>
      <c r="AL308" s="135"/>
      <c r="AM308" s="122"/>
      <c r="AN308" s="136">
        <f t="shared" si="996"/>
        <v>0</v>
      </c>
      <c r="AO308" s="137">
        <f t="shared" si="997"/>
        <v>3.5</v>
      </c>
      <c r="AP308" s="137">
        <f t="shared" si="998"/>
        <v>2</v>
      </c>
      <c r="AQ308" s="138">
        <f t="shared" si="999"/>
        <v>1.2</v>
      </c>
      <c r="AR308" s="137">
        <f t="shared" si="1000"/>
        <v>0</v>
      </c>
      <c r="AS308" s="137">
        <f t="shared" si="1001"/>
        <v>0</v>
      </c>
      <c r="AT308" s="137">
        <f t="shared" si="1002"/>
        <v>0</v>
      </c>
      <c r="AU308" s="137">
        <f t="shared" si="1003"/>
        <v>0</v>
      </c>
      <c r="AV308" s="137">
        <f t="shared" si="1004"/>
        <v>0</v>
      </c>
      <c r="AW308" s="137">
        <f t="shared" si="1005"/>
        <v>0</v>
      </c>
      <c r="AX308" s="137">
        <f t="shared" si="1006"/>
        <v>0</v>
      </c>
      <c r="AY308" s="137">
        <f t="shared" si="1007"/>
        <v>0</v>
      </c>
      <c r="AZ308" s="137">
        <f t="shared" si="1008"/>
        <v>0</v>
      </c>
      <c r="BA308" s="137">
        <f t="shared" si="1009"/>
        <v>0</v>
      </c>
      <c r="BB308" s="137">
        <f t="shared" si="1010"/>
        <v>0</v>
      </c>
      <c r="BC308" s="137">
        <f t="shared" si="1011"/>
        <v>0</v>
      </c>
      <c r="BD308" s="137">
        <f t="shared" si="1012"/>
        <v>0</v>
      </c>
      <c r="BE308" s="137">
        <f t="shared" si="1013"/>
        <v>0</v>
      </c>
      <c r="BF308" s="137">
        <f t="shared" si="1014"/>
        <v>0</v>
      </c>
      <c r="BG308" s="139">
        <f t="shared" si="1015"/>
        <v>0</v>
      </c>
      <c r="BH308" s="140">
        <f t="shared" si="1016"/>
        <v>0</v>
      </c>
      <c r="BI308" s="152">
        <f t="shared" si="1017"/>
        <v>7.35</v>
      </c>
      <c r="BJ308" s="152">
        <f t="shared" si="1018"/>
        <v>7.35</v>
      </c>
      <c r="BK308" s="152">
        <f t="shared" si="1019"/>
        <v>14.7</v>
      </c>
      <c r="BL308" s="153">
        <f t="shared" si="1020"/>
        <v>0.5</v>
      </c>
      <c r="BM308" s="141"/>
      <c r="BN308" s="152">
        <f t="shared" si="1021"/>
        <v>0</v>
      </c>
      <c r="BO308" s="152">
        <f t="shared" si="1022"/>
        <v>0</v>
      </c>
      <c r="BP308" s="152">
        <f t="shared" si="1023"/>
        <v>0</v>
      </c>
      <c r="BQ308" s="142"/>
      <c r="BR308" s="143">
        <f t="shared" si="1024"/>
        <v>14.7</v>
      </c>
      <c r="BS308" s="144">
        <f t="shared" si="1025"/>
        <v>0</v>
      </c>
      <c r="BT308" s="144">
        <f t="shared" si="1026"/>
        <v>0</v>
      </c>
      <c r="BU308" s="144">
        <f t="shared" si="1027"/>
        <v>0</v>
      </c>
      <c r="BV308" s="145">
        <f t="shared" si="1028"/>
        <v>0</v>
      </c>
      <c r="BW308" s="146">
        <f t="shared" si="1029"/>
        <v>0</v>
      </c>
      <c r="BX308" s="147"/>
      <c r="BY308" s="144">
        <f t="shared" si="1030"/>
        <v>0</v>
      </c>
      <c r="BZ308" s="144">
        <f t="shared" si="1031"/>
        <v>0</v>
      </c>
      <c r="CA308" s="144">
        <f t="shared" si="1032"/>
        <v>0</v>
      </c>
      <c r="CB308" s="144">
        <f t="shared" si="1033"/>
        <v>7.35</v>
      </c>
      <c r="CC308" s="144">
        <f t="shared" si="1034"/>
        <v>7.35</v>
      </c>
      <c r="CD308" s="144">
        <f t="shared" si="1035"/>
        <v>14.7</v>
      </c>
      <c r="CE308" s="144">
        <f t="shared" si="1036"/>
        <v>0</v>
      </c>
      <c r="CF308" s="144">
        <f t="shared" si="1037"/>
        <v>0</v>
      </c>
      <c r="CG308" s="144">
        <f t="shared" si="1038"/>
        <v>0</v>
      </c>
      <c r="CH308" s="148">
        <f t="shared" si="1039"/>
        <v>0</v>
      </c>
    </row>
    <row r="309" spans="1:86" s="149" customFormat="1" ht="15.75" customHeight="1" x14ac:dyDescent="0.25">
      <c r="A309" s="117" t="s">
        <v>342</v>
      </c>
      <c r="B309" s="118" t="s">
        <v>383</v>
      </c>
      <c r="C309" s="274" t="s">
        <v>431</v>
      </c>
      <c r="D309" s="119"/>
      <c r="E309" s="121" t="s">
        <v>22</v>
      </c>
      <c r="F309" s="121" t="s">
        <v>170</v>
      </c>
      <c r="G309" s="121"/>
      <c r="H309" s="122">
        <v>6</v>
      </c>
      <c r="I309" s="123"/>
      <c r="J309" s="123" t="s">
        <v>380</v>
      </c>
      <c r="K309" s="124">
        <f t="shared" si="1040"/>
        <v>10</v>
      </c>
      <c r="L309" s="123">
        <v>5</v>
      </c>
      <c r="M309" s="123">
        <v>5</v>
      </c>
      <c r="N309" s="123" t="s">
        <v>122</v>
      </c>
      <c r="O309" s="123"/>
      <c r="P309" s="124">
        <f t="shared" si="1041"/>
        <v>1</v>
      </c>
      <c r="Q309" s="123">
        <v>1</v>
      </c>
      <c r="R309" s="123"/>
      <c r="S309" s="123" t="s">
        <v>329</v>
      </c>
      <c r="T309" s="123"/>
      <c r="U309" s="123" t="s">
        <v>390</v>
      </c>
      <c r="V309" s="123" t="s">
        <v>482</v>
      </c>
      <c r="W309" s="123" t="s">
        <v>44</v>
      </c>
      <c r="X309" s="123" t="s">
        <v>482</v>
      </c>
      <c r="Y309" s="123" t="s">
        <v>480</v>
      </c>
      <c r="Z309" s="297" t="s">
        <v>527</v>
      </c>
      <c r="AA309" s="126"/>
      <c r="AB309" s="127"/>
      <c r="AC309" s="128"/>
      <c r="AD309" s="129">
        <v>14</v>
      </c>
      <c r="AE309" s="130"/>
      <c r="AF309" s="131"/>
      <c r="AG309" s="132"/>
      <c r="AH309" s="133"/>
      <c r="AI309" s="132">
        <v>1</v>
      </c>
      <c r="AJ309" s="134"/>
      <c r="AK309" s="125"/>
      <c r="AL309" s="135"/>
      <c r="AM309" s="122"/>
      <c r="AN309" s="136">
        <f t="shared" si="996"/>
        <v>0</v>
      </c>
      <c r="AO309" s="137">
        <f t="shared" si="997"/>
        <v>0</v>
      </c>
      <c r="AP309" s="137">
        <f t="shared" si="998"/>
        <v>0</v>
      </c>
      <c r="AQ309" s="138">
        <f t="shared" si="999"/>
        <v>0</v>
      </c>
      <c r="AR309" s="137">
        <f t="shared" si="1000"/>
        <v>0</v>
      </c>
      <c r="AS309" s="137">
        <f t="shared" si="1001"/>
        <v>0</v>
      </c>
      <c r="AT309" s="137">
        <f t="shared" si="1002"/>
        <v>0</v>
      </c>
      <c r="AU309" s="137">
        <f t="shared" si="1003"/>
        <v>15</v>
      </c>
      <c r="AV309" s="137">
        <f t="shared" si="1004"/>
        <v>0</v>
      </c>
      <c r="AW309" s="137">
        <f t="shared" si="1005"/>
        <v>0</v>
      </c>
      <c r="AX309" s="137">
        <f t="shared" si="1006"/>
        <v>0</v>
      </c>
      <c r="AY309" s="137">
        <f t="shared" si="1007"/>
        <v>0</v>
      </c>
      <c r="AZ309" s="137">
        <f t="shared" si="1008"/>
        <v>0</v>
      </c>
      <c r="BA309" s="137">
        <f t="shared" si="1009"/>
        <v>0</v>
      </c>
      <c r="BB309" s="137">
        <f t="shared" si="1010"/>
        <v>0</v>
      </c>
      <c r="BC309" s="137">
        <f t="shared" si="1011"/>
        <v>0</v>
      </c>
      <c r="BD309" s="137">
        <f t="shared" si="1012"/>
        <v>0</v>
      </c>
      <c r="BE309" s="137">
        <f t="shared" si="1013"/>
        <v>0</v>
      </c>
      <c r="BF309" s="137">
        <f t="shared" si="1014"/>
        <v>0</v>
      </c>
      <c r="BG309" s="139">
        <f t="shared" si="1015"/>
        <v>0</v>
      </c>
      <c r="BH309" s="140">
        <f t="shared" si="1016"/>
        <v>0</v>
      </c>
      <c r="BI309" s="152">
        <f t="shared" si="1017"/>
        <v>14.5</v>
      </c>
      <c r="BJ309" s="152">
        <f t="shared" si="1018"/>
        <v>14.5</v>
      </c>
      <c r="BK309" s="152">
        <f t="shared" si="1019"/>
        <v>29</v>
      </c>
      <c r="BL309" s="153">
        <f t="shared" si="1020"/>
        <v>0.5</v>
      </c>
      <c r="BM309" s="141"/>
      <c r="BN309" s="152">
        <f t="shared" si="1021"/>
        <v>0</v>
      </c>
      <c r="BO309" s="152">
        <f t="shared" si="1022"/>
        <v>0</v>
      </c>
      <c r="BP309" s="152">
        <f t="shared" si="1023"/>
        <v>0</v>
      </c>
      <c r="BQ309" s="142"/>
      <c r="BR309" s="143">
        <f t="shared" si="1024"/>
        <v>14</v>
      </c>
      <c r="BS309" s="144">
        <f t="shared" si="1025"/>
        <v>15</v>
      </c>
      <c r="BT309" s="144">
        <f t="shared" si="1026"/>
        <v>0</v>
      </c>
      <c r="BU309" s="144">
        <f t="shared" si="1027"/>
        <v>15</v>
      </c>
      <c r="BV309" s="145">
        <f t="shared" si="1028"/>
        <v>0</v>
      </c>
      <c r="BW309" s="146">
        <f t="shared" si="1029"/>
        <v>0</v>
      </c>
      <c r="BX309" s="147"/>
      <c r="BY309" s="144">
        <f t="shared" si="1030"/>
        <v>0</v>
      </c>
      <c r="BZ309" s="144">
        <f t="shared" si="1031"/>
        <v>0</v>
      </c>
      <c r="CA309" s="144">
        <f t="shared" si="1032"/>
        <v>0</v>
      </c>
      <c r="CB309" s="144">
        <f t="shared" si="1033"/>
        <v>14.5</v>
      </c>
      <c r="CC309" s="144">
        <f t="shared" si="1034"/>
        <v>14.5</v>
      </c>
      <c r="CD309" s="144">
        <f t="shared" si="1035"/>
        <v>29</v>
      </c>
      <c r="CE309" s="144">
        <f t="shared" si="1036"/>
        <v>0</v>
      </c>
      <c r="CF309" s="144">
        <f t="shared" si="1037"/>
        <v>0</v>
      </c>
      <c r="CG309" s="144">
        <f t="shared" si="1038"/>
        <v>0</v>
      </c>
      <c r="CH309" s="148">
        <f t="shared" si="1039"/>
        <v>0</v>
      </c>
    </row>
    <row r="310" spans="1:86" s="149" customFormat="1" ht="15.75" customHeight="1" x14ac:dyDescent="0.25">
      <c r="A310" s="117" t="s">
        <v>342</v>
      </c>
      <c r="B310" s="118" t="s">
        <v>383</v>
      </c>
      <c r="C310" s="274" t="s">
        <v>436</v>
      </c>
      <c r="D310" s="119"/>
      <c r="E310" s="121" t="s">
        <v>22</v>
      </c>
      <c r="F310" s="121" t="s">
        <v>170</v>
      </c>
      <c r="G310" s="121"/>
      <c r="H310" s="122">
        <v>6</v>
      </c>
      <c r="I310" s="123" t="s">
        <v>333</v>
      </c>
      <c r="J310" s="123" t="s">
        <v>380</v>
      </c>
      <c r="K310" s="124">
        <f t="shared" ref="K310:K311" si="1042">L310+M310</f>
        <v>10</v>
      </c>
      <c r="L310" s="123">
        <v>5</v>
      </c>
      <c r="M310" s="123">
        <v>5</v>
      </c>
      <c r="N310" s="123" t="s">
        <v>119</v>
      </c>
      <c r="O310" s="123"/>
      <c r="P310" s="124">
        <f t="shared" ref="P310:P311" si="1043">SUM(Q310:R310)</f>
        <v>1</v>
      </c>
      <c r="Q310" s="123">
        <v>1</v>
      </c>
      <c r="R310" s="123"/>
      <c r="S310" s="123" t="s">
        <v>329</v>
      </c>
      <c r="T310" s="123"/>
      <c r="U310" s="123" t="s">
        <v>390</v>
      </c>
      <c r="V310" s="123"/>
      <c r="W310" s="123" t="s">
        <v>530</v>
      </c>
      <c r="X310" s="123" t="s">
        <v>484</v>
      </c>
      <c r="Y310" s="123" t="s">
        <v>479</v>
      </c>
      <c r="Z310" s="297" t="s">
        <v>476</v>
      </c>
      <c r="AA310" s="126"/>
      <c r="AB310" s="127">
        <v>6</v>
      </c>
      <c r="AC310" s="128"/>
      <c r="AD310" s="129"/>
      <c r="AE310" s="130"/>
      <c r="AF310" s="131"/>
      <c r="AG310" s="132"/>
      <c r="AH310" s="133"/>
      <c r="AI310" s="132"/>
      <c r="AJ310" s="134"/>
      <c r="AK310" s="125"/>
      <c r="AL310" s="135"/>
      <c r="AM310" s="122"/>
      <c r="AN310" s="136">
        <f t="shared" si="996"/>
        <v>0</v>
      </c>
      <c r="AO310" s="137">
        <f t="shared" si="997"/>
        <v>3.5</v>
      </c>
      <c r="AP310" s="137">
        <f t="shared" si="998"/>
        <v>2</v>
      </c>
      <c r="AQ310" s="138">
        <f t="shared" si="999"/>
        <v>0.89999999999999991</v>
      </c>
      <c r="AR310" s="137">
        <f t="shared" si="1000"/>
        <v>0</v>
      </c>
      <c r="AS310" s="137">
        <f t="shared" si="1001"/>
        <v>0</v>
      </c>
      <c r="AT310" s="137">
        <f t="shared" si="1002"/>
        <v>0</v>
      </c>
      <c r="AU310" s="137">
        <f t="shared" si="1003"/>
        <v>0</v>
      </c>
      <c r="AV310" s="137">
        <f t="shared" si="1004"/>
        <v>0</v>
      </c>
      <c r="AW310" s="137">
        <f t="shared" si="1005"/>
        <v>0</v>
      </c>
      <c r="AX310" s="137">
        <f t="shared" si="1006"/>
        <v>0</v>
      </c>
      <c r="AY310" s="137">
        <f t="shared" si="1007"/>
        <v>0</v>
      </c>
      <c r="AZ310" s="137">
        <f t="shared" si="1008"/>
        <v>0</v>
      </c>
      <c r="BA310" s="137">
        <f t="shared" si="1009"/>
        <v>0</v>
      </c>
      <c r="BB310" s="137">
        <f t="shared" si="1010"/>
        <v>0</v>
      </c>
      <c r="BC310" s="137">
        <f t="shared" si="1011"/>
        <v>0</v>
      </c>
      <c r="BD310" s="137">
        <f t="shared" si="1012"/>
        <v>0</v>
      </c>
      <c r="BE310" s="137">
        <f t="shared" si="1013"/>
        <v>0</v>
      </c>
      <c r="BF310" s="137">
        <f t="shared" si="1014"/>
        <v>0</v>
      </c>
      <c r="BG310" s="139">
        <f t="shared" si="1015"/>
        <v>0</v>
      </c>
      <c r="BH310" s="140">
        <f t="shared" si="1016"/>
        <v>0</v>
      </c>
      <c r="BI310" s="152">
        <f t="shared" si="1017"/>
        <v>6.2</v>
      </c>
      <c r="BJ310" s="152">
        <f t="shared" si="1018"/>
        <v>6.2</v>
      </c>
      <c r="BK310" s="152">
        <f t="shared" si="1019"/>
        <v>12.4</v>
      </c>
      <c r="BL310" s="153">
        <f t="shared" si="1020"/>
        <v>0.5</v>
      </c>
      <c r="BM310" s="141"/>
      <c r="BN310" s="152">
        <f t="shared" si="1021"/>
        <v>0</v>
      </c>
      <c r="BO310" s="152">
        <f t="shared" si="1022"/>
        <v>0</v>
      </c>
      <c r="BP310" s="152">
        <f t="shared" si="1023"/>
        <v>0</v>
      </c>
      <c r="BQ310" s="142"/>
      <c r="BR310" s="143">
        <f t="shared" si="1024"/>
        <v>12.4</v>
      </c>
      <c r="BS310" s="144">
        <f t="shared" si="1025"/>
        <v>0</v>
      </c>
      <c r="BT310" s="144">
        <f t="shared" si="1026"/>
        <v>0</v>
      </c>
      <c r="BU310" s="144">
        <f t="shared" si="1027"/>
        <v>0</v>
      </c>
      <c r="BV310" s="145">
        <f t="shared" si="1028"/>
        <v>0</v>
      </c>
      <c r="BW310" s="146">
        <f t="shared" si="1029"/>
        <v>0</v>
      </c>
      <c r="BX310" s="147"/>
      <c r="BY310" s="144">
        <f t="shared" si="1030"/>
        <v>0</v>
      </c>
      <c r="BZ310" s="144">
        <f t="shared" si="1031"/>
        <v>0</v>
      </c>
      <c r="CA310" s="144">
        <f t="shared" si="1032"/>
        <v>0</v>
      </c>
      <c r="CB310" s="144">
        <f t="shared" si="1033"/>
        <v>6.2</v>
      </c>
      <c r="CC310" s="144">
        <f t="shared" si="1034"/>
        <v>6.2</v>
      </c>
      <c r="CD310" s="144">
        <f t="shared" si="1035"/>
        <v>12.4</v>
      </c>
      <c r="CE310" s="144">
        <f t="shared" si="1036"/>
        <v>0</v>
      </c>
      <c r="CF310" s="144">
        <f t="shared" si="1037"/>
        <v>0</v>
      </c>
      <c r="CG310" s="144">
        <f t="shared" si="1038"/>
        <v>0</v>
      </c>
      <c r="CH310" s="148">
        <f t="shared" si="1039"/>
        <v>0</v>
      </c>
    </row>
    <row r="311" spans="1:86" s="149" customFormat="1" ht="15.75" customHeight="1" x14ac:dyDescent="0.25">
      <c r="A311" s="117" t="s">
        <v>342</v>
      </c>
      <c r="B311" s="118" t="s">
        <v>383</v>
      </c>
      <c r="C311" s="274" t="s">
        <v>436</v>
      </c>
      <c r="D311" s="119"/>
      <c r="E311" s="121" t="s">
        <v>22</v>
      </c>
      <c r="F311" s="121" t="s">
        <v>170</v>
      </c>
      <c r="G311" s="121"/>
      <c r="H311" s="122">
        <v>6</v>
      </c>
      <c r="I311" s="123"/>
      <c r="J311" s="123" t="s">
        <v>380</v>
      </c>
      <c r="K311" s="124">
        <f t="shared" si="1042"/>
        <v>10</v>
      </c>
      <c r="L311" s="123">
        <v>5</v>
      </c>
      <c r="M311" s="123">
        <v>5</v>
      </c>
      <c r="N311" s="123" t="s">
        <v>122</v>
      </c>
      <c r="O311" s="123"/>
      <c r="P311" s="124">
        <f t="shared" si="1043"/>
        <v>1</v>
      </c>
      <c r="Q311" s="123">
        <v>1</v>
      </c>
      <c r="R311" s="123"/>
      <c r="S311" s="123" t="s">
        <v>329</v>
      </c>
      <c r="T311" s="123"/>
      <c r="U311" s="123" t="s">
        <v>390</v>
      </c>
      <c r="V311" s="123"/>
      <c r="W311" s="123" t="s">
        <v>530</v>
      </c>
      <c r="X311" s="123" t="s">
        <v>484</v>
      </c>
      <c r="Y311" s="123" t="s">
        <v>481</v>
      </c>
      <c r="Z311" s="297" t="s">
        <v>476</v>
      </c>
      <c r="AA311" s="126"/>
      <c r="AB311" s="127"/>
      <c r="AC311" s="128"/>
      <c r="AD311" s="129">
        <v>8</v>
      </c>
      <c r="AE311" s="130"/>
      <c r="AF311" s="131">
        <v>1</v>
      </c>
      <c r="AG311" s="132"/>
      <c r="AH311" s="133"/>
      <c r="AI311" s="132"/>
      <c r="AJ311" s="134"/>
      <c r="AK311" s="125"/>
      <c r="AL311" s="135"/>
      <c r="AM311" s="122"/>
      <c r="AN311" s="136">
        <f t="shared" si="996"/>
        <v>0</v>
      </c>
      <c r="AO311" s="137">
        <f t="shared" si="997"/>
        <v>0</v>
      </c>
      <c r="AP311" s="137">
        <f t="shared" si="998"/>
        <v>0</v>
      </c>
      <c r="AQ311" s="138">
        <f t="shared" si="999"/>
        <v>0</v>
      </c>
      <c r="AR311" s="137">
        <f t="shared" si="1000"/>
        <v>0</v>
      </c>
      <c r="AS311" s="137">
        <f t="shared" si="1001"/>
        <v>5</v>
      </c>
      <c r="AT311" s="137">
        <f t="shared" si="1002"/>
        <v>0</v>
      </c>
      <c r="AU311" s="137">
        <f t="shared" si="1003"/>
        <v>0</v>
      </c>
      <c r="AV311" s="137">
        <f t="shared" si="1004"/>
        <v>0</v>
      </c>
      <c r="AW311" s="137">
        <f t="shared" si="1005"/>
        <v>0</v>
      </c>
      <c r="AX311" s="137">
        <f t="shared" si="1006"/>
        <v>0</v>
      </c>
      <c r="AY311" s="137">
        <f t="shared" si="1007"/>
        <v>0</v>
      </c>
      <c r="AZ311" s="137">
        <f t="shared" si="1008"/>
        <v>0</v>
      </c>
      <c r="BA311" s="137">
        <f t="shared" si="1009"/>
        <v>0</v>
      </c>
      <c r="BB311" s="137">
        <f t="shared" si="1010"/>
        <v>0</v>
      </c>
      <c r="BC311" s="137">
        <f t="shared" si="1011"/>
        <v>0</v>
      </c>
      <c r="BD311" s="137">
        <f t="shared" si="1012"/>
        <v>0</v>
      </c>
      <c r="BE311" s="137">
        <f t="shared" si="1013"/>
        <v>0</v>
      </c>
      <c r="BF311" s="137">
        <f t="shared" si="1014"/>
        <v>0</v>
      </c>
      <c r="BG311" s="139">
        <f t="shared" si="1015"/>
        <v>0</v>
      </c>
      <c r="BH311" s="140">
        <f t="shared" si="1016"/>
        <v>0</v>
      </c>
      <c r="BI311" s="152">
        <f t="shared" si="1017"/>
        <v>6.5</v>
      </c>
      <c r="BJ311" s="152">
        <f t="shared" si="1018"/>
        <v>6.5</v>
      </c>
      <c r="BK311" s="152">
        <f t="shared" si="1019"/>
        <v>13</v>
      </c>
      <c r="BL311" s="153">
        <f t="shared" si="1020"/>
        <v>0.5</v>
      </c>
      <c r="BM311" s="141"/>
      <c r="BN311" s="152">
        <f t="shared" si="1021"/>
        <v>6.5</v>
      </c>
      <c r="BO311" s="152">
        <f t="shared" si="1022"/>
        <v>6.5</v>
      </c>
      <c r="BP311" s="152">
        <f t="shared" si="1023"/>
        <v>13</v>
      </c>
      <c r="BQ311" s="142"/>
      <c r="BR311" s="143">
        <f t="shared" si="1024"/>
        <v>8</v>
      </c>
      <c r="BS311" s="144">
        <f t="shared" si="1025"/>
        <v>5</v>
      </c>
      <c r="BT311" s="144">
        <f t="shared" si="1026"/>
        <v>0</v>
      </c>
      <c r="BU311" s="144">
        <f t="shared" si="1027"/>
        <v>0</v>
      </c>
      <c r="BV311" s="145">
        <f t="shared" si="1028"/>
        <v>5</v>
      </c>
      <c r="BW311" s="146">
        <f t="shared" si="1029"/>
        <v>0</v>
      </c>
      <c r="BX311" s="147"/>
      <c r="BY311" s="144">
        <f t="shared" si="1030"/>
        <v>0</v>
      </c>
      <c r="BZ311" s="144">
        <f t="shared" si="1031"/>
        <v>0</v>
      </c>
      <c r="CA311" s="144">
        <f t="shared" si="1032"/>
        <v>0</v>
      </c>
      <c r="CB311" s="144">
        <f t="shared" si="1033"/>
        <v>6.5</v>
      </c>
      <c r="CC311" s="144">
        <f t="shared" si="1034"/>
        <v>6.5</v>
      </c>
      <c r="CD311" s="144">
        <f t="shared" si="1035"/>
        <v>13</v>
      </c>
      <c r="CE311" s="144">
        <f t="shared" si="1036"/>
        <v>0</v>
      </c>
      <c r="CF311" s="144">
        <f t="shared" si="1037"/>
        <v>0</v>
      </c>
      <c r="CG311" s="144">
        <f t="shared" si="1038"/>
        <v>0</v>
      </c>
      <c r="CH311" s="148">
        <f t="shared" si="1039"/>
        <v>0</v>
      </c>
    </row>
    <row r="312" spans="1:86" s="149" customFormat="1" ht="15.75" customHeight="1" x14ac:dyDescent="0.25">
      <c r="A312" s="117" t="s">
        <v>342</v>
      </c>
      <c r="B312" s="118" t="s">
        <v>383</v>
      </c>
      <c r="C312" s="274" t="s">
        <v>427</v>
      </c>
      <c r="D312" s="119"/>
      <c r="E312" s="121" t="s">
        <v>22</v>
      </c>
      <c r="F312" s="121" t="s">
        <v>170</v>
      </c>
      <c r="G312" s="121"/>
      <c r="H312" s="122">
        <v>6</v>
      </c>
      <c r="I312" s="123" t="s">
        <v>333</v>
      </c>
      <c r="J312" s="123" t="s">
        <v>380</v>
      </c>
      <c r="K312" s="124">
        <f t="shared" si="1040"/>
        <v>10</v>
      </c>
      <c r="L312" s="123">
        <v>5</v>
      </c>
      <c r="M312" s="123">
        <v>5</v>
      </c>
      <c r="N312" s="123" t="s">
        <v>119</v>
      </c>
      <c r="O312" s="123"/>
      <c r="P312" s="124">
        <f t="shared" si="1041"/>
        <v>1</v>
      </c>
      <c r="Q312" s="123">
        <v>1</v>
      </c>
      <c r="R312" s="123"/>
      <c r="S312" s="123" t="s">
        <v>329</v>
      </c>
      <c r="T312" s="123"/>
      <c r="U312" s="123" t="s">
        <v>390</v>
      </c>
      <c r="V312" s="123"/>
      <c r="W312" s="123" t="s">
        <v>530</v>
      </c>
      <c r="X312" s="123" t="s">
        <v>484</v>
      </c>
      <c r="Y312" s="123" t="s">
        <v>480</v>
      </c>
      <c r="Z312" s="297" t="s">
        <v>470</v>
      </c>
      <c r="AA312" s="126"/>
      <c r="AB312" s="127">
        <v>6</v>
      </c>
      <c r="AC312" s="128"/>
      <c r="AD312" s="129"/>
      <c r="AE312" s="130"/>
      <c r="AF312" s="131"/>
      <c r="AG312" s="132"/>
      <c r="AH312" s="133"/>
      <c r="AI312" s="132"/>
      <c r="AJ312" s="134"/>
      <c r="AK312" s="125"/>
      <c r="AL312" s="135"/>
      <c r="AM312" s="122"/>
      <c r="AN312" s="136">
        <f t="shared" si="996"/>
        <v>0</v>
      </c>
      <c r="AO312" s="137">
        <f t="shared" si="997"/>
        <v>3.5</v>
      </c>
      <c r="AP312" s="137">
        <f t="shared" si="998"/>
        <v>2</v>
      </c>
      <c r="AQ312" s="138">
        <f t="shared" si="999"/>
        <v>0.89999999999999991</v>
      </c>
      <c r="AR312" s="137">
        <f t="shared" si="1000"/>
        <v>0</v>
      </c>
      <c r="AS312" s="137">
        <f t="shared" si="1001"/>
        <v>0</v>
      </c>
      <c r="AT312" s="137">
        <f t="shared" si="1002"/>
        <v>0</v>
      </c>
      <c r="AU312" s="137">
        <f t="shared" si="1003"/>
        <v>0</v>
      </c>
      <c r="AV312" s="137">
        <f t="shared" si="1004"/>
        <v>0</v>
      </c>
      <c r="AW312" s="137">
        <f t="shared" si="1005"/>
        <v>0</v>
      </c>
      <c r="AX312" s="137">
        <f t="shared" si="1006"/>
        <v>0</v>
      </c>
      <c r="AY312" s="137">
        <f t="shared" si="1007"/>
        <v>0</v>
      </c>
      <c r="AZ312" s="137">
        <f t="shared" si="1008"/>
        <v>0</v>
      </c>
      <c r="BA312" s="137">
        <f t="shared" si="1009"/>
        <v>0</v>
      </c>
      <c r="BB312" s="137">
        <f t="shared" si="1010"/>
        <v>0</v>
      </c>
      <c r="BC312" s="137">
        <f t="shared" si="1011"/>
        <v>0</v>
      </c>
      <c r="BD312" s="137">
        <f t="shared" si="1012"/>
        <v>0</v>
      </c>
      <c r="BE312" s="137">
        <f t="shared" si="1013"/>
        <v>0</v>
      </c>
      <c r="BF312" s="137">
        <f t="shared" si="1014"/>
        <v>0</v>
      </c>
      <c r="BG312" s="139">
        <f t="shared" si="1015"/>
        <v>0</v>
      </c>
      <c r="BH312" s="140">
        <f t="shared" si="1016"/>
        <v>0</v>
      </c>
      <c r="BI312" s="152">
        <f t="shared" si="1017"/>
        <v>6.2</v>
      </c>
      <c r="BJ312" s="152">
        <f t="shared" si="1018"/>
        <v>6.2</v>
      </c>
      <c r="BK312" s="152">
        <f t="shared" si="1019"/>
        <v>12.4</v>
      </c>
      <c r="BL312" s="153">
        <f t="shared" si="1020"/>
        <v>0.5</v>
      </c>
      <c r="BM312" s="141"/>
      <c r="BN312" s="152">
        <f t="shared" si="1021"/>
        <v>0</v>
      </c>
      <c r="BO312" s="152">
        <f t="shared" si="1022"/>
        <v>0</v>
      </c>
      <c r="BP312" s="152">
        <f t="shared" si="1023"/>
        <v>0</v>
      </c>
      <c r="BQ312" s="142"/>
      <c r="BR312" s="143">
        <f t="shared" si="1024"/>
        <v>12.4</v>
      </c>
      <c r="BS312" s="144">
        <f t="shared" si="1025"/>
        <v>0</v>
      </c>
      <c r="BT312" s="144">
        <f t="shared" si="1026"/>
        <v>0</v>
      </c>
      <c r="BU312" s="144">
        <f t="shared" si="1027"/>
        <v>0</v>
      </c>
      <c r="BV312" s="145">
        <f t="shared" si="1028"/>
        <v>0</v>
      </c>
      <c r="BW312" s="146">
        <f t="shared" si="1029"/>
        <v>0</v>
      </c>
      <c r="BX312" s="147"/>
      <c r="BY312" s="144">
        <f t="shared" si="1030"/>
        <v>0</v>
      </c>
      <c r="BZ312" s="144">
        <f t="shared" si="1031"/>
        <v>0</v>
      </c>
      <c r="CA312" s="144">
        <f t="shared" si="1032"/>
        <v>0</v>
      </c>
      <c r="CB312" s="144">
        <f t="shared" si="1033"/>
        <v>6.2</v>
      </c>
      <c r="CC312" s="144">
        <f t="shared" si="1034"/>
        <v>6.2</v>
      </c>
      <c r="CD312" s="144">
        <f t="shared" si="1035"/>
        <v>12.4</v>
      </c>
      <c r="CE312" s="144">
        <f t="shared" si="1036"/>
        <v>0</v>
      </c>
      <c r="CF312" s="144">
        <f t="shared" si="1037"/>
        <v>0</v>
      </c>
      <c r="CG312" s="144">
        <f t="shared" si="1038"/>
        <v>0</v>
      </c>
      <c r="CH312" s="148">
        <f t="shared" si="1039"/>
        <v>0</v>
      </c>
    </row>
    <row r="313" spans="1:86" s="149" customFormat="1" ht="15.75" customHeight="1" x14ac:dyDescent="0.25">
      <c r="A313" s="117" t="s">
        <v>342</v>
      </c>
      <c r="B313" s="118" t="s">
        <v>383</v>
      </c>
      <c r="C313" s="274" t="s">
        <v>427</v>
      </c>
      <c r="D313" s="119"/>
      <c r="E313" s="121" t="s">
        <v>22</v>
      </c>
      <c r="F313" s="121" t="s">
        <v>170</v>
      </c>
      <c r="G313" s="121"/>
      <c r="H313" s="122">
        <v>6</v>
      </c>
      <c r="I313" s="123"/>
      <c r="J313" s="123" t="s">
        <v>380</v>
      </c>
      <c r="K313" s="124">
        <f t="shared" si="1040"/>
        <v>10</v>
      </c>
      <c r="L313" s="123">
        <v>5</v>
      </c>
      <c r="M313" s="123">
        <v>5</v>
      </c>
      <c r="N313" s="123" t="s">
        <v>122</v>
      </c>
      <c r="O313" s="123"/>
      <c r="P313" s="124">
        <f t="shared" si="1041"/>
        <v>1</v>
      </c>
      <c r="Q313" s="123">
        <v>1</v>
      </c>
      <c r="R313" s="123"/>
      <c r="S313" s="123" t="s">
        <v>329</v>
      </c>
      <c r="T313" s="123"/>
      <c r="U313" s="123" t="s">
        <v>390</v>
      </c>
      <c r="V313" s="123"/>
      <c r="W313" s="123"/>
      <c r="X313" s="123" t="s">
        <v>478</v>
      </c>
      <c r="Y313" s="123" t="s">
        <v>480</v>
      </c>
      <c r="Z313" s="297" t="s">
        <v>468</v>
      </c>
      <c r="AA313" s="126"/>
      <c r="AB313" s="127"/>
      <c r="AC313" s="128"/>
      <c r="AD313" s="129">
        <v>10</v>
      </c>
      <c r="AE313" s="130"/>
      <c r="AF313" s="131">
        <v>1</v>
      </c>
      <c r="AG313" s="132"/>
      <c r="AH313" s="133"/>
      <c r="AI313" s="132"/>
      <c r="AJ313" s="134"/>
      <c r="AK313" s="125"/>
      <c r="AL313" s="135"/>
      <c r="AM313" s="122"/>
      <c r="AN313" s="136">
        <f t="shared" si="996"/>
        <v>0</v>
      </c>
      <c r="AO313" s="137">
        <f t="shared" si="997"/>
        <v>0</v>
      </c>
      <c r="AP313" s="137">
        <f t="shared" si="998"/>
        <v>0</v>
      </c>
      <c r="AQ313" s="138">
        <f t="shared" si="999"/>
        <v>0</v>
      </c>
      <c r="AR313" s="137">
        <f t="shared" si="1000"/>
        <v>0</v>
      </c>
      <c r="AS313" s="137">
        <f t="shared" si="1001"/>
        <v>5</v>
      </c>
      <c r="AT313" s="137">
        <f t="shared" si="1002"/>
        <v>0</v>
      </c>
      <c r="AU313" s="137">
        <f t="shared" si="1003"/>
        <v>0</v>
      </c>
      <c r="AV313" s="137">
        <f t="shared" si="1004"/>
        <v>0</v>
      </c>
      <c r="AW313" s="137">
        <f t="shared" si="1005"/>
        <v>0</v>
      </c>
      <c r="AX313" s="137">
        <f t="shared" si="1006"/>
        <v>0</v>
      </c>
      <c r="AY313" s="137">
        <f t="shared" si="1007"/>
        <v>0</v>
      </c>
      <c r="AZ313" s="137">
        <f t="shared" si="1008"/>
        <v>0</v>
      </c>
      <c r="BA313" s="137">
        <f t="shared" si="1009"/>
        <v>0</v>
      </c>
      <c r="BB313" s="137">
        <f t="shared" si="1010"/>
        <v>0</v>
      </c>
      <c r="BC313" s="137">
        <f t="shared" si="1011"/>
        <v>0</v>
      </c>
      <c r="BD313" s="137">
        <f t="shared" si="1012"/>
        <v>0</v>
      </c>
      <c r="BE313" s="137">
        <f t="shared" si="1013"/>
        <v>0</v>
      </c>
      <c r="BF313" s="137">
        <f t="shared" si="1014"/>
        <v>0</v>
      </c>
      <c r="BG313" s="139">
        <f t="shared" si="1015"/>
        <v>0</v>
      </c>
      <c r="BH313" s="140">
        <f t="shared" si="1016"/>
        <v>0</v>
      </c>
      <c r="BI313" s="152">
        <f t="shared" si="1017"/>
        <v>7.5</v>
      </c>
      <c r="BJ313" s="152">
        <f t="shared" si="1018"/>
        <v>7.5</v>
      </c>
      <c r="BK313" s="152">
        <f t="shared" si="1019"/>
        <v>15</v>
      </c>
      <c r="BL313" s="153">
        <f t="shared" si="1020"/>
        <v>0.5</v>
      </c>
      <c r="BM313" s="141"/>
      <c r="BN313" s="152">
        <f t="shared" si="1021"/>
        <v>0</v>
      </c>
      <c r="BO313" s="152">
        <f t="shared" si="1022"/>
        <v>0</v>
      </c>
      <c r="BP313" s="152">
        <f t="shared" si="1023"/>
        <v>0</v>
      </c>
      <c r="BQ313" s="142"/>
      <c r="BR313" s="143">
        <f t="shared" si="1024"/>
        <v>10</v>
      </c>
      <c r="BS313" s="144">
        <f t="shared" si="1025"/>
        <v>5</v>
      </c>
      <c r="BT313" s="144">
        <f t="shared" si="1026"/>
        <v>0</v>
      </c>
      <c r="BU313" s="144">
        <f t="shared" si="1027"/>
        <v>0</v>
      </c>
      <c r="BV313" s="145">
        <f t="shared" si="1028"/>
        <v>5</v>
      </c>
      <c r="BW313" s="146">
        <f t="shared" si="1029"/>
        <v>0</v>
      </c>
      <c r="BX313" s="147"/>
      <c r="BY313" s="144">
        <f t="shared" si="1030"/>
        <v>0</v>
      </c>
      <c r="BZ313" s="144">
        <f t="shared" si="1031"/>
        <v>0</v>
      </c>
      <c r="CA313" s="144">
        <f t="shared" si="1032"/>
        <v>0</v>
      </c>
      <c r="CB313" s="144">
        <f t="shared" si="1033"/>
        <v>7.5</v>
      </c>
      <c r="CC313" s="144">
        <f t="shared" si="1034"/>
        <v>7.5</v>
      </c>
      <c r="CD313" s="144">
        <f t="shared" si="1035"/>
        <v>15</v>
      </c>
      <c r="CE313" s="144">
        <f t="shared" si="1036"/>
        <v>0</v>
      </c>
      <c r="CF313" s="144">
        <f t="shared" si="1037"/>
        <v>0</v>
      </c>
      <c r="CG313" s="144">
        <f t="shared" si="1038"/>
        <v>0</v>
      </c>
      <c r="CH313" s="148">
        <f t="shared" si="1039"/>
        <v>0</v>
      </c>
    </row>
    <row r="314" spans="1:86" s="149" customFormat="1" ht="31.5" customHeight="1" x14ac:dyDescent="0.25">
      <c r="A314" s="117" t="s">
        <v>342</v>
      </c>
      <c r="B314" s="118" t="s">
        <v>383</v>
      </c>
      <c r="C314" s="274" t="s">
        <v>433</v>
      </c>
      <c r="D314" s="119"/>
      <c r="E314" s="121" t="s">
        <v>22</v>
      </c>
      <c r="F314" s="121" t="s">
        <v>170</v>
      </c>
      <c r="G314" s="121"/>
      <c r="H314" s="122">
        <v>6</v>
      </c>
      <c r="I314" s="123" t="s">
        <v>330</v>
      </c>
      <c r="J314" s="123" t="s">
        <v>380</v>
      </c>
      <c r="K314" s="124">
        <f t="shared" si="1040"/>
        <v>10</v>
      </c>
      <c r="L314" s="123">
        <v>5</v>
      </c>
      <c r="M314" s="123">
        <v>5</v>
      </c>
      <c r="N314" s="123" t="s">
        <v>119</v>
      </c>
      <c r="O314" s="123"/>
      <c r="P314" s="124">
        <f t="shared" si="1041"/>
        <v>1</v>
      </c>
      <c r="Q314" s="123">
        <v>1</v>
      </c>
      <c r="R314" s="123"/>
      <c r="S314" s="123" t="s">
        <v>329</v>
      </c>
      <c r="T314" s="123"/>
      <c r="U314" s="123" t="s">
        <v>390</v>
      </c>
      <c r="V314" s="123"/>
      <c r="W314" s="123" t="s">
        <v>530</v>
      </c>
      <c r="X314" s="123" t="s">
        <v>484</v>
      </c>
      <c r="Y314" s="123" t="s">
        <v>480</v>
      </c>
      <c r="Z314" s="297" t="s">
        <v>470</v>
      </c>
      <c r="AA314" s="126"/>
      <c r="AB314" s="127">
        <v>4</v>
      </c>
      <c r="AC314" s="128"/>
      <c r="AD314" s="129"/>
      <c r="AE314" s="130"/>
      <c r="AF314" s="131"/>
      <c r="AG314" s="132"/>
      <c r="AH314" s="133"/>
      <c r="AI314" s="132"/>
      <c r="AJ314" s="134"/>
      <c r="AK314" s="125"/>
      <c r="AL314" s="135"/>
      <c r="AM314" s="122"/>
      <c r="AN314" s="136">
        <f t="shared" si="996"/>
        <v>2.5</v>
      </c>
      <c r="AO314" s="137">
        <f t="shared" si="997"/>
        <v>0</v>
      </c>
      <c r="AP314" s="137">
        <f t="shared" si="998"/>
        <v>0</v>
      </c>
      <c r="AQ314" s="138">
        <f t="shared" si="999"/>
        <v>0.6</v>
      </c>
      <c r="AR314" s="137">
        <f t="shared" si="1000"/>
        <v>0</v>
      </c>
      <c r="AS314" s="137">
        <f t="shared" si="1001"/>
        <v>0</v>
      </c>
      <c r="AT314" s="137">
        <f t="shared" si="1002"/>
        <v>0</v>
      </c>
      <c r="AU314" s="137">
        <f t="shared" si="1003"/>
        <v>0</v>
      </c>
      <c r="AV314" s="137">
        <f t="shared" si="1004"/>
        <v>0</v>
      </c>
      <c r="AW314" s="137">
        <f t="shared" si="1005"/>
        <v>0</v>
      </c>
      <c r="AX314" s="137">
        <f t="shared" si="1006"/>
        <v>0</v>
      </c>
      <c r="AY314" s="137">
        <f t="shared" si="1007"/>
        <v>0</v>
      </c>
      <c r="AZ314" s="137">
        <f t="shared" si="1008"/>
        <v>0</v>
      </c>
      <c r="BA314" s="137">
        <f t="shared" si="1009"/>
        <v>0</v>
      </c>
      <c r="BB314" s="137">
        <f t="shared" si="1010"/>
        <v>0</v>
      </c>
      <c r="BC314" s="137">
        <f t="shared" si="1011"/>
        <v>0</v>
      </c>
      <c r="BD314" s="137">
        <f t="shared" si="1012"/>
        <v>0</v>
      </c>
      <c r="BE314" s="137">
        <f t="shared" si="1013"/>
        <v>0</v>
      </c>
      <c r="BF314" s="137">
        <f t="shared" si="1014"/>
        <v>0</v>
      </c>
      <c r="BG314" s="139">
        <f t="shared" si="1015"/>
        <v>0</v>
      </c>
      <c r="BH314" s="140">
        <f t="shared" si="1016"/>
        <v>0</v>
      </c>
      <c r="BI314" s="152">
        <f t="shared" si="1017"/>
        <v>3.55</v>
      </c>
      <c r="BJ314" s="152">
        <f t="shared" si="1018"/>
        <v>3.55</v>
      </c>
      <c r="BK314" s="152">
        <f t="shared" si="1019"/>
        <v>7.1</v>
      </c>
      <c r="BL314" s="153">
        <f t="shared" si="1020"/>
        <v>0.5</v>
      </c>
      <c r="BM314" s="141"/>
      <c r="BN314" s="152">
        <f t="shared" si="1021"/>
        <v>0</v>
      </c>
      <c r="BO314" s="152">
        <f t="shared" si="1022"/>
        <v>0</v>
      </c>
      <c r="BP314" s="152">
        <f t="shared" si="1023"/>
        <v>0</v>
      </c>
      <c r="BQ314" s="142"/>
      <c r="BR314" s="143">
        <f t="shared" si="1024"/>
        <v>7.1</v>
      </c>
      <c r="BS314" s="144">
        <f t="shared" si="1025"/>
        <v>0</v>
      </c>
      <c r="BT314" s="144">
        <f t="shared" si="1026"/>
        <v>0</v>
      </c>
      <c r="BU314" s="144">
        <f t="shared" si="1027"/>
        <v>0</v>
      </c>
      <c r="BV314" s="145">
        <f t="shared" si="1028"/>
        <v>0</v>
      </c>
      <c r="BW314" s="146">
        <f t="shared" si="1029"/>
        <v>0</v>
      </c>
      <c r="BX314" s="147"/>
      <c r="BY314" s="144">
        <f t="shared" si="1030"/>
        <v>0</v>
      </c>
      <c r="BZ314" s="144">
        <f t="shared" si="1031"/>
        <v>0</v>
      </c>
      <c r="CA314" s="144">
        <f t="shared" si="1032"/>
        <v>0</v>
      </c>
      <c r="CB314" s="144">
        <f t="shared" si="1033"/>
        <v>3.55</v>
      </c>
      <c r="CC314" s="144">
        <f t="shared" si="1034"/>
        <v>3.55</v>
      </c>
      <c r="CD314" s="144">
        <f t="shared" si="1035"/>
        <v>7.1</v>
      </c>
      <c r="CE314" s="144">
        <f t="shared" si="1036"/>
        <v>0</v>
      </c>
      <c r="CF314" s="144">
        <f t="shared" si="1037"/>
        <v>0</v>
      </c>
      <c r="CG314" s="144">
        <f t="shared" si="1038"/>
        <v>0</v>
      </c>
      <c r="CH314" s="148">
        <f t="shared" si="1039"/>
        <v>0</v>
      </c>
    </row>
    <row r="315" spans="1:86" s="149" customFormat="1" ht="31.5" customHeight="1" x14ac:dyDescent="0.25">
      <c r="A315" s="117" t="s">
        <v>342</v>
      </c>
      <c r="B315" s="118" t="s">
        <v>383</v>
      </c>
      <c r="C315" s="274" t="s">
        <v>433</v>
      </c>
      <c r="D315" s="119"/>
      <c r="E315" s="121" t="s">
        <v>22</v>
      </c>
      <c r="F315" s="121" t="s">
        <v>170</v>
      </c>
      <c r="G315" s="121"/>
      <c r="H315" s="122">
        <v>6</v>
      </c>
      <c r="I315" s="123"/>
      <c r="J315" s="123" t="s">
        <v>380</v>
      </c>
      <c r="K315" s="124">
        <f t="shared" si="1040"/>
        <v>10</v>
      </c>
      <c r="L315" s="123">
        <v>5</v>
      </c>
      <c r="M315" s="123">
        <v>5</v>
      </c>
      <c r="N315" s="123" t="s">
        <v>122</v>
      </c>
      <c r="O315" s="123"/>
      <c r="P315" s="124">
        <f t="shared" si="1041"/>
        <v>1</v>
      </c>
      <c r="Q315" s="123">
        <v>1</v>
      </c>
      <c r="R315" s="123"/>
      <c r="S315" s="123" t="s">
        <v>329</v>
      </c>
      <c r="T315" s="123"/>
      <c r="U315" s="123" t="s">
        <v>390</v>
      </c>
      <c r="V315" s="123"/>
      <c r="W315" s="123"/>
      <c r="X315" s="123" t="s">
        <v>478</v>
      </c>
      <c r="Y315" s="123" t="s">
        <v>480</v>
      </c>
      <c r="Z315" s="297" t="s">
        <v>475</v>
      </c>
      <c r="AA315" s="126"/>
      <c r="AB315" s="127"/>
      <c r="AC315" s="128"/>
      <c r="AD315" s="129">
        <v>8</v>
      </c>
      <c r="AE315" s="130"/>
      <c r="AF315" s="131"/>
      <c r="AG315" s="132"/>
      <c r="AH315" s="133"/>
      <c r="AI315" s="132">
        <v>1</v>
      </c>
      <c r="AJ315" s="134"/>
      <c r="AK315" s="125"/>
      <c r="AL315" s="135"/>
      <c r="AM315" s="122"/>
      <c r="AN315" s="136">
        <f t="shared" si="996"/>
        <v>0</v>
      </c>
      <c r="AO315" s="137">
        <f t="shared" si="997"/>
        <v>0</v>
      </c>
      <c r="AP315" s="137">
        <f t="shared" si="998"/>
        <v>0</v>
      </c>
      <c r="AQ315" s="138">
        <f t="shared" si="999"/>
        <v>0</v>
      </c>
      <c r="AR315" s="137">
        <f t="shared" si="1000"/>
        <v>0</v>
      </c>
      <c r="AS315" s="137">
        <f t="shared" si="1001"/>
        <v>0</v>
      </c>
      <c r="AT315" s="137">
        <f t="shared" si="1002"/>
        <v>0</v>
      </c>
      <c r="AU315" s="137">
        <f t="shared" si="1003"/>
        <v>15</v>
      </c>
      <c r="AV315" s="137">
        <f t="shared" si="1004"/>
        <v>0</v>
      </c>
      <c r="AW315" s="137">
        <f t="shared" si="1005"/>
        <v>0</v>
      </c>
      <c r="AX315" s="137">
        <f t="shared" si="1006"/>
        <v>0</v>
      </c>
      <c r="AY315" s="137">
        <f t="shared" si="1007"/>
        <v>0</v>
      </c>
      <c r="AZ315" s="137">
        <f t="shared" si="1008"/>
        <v>0</v>
      </c>
      <c r="BA315" s="137">
        <f t="shared" si="1009"/>
        <v>0</v>
      </c>
      <c r="BB315" s="137">
        <f t="shared" si="1010"/>
        <v>0</v>
      </c>
      <c r="BC315" s="137">
        <f t="shared" si="1011"/>
        <v>0</v>
      </c>
      <c r="BD315" s="137">
        <f t="shared" si="1012"/>
        <v>0</v>
      </c>
      <c r="BE315" s="137">
        <f t="shared" si="1013"/>
        <v>0</v>
      </c>
      <c r="BF315" s="137">
        <f t="shared" si="1014"/>
        <v>0</v>
      </c>
      <c r="BG315" s="139">
        <f t="shared" si="1015"/>
        <v>0</v>
      </c>
      <c r="BH315" s="140">
        <f t="shared" si="1016"/>
        <v>0</v>
      </c>
      <c r="BI315" s="152">
        <f t="shared" si="1017"/>
        <v>11.5</v>
      </c>
      <c r="BJ315" s="152">
        <f t="shared" si="1018"/>
        <v>11.5</v>
      </c>
      <c r="BK315" s="152">
        <f t="shared" si="1019"/>
        <v>23</v>
      </c>
      <c r="BL315" s="153">
        <f t="shared" si="1020"/>
        <v>0.5</v>
      </c>
      <c r="BM315" s="141"/>
      <c r="BN315" s="152">
        <f t="shared" si="1021"/>
        <v>0</v>
      </c>
      <c r="BO315" s="152">
        <f t="shared" si="1022"/>
        <v>0</v>
      </c>
      <c r="BP315" s="152">
        <f t="shared" si="1023"/>
        <v>0</v>
      </c>
      <c r="BQ315" s="142"/>
      <c r="BR315" s="143">
        <f t="shared" si="1024"/>
        <v>8</v>
      </c>
      <c r="BS315" s="144">
        <f t="shared" si="1025"/>
        <v>15</v>
      </c>
      <c r="BT315" s="144">
        <f t="shared" si="1026"/>
        <v>0</v>
      </c>
      <c r="BU315" s="144">
        <f t="shared" si="1027"/>
        <v>15</v>
      </c>
      <c r="BV315" s="145">
        <f t="shared" si="1028"/>
        <v>0</v>
      </c>
      <c r="BW315" s="146">
        <f t="shared" si="1029"/>
        <v>0</v>
      </c>
      <c r="BX315" s="147"/>
      <c r="BY315" s="144">
        <f t="shared" si="1030"/>
        <v>0</v>
      </c>
      <c r="BZ315" s="144">
        <f t="shared" si="1031"/>
        <v>0</v>
      </c>
      <c r="CA315" s="144">
        <f t="shared" si="1032"/>
        <v>0</v>
      </c>
      <c r="CB315" s="144">
        <f t="shared" si="1033"/>
        <v>11.5</v>
      </c>
      <c r="CC315" s="144">
        <f t="shared" si="1034"/>
        <v>11.5</v>
      </c>
      <c r="CD315" s="144">
        <f t="shared" si="1035"/>
        <v>23</v>
      </c>
      <c r="CE315" s="144">
        <f t="shared" si="1036"/>
        <v>0</v>
      </c>
      <c r="CF315" s="144">
        <f t="shared" si="1037"/>
        <v>0</v>
      </c>
      <c r="CG315" s="144">
        <f t="shared" si="1038"/>
        <v>0</v>
      </c>
      <c r="CH315" s="148">
        <f t="shared" si="1039"/>
        <v>0</v>
      </c>
    </row>
    <row r="316" spans="1:86" s="149" customFormat="1" ht="15.75" customHeight="1" x14ac:dyDescent="0.25">
      <c r="A316" s="117" t="s">
        <v>342</v>
      </c>
      <c r="B316" s="118" t="s">
        <v>383</v>
      </c>
      <c r="C316" s="274" t="s">
        <v>430</v>
      </c>
      <c r="D316" s="119"/>
      <c r="E316" s="121" t="s">
        <v>22</v>
      </c>
      <c r="F316" s="121" t="s">
        <v>170</v>
      </c>
      <c r="G316" s="121"/>
      <c r="H316" s="122">
        <v>6</v>
      </c>
      <c r="I316" s="123" t="s">
        <v>342</v>
      </c>
      <c r="J316" s="123" t="s">
        <v>380</v>
      </c>
      <c r="K316" s="124">
        <f t="shared" si="1040"/>
        <v>10</v>
      </c>
      <c r="L316" s="123">
        <v>5</v>
      </c>
      <c r="M316" s="123">
        <v>5</v>
      </c>
      <c r="N316" s="123" t="s">
        <v>119</v>
      </c>
      <c r="O316" s="123"/>
      <c r="P316" s="124">
        <f t="shared" si="1041"/>
        <v>1</v>
      </c>
      <c r="Q316" s="123">
        <v>1</v>
      </c>
      <c r="R316" s="123"/>
      <c r="S316" s="123" t="s">
        <v>329</v>
      </c>
      <c r="T316" s="123"/>
      <c r="U316" s="123" t="s">
        <v>390</v>
      </c>
      <c r="V316" s="123" t="s">
        <v>484</v>
      </c>
      <c r="W316" s="123" t="s">
        <v>530</v>
      </c>
      <c r="X316" s="123" t="s">
        <v>532</v>
      </c>
      <c r="Y316" s="123" t="s">
        <v>480</v>
      </c>
      <c r="Z316" s="297" t="s">
        <v>528</v>
      </c>
      <c r="AA316" s="126"/>
      <c r="AB316" s="127">
        <v>4</v>
      </c>
      <c r="AC316" s="128"/>
      <c r="AD316" s="129"/>
      <c r="AE316" s="130"/>
      <c r="AF316" s="131"/>
      <c r="AG316" s="132"/>
      <c r="AH316" s="133"/>
      <c r="AI316" s="132"/>
      <c r="AJ316" s="134"/>
      <c r="AK316" s="125"/>
      <c r="AL316" s="135"/>
      <c r="AM316" s="122"/>
      <c r="AN316" s="136">
        <f t="shared" si="996"/>
        <v>2.5</v>
      </c>
      <c r="AO316" s="137">
        <f t="shared" si="997"/>
        <v>0</v>
      </c>
      <c r="AP316" s="137">
        <f t="shared" si="998"/>
        <v>0</v>
      </c>
      <c r="AQ316" s="138">
        <f t="shared" si="999"/>
        <v>0.6</v>
      </c>
      <c r="AR316" s="137">
        <f t="shared" si="1000"/>
        <v>0</v>
      </c>
      <c r="AS316" s="137">
        <f t="shared" si="1001"/>
        <v>0</v>
      </c>
      <c r="AT316" s="137">
        <f t="shared" si="1002"/>
        <v>0</v>
      </c>
      <c r="AU316" s="137">
        <f t="shared" si="1003"/>
        <v>0</v>
      </c>
      <c r="AV316" s="137">
        <f t="shared" si="1004"/>
        <v>0</v>
      </c>
      <c r="AW316" s="137">
        <f t="shared" si="1005"/>
        <v>0</v>
      </c>
      <c r="AX316" s="137">
        <f t="shared" si="1006"/>
        <v>0</v>
      </c>
      <c r="AY316" s="137">
        <f t="shared" si="1007"/>
        <v>0</v>
      </c>
      <c r="AZ316" s="137">
        <f t="shared" si="1008"/>
        <v>0</v>
      </c>
      <c r="BA316" s="137">
        <f t="shared" si="1009"/>
        <v>0</v>
      </c>
      <c r="BB316" s="137">
        <f t="shared" si="1010"/>
        <v>0</v>
      </c>
      <c r="BC316" s="137">
        <f t="shared" si="1011"/>
        <v>0</v>
      </c>
      <c r="BD316" s="137">
        <f t="shared" si="1012"/>
        <v>0</v>
      </c>
      <c r="BE316" s="137">
        <f t="shared" si="1013"/>
        <v>0</v>
      </c>
      <c r="BF316" s="137">
        <f t="shared" si="1014"/>
        <v>0</v>
      </c>
      <c r="BG316" s="139">
        <f t="shared" si="1015"/>
        <v>0</v>
      </c>
      <c r="BH316" s="140">
        <f t="shared" si="1016"/>
        <v>0</v>
      </c>
      <c r="BI316" s="152">
        <f t="shared" si="1017"/>
        <v>3.55</v>
      </c>
      <c r="BJ316" s="152">
        <f t="shared" si="1018"/>
        <v>3.55</v>
      </c>
      <c r="BK316" s="152">
        <f t="shared" si="1019"/>
        <v>7.1</v>
      </c>
      <c r="BL316" s="153">
        <f t="shared" si="1020"/>
        <v>0.5</v>
      </c>
      <c r="BM316" s="141"/>
      <c r="BN316" s="152">
        <f t="shared" si="1021"/>
        <v>0</v>
      </c>
      <c r="BO316" s="152">
        <f t="shared" si="1022"/>
        <v>0</v>
      </c>
      <c r="BP316" s="152">
        <f t="shared" si="1023"/>
        <v>0</v>
      </c>
      <c r="BQ316" s="142"/>
      <c r="BR316" s="143">
        <f t="shared" si="1024"/>
        <v>7.1</v>
      </c>
      <c r="BS316" s="144">
        <f t="shared" si="1025"/>
        <v>0</v>
      </c>
      <c r="BT316" s="144">
        <f t="shared" si="1026"/>
        <v>0</v>
      </c>
      <c r="BU316" s="144">
        <f t="shared" si="1027"/>
        <v>0</v>
      </c>
      <c r="BV316" s="145">
        <f t="shared" si="1028"/>
        <v>0</v>
      </c>
      <c r="BW316" s="146">
        <f t="shared" si="1029"/>
        <v>0</v>
      </c>
      <c r="BX316" s="147"/>
      <c r="BY316" s="144">
        <f t="shared" si="1030"/>
        <v>0</v>
      </c>
      <c r="BZ316" s="144">
        <f t="shared" si="1031"/>
        <v>0</v>
      </c>
      <c r="CA316" s="144">
        <f t="shared" si="1032"/>
        <v>0</v>
      </c>
      <c r="CB316" s="144">
        <f t="shared" si="1033"/>
        <v>3.55</v>
      </c>
      <c r="CC316" s="144">
        <f t="shared" si="1034"/>
        <v>3.55</v>
      </c>
      <c r="CD316" s="144">
        <f t="shared" si="1035"/>
        <v>7.1</v>
      </c>
      <c r="CE316" s="144">
        <f t="shared" si="1036"/>
        <v>0</v>
      </c>
      <c r="CF316" s="144">
        <f t="shared" si="1037"/>
        <v>0</v>
      </c>
      <c r="CG316" s="144">
        <f t="shared" si="1038"/>
        <v>0</v>
      </c>
      <c r="CH316" s="148">
        <f t="shared" si="1039"/>
        <v>0</v>
      </c>
    </row>
    <row r="317" spans="1:86" s="149" customFormat="1" ht="15.75" customHeight="1" x14ac:dyDescent="0.25">
      <c r="A317" s="117" t="s">
        <v>342</v>
      </c>
      <c r="B317" s="118" t="s">
        <v>383</v>
      </c>
      <c r="C317" s="274" t="s">
        <v>430</v>
      </c>
      <c r="D317" s="119"/>
      <c r="E317" s="121" t="s">
        <v>22</v>
      </c>
      <c r="F317" s="121" t="s">
        <v>170</v>
      </c>
      <c r="G317" s="121"/>
      <c r="H317" s="122">
        <v>6</v>
      </c>
      <c r="I317" s="123"/>
      <c r="J317" s="123" t="s">
        <v>380</v>
      </c>
      <c r="K317" s="124">
        <f t="shared" si="1040"/>
        <v>10</v>
      </c>
      <c r="L317" s="123">
        <v>5</v>
      </c>
      <c r="M317" s="123">
        <v>5</v>
      </c>
      <c r="N317" s="123" t="s">
        <v>122</v>
      </c>
      <c r="O317" s="123"/>
      <c r="P317" s="124">
        <f t="shared" si="1041"/>
        <v>1</v>
      </c>
      <c r="Q317" s="123">
        <v>1</v>
      </c>
      <c r="R317" s="123"/>
      <c r="S317" s="123" t="s">
        <v>329</v>
      </c>
      <c r="T317" s="123"/>
      <c r="U317" s="123" t="s">
        <v>390</v>
      </c>
      <c r="V317" s="123" t="s">
        <v>484</v>
      </c>
      <c r="W317" s="123" t="s">
        <v>530</v>
      </c>
      <c r="X317" s="123" t="s">
        <v>532</v>
      </c>
      <c r="Y317" s="123" t="s">
        <v>480</v>
      </c>
      <c r="Z317" s="297" t="s">
        <v>528</v>
      </c>
      <c r="AA317" s="126"/>
      <c r="AB317" s="127"/>
      <c r="AC317" s="128"/>
      <c r="AD317" s="129">
        <v>8</v>
      </c>
      <c r="AE317" s="130"/>
      <c r="AF317" s="131">
        <v>1</v>
      </c>
      <c r="AG317" s="132"/>
      <c r="AH317" s="133"/>
      <c r="AI317" s="132"/>
      <c r="AJ317" s="134"/>
      <c r="AK317" s="125"/>
      <c r="AL317" s="135"/>
      <c r="AM317" s="122"/>
      <c r="AN317" s="136">
        <f t="shared" si="996"/>
        <v>0</v>
      </c>
      <c r="AO317" s="137">
        <f t="shared" si="997"/>
        <v>0</v>
      </c>
      <c r="AP317" s="137">
        <f t="shared" si="998"/>
        <v>0</v>
      </c>
      <c r="AQ317" s="138">
        <f t="shared" si="999"/>
        <v>0</v>
      </c>
      <c r="AR317" s="137">
        <f t="shared" si="1000"/>
        <v>0</v>
      </c>
      <c r="AS317" s="137">
        <f t="shared" si="1001"/>
        <v>5</v>
      </c>
      <c r="AT317" s="137">
        <f t="shared" si="1002"/>
        <v>0</v>
      </c>
      <c r="AU317" s="137">
        <f t="shared" si="1003"/>
        <v>0</v>
      </c>
      <c r="AV317" s="137">
        <f t="shared" si="1004"/>
        <v>0</v>
      </c>
      <c r="AW317" s="137">
        <f t="shared" si="1005"/>
        <v>0</v>
      </c>
      <c r="AX317" s="137">
        <f t="shared" si="1006"/>
        <v>0</v>
      </c>
      <c r="AY317" s="137">
        <f t="shared" si="1007"/>
        <v>0</v>
      </c>
      <c r="AZ317" s="137">
        <f t="shared" si="1008"/>
        <v>0</v>
      </c>
      <c r="BA317" s="137">
        <f t="shared" si="1009"/>
        <v>0</v>
      </c>
      <c r="BB317" s="137">
        <f t="shared" si="1010"/>
        <v>0</v>
      </c>
      <c r="BC317" s="137">
        <f t="shared" si="1011"/>
        <v>0</v>
      </c>
      <c r="BD317" s="137">
        <f t="shared" si="1012"/>
        <v>0</v>
      </c>
      <c r="BE317" s="137">
        <f t="shared" si="1013"/>
        <v>0</v>
      </c>
      <c r="BF317" s="137">
        <f t="shared" si="1014"/>
        <v>0</v>
      </c>
      <c r="BG317" s="139">
        <f t="shared" si="1015"/>
        <v>0</v>
      </c>
      <c r="BH317" s="140">
        <f t="shared" si="1016"/>
        <v>0</v>
      </c>
      <c r="BI317" s="152">
        <f t="shared" si="1017"/>
        <v>6.5</v>
      </c>
      <c r="BJ317" s="152">
        <f t="shared" si="1018"/>
        <v>6.5</v>
      </c>
      <c r="BK317" s="152">
        <f t="shared" si="1019"/>
        <v>13</v>
      </c>
      <c r="BL317" s="153">
        <f t="shared" si="1020"/>
        <v>0.5</v>
      </c>
      <c r="BM317" s="141"/>
      <c r="BN317" s="152">
        <f t="shared" si="1021"/>
        <v>0</v>
      </c>
      <c r="BO317" s="152">
        <f t="shared" si="1022"/>
        <v>0</v>
      </c>
      <c r="BP317" s="152">
        <f t="shared" si="1023"/>
        <v>0</v>
      </c>
      <c r="BQ317" s="142"/>
      <c r="BR317" s="143">
        <f t="shared" si="1024"/>
        <v>8</v>
      </c>
      <c r="BS317" s="144">
        <f t="shared" si="1025"/>
        <v>5</v>
      </c>
      <c r="BT317" s="144">
        <f t="shared" si="1026"/>
        <v>0</v>
      </c>
      <c r="BU317" s="144">
        <f t="shared" si="1027"/>
        <v>0</v>
      </c>
      <c r="BV317" s="145">
        <f t="shared" si="1028"/>
        <v>5</v>
      </c>
      <c r="BW317" s="146">
        <f t="shared" si="1029"/>
        <v>0</v>
      </c>
      <c r="BX317" s="147"/>
      <c r="BY317" s="144">
        <f t="shared" si="1030"/>
        <v>0</v>
      </c>
      <c r="BZ317" s="144">
        <f t="shared" si="1031"/>
        <v>0</v>
      </c>
      <c r="CA317" s="144">
        <f t="shared" si="1032"/>
        <v>0</v>
      </c>
      <c r="CB317" s="144">
        <f t="shared" si="1033"/>
        <v>6.5</v>
      </c>
      <c r="CC317" s="144">
        <f t="shared" si="1034"/>
        <v>6.5</v>
      </c>
      <c r="CD317" s="144">
        <f t="shared" si="1035"/>
        <v>13</v>
      </c>
      <c r="CE317" s="144">
        <f t="shared" si="1036"/>
        <v>0</v>
      </c>
      <c r="CF317" s="144">
        <f t="shared" si="1037"/>
        <v>0</v>
      </c>
      <c r="CG317" s="144">
        <f t="shared" si="1038"/>
        <v>0</v>
      </c>
      <c r="CH317" s="148">
        <f t="shared" si="1039"/>
        <v>0</v>
      </c>
    </row>
    <row r="318" spans="1:86" s="149" customFormat="1" ht="15.75" customHeight="1" x14ac:dyDescent="0.25">
      <c r="A318" s="117" t="s">
        <v>44</v>
      </c>
      <c r="B318" s="118"/>
      <c r="C318" s="274" t="s">
        <v>394</v>
      </c>
      <c r="D318" s="119" t="s">
        <v>376</v>
      </c>
      <c r="E318" s="121" t="s">
        <v>155</v>
      </c>
      <c r="F318" s="121" t="s">
        <v>139</v>
      </c>
      <c r="G318" s="121"/>
      <c r="H318" s="122">
        <v>1</v>
      </c>
      <c r="I318" s="123"/>
      <c r="J318" s="123" t="s">
        <v>396</v>
      </c>
      <c r="K318" s="124">
        <f t="shared" si="1040"/>
        <v>10</v>
      </c>
      <c r="L318" s="123">
        <v>8</v>
      </c>
      <c r="M318" s="123">
        <v>2</v>
      </c>
      <c r="N318" s="123" t="s">
        <v>395</v>
      </c>
      <c r="O318" s="123"/>
      <c r="P318" s="124">
        <f t="shared" si="1041"/>
        <v>1</v>
      </c>
      <c r="Q318" s="123">
        <v>1</v>
      </c>
      <c r="R318" s="123"/>
      <c r="S318" s="123" t="s">
        <v>329</v>
      </c>
      <c r="T318" s="123"/>
      <c r="U318" s="123" t="s">
        <v>390</v>
      </c>
      <c r="V318" s="123" t="s">
        <v>484</v>
      </c>
      <c r="W318" s="123" t="s">
        <v>530</v>
      </c>
      <c r="X318" s="123" t="s">
        <v>532</v>
      </c>
      <c r="Y318" s="123" t="s">
        <v>480</v>
      </c>
      <c r="Z318" s="297" t="s">
        <v>528</v>
      </c>
      <c r="AA318" s="126"/>
      <c r="AB318" s="127"/>
      <c r="AC318" s="128"/>
      <c r="AD318" s="129"/>
      <c r="AE318" s="130"/>
      <c r="AF318" s="131"/>
      <c r="AG318" s="132"/>
      <c r="AH318" s="133"/>
      <c r="AI318" s="132"/>
      <c r="AJ318" s="134"/>
      <c r="AK318" s="125"/>
      <c r="AL318" s="135"/>
      <c r="AM318" s="122"/>
      <c r="AN318" s="136">
        <f t="shared" si="996"/>
        <v>0</v>
      </c>
      <c r="AO318" s="137">
        <f t="shared" si="997"/>
        <v>0</v>
      </c>
      <c r="AP318" s="137">
        <f t="shared" si="998"/>
        <v>0</v>
      </c>
      <c r="AQ318" s="138">
        <f t="shared" si="999"/>
        <v>0</v>
      </c>
      <c r="AR318" s="137">
        <f t="shared" si="1000"/>
        <v>10</v>
      </c>
      <c r="AS318" s="137">
        <f t="shared" si="1001"/>
        <v>0</v>
      </c>
      <c r="AT318" s="137">
        <f t="shared" si="1002"/>
        <v>0</v>
      </c>
      <c r="AU318" s="137">
        <f t="shared" si="1003"/>
        <v>0</v>
      </c>
      <c r="AV318" s="137">
        <f t="shared" si="1004"/>
        <v>0</v>
      </c>
      <c r="AW318" s="137">
        <f t="shared" si="1005"/>
        <v>0</v>
      </c>
      <c r="AX318" s="137">
        <f t="shared" si="1006"/>
        <v>0</v>
      </c>
      <c r="AY318" s="137">
        <f t="shared" si="1007"/>
        <v>0</v>
      </c>
      <c r="AZ318" s="137">
        <f t="shared" si="1008"/>
        <v>0</v>
      </c>
      <c r="BA318" s="137">
        <f t="shared" si="1009"/>
        <v>0</v>
      </c>
      <c r="BB318" s="137">
        <f t="shared" si="1010"/>
        <v>0</v>
      </c>
      <c r="BC318" s="137">
        <f t="shared" si="1011"/>
        <v>0</v>
      </c>
      <c r="BD318" s="137">
        <f t="shared" si="1012"/>
        <v>0</v>
      </c>
      <c r="BE318" s="137">
        <f t="shared" si="1013"/>
        <v>0</v>
      </c>
      <c r="BF318" s="137">
        <f t="shared" si="1014"/>
        <v>0</v>
      </c>
      <c r="BG318" s="139">
        <f t="shared" si="1015"/>
        <v>0</v>
      </c>
      <c r="BH318" s="140">
        <f t="shared" si="1016"/>
        <v>0</v>
      </c>
      <c r="BI318" s="152">
        <f t="shared" si="1017"/>
        <v>8</v>
      </c>
      <c r="BJ318" s="152">
        <f t="shared" si="1018"/>
        <v>2</v>
      </c>
      <c r="BK318" s="152">
        <f t="shared" si="1019"/>
        <v>10</v>
      </c>
      <c r="BL318" s="153">
        <f t="shared" si="1020"/>
        <v>0.2</v>
      </c>
      <c r="BM318" s="141"/>
      <c r="BN318" s="152">
        <f t="shared" si="1021"/>
        <v>0</v>
      </c>
      <c r="BO318" s="152">
        <f t="shared" si="1022"/>
        <v>0</v>
      </c>
      <c r="BP318" s="152">
        <f t="shared" si="1023"/>
        <v>0</v>
      </c>
      <c r="BQ318" s="142"/>
      <c r="BR318" s="143">
        <f t="shared" si="1024"/>
        <v>10</v>
      </c>
      <c r="BS318" s="144">
        <f t="shared" si="1025"/>
        <v>0</v>
      </c>
      <c r="BT318" s="144">
        <f t="shared" si="1026"/>
        <v>0</v>
      </c>
      <c r="BU318" s="144">
        <f t="shared" si="1027"/>
        <v>0</v>
      </c>
      <c r="BV318" s="145">
        <f t="shared" si="1028"/>
        <v>0</v>
      </c>
      <c r="BW318" s="146">
        <f t="shared" si="1029"/>
        <v>0</v>
      </c>
      <c r="BX318" s="147"/>
      <c r="BY318" s="144">
        <f t="shared" si="1030"/>
        <v>8</v>
      </c>
      <c r="BZ318" s="144">
        <f t="shared" si="1031"/>
        <v>2</v>
      </c>
      <c r="CA318" s="144">
        <f t="shared" si="1032"/>
        <v>10</v>
      </c>
      <c r="CB318" s="144">
        <f t="shared" si="1033"/>
        <v>0</v>
      </c>
      <c r="CC318" s="144">
        <f t="shared" si="1034"/>
        <v>0</v>
      </c>
      <c r="CD318" s="144">
        <f t="shared" si="1035"/>
        <v>0</v>
      </c>
      <c r="CE318" s="144">
        <f t="shared" si="1036"/>
        <v>0</v>
      </c>
      <c r="CF318" s="144">
        <f t="shared" si="1037"/>
        <v>0</v>
      </c>
      <c r="CG318" s="144">
        <f t="shared" si="1038"/>
        <v>0</v>
      </c>
      <c r="CH318" s="148">
        <f t="shared" si="1039"/>
        <v>0</v>
      </c>
    </row>
    <row r="319" spans="1:86" s="149" customFormat="1" ht="15.75" customHeight="1" x14ac:dyDescent="0.25">
      <c r="A319" s="117" t="s">
        <v>44</v>
      </c>
      <c r="B319" s="118"/>
      <c r="C319" s="274" t="s">
        <v>394</v>
      </c>
      <c r="D319" s="119" t="s">
        <v>376</v>
      </c>
      <c r="E319" s="121" t="s">
        <v>155</v>
      </c>
      <c r="F319" s="121" t="s">
        <v>139</v>
      </c>
      <c r="G319" s="121"/>
      <c r="H319" s="122">
        <v>1</v>
      </c>
      <c r="I319" s="123"/>
      <c r="J319" s="123" t="s">
        <v>396</v>
      </c>
      <c r="K319" s="124">
        <f t="shared" si="1040"/>
        <v>10</v>
      </c>
      <c r="L319" s="123">
        <v>8</v>
      </c>
      <c r="M319" s="123">
        <v>2</v>
      </c>
      <c r="N319" s="123" t="s">
        <v>395</v>
      </c>
      <c r="O319" s="123"/>
      <c r="P319" s="124">
        <f t="shared" si="1041"/>
        <v>1</v>
      </c>
      <c r="Q319" s="123">
        <v>1</v>
      </c>
      <c r="R319" s="123"/>
      <c r="S319" s="123" t="s">
        <v>329</v>
      </c>
      <c r="T319" s="123"/>
      <c r="U319" s="123" t="s">
        <v>390</v>
      </c>
      <c r="V319" s="123" t="s">
        <v>482</v>
      </c>
      <c r="W319" s="123" t="s">
        <v>44</v>
      </c>
      <c r="X319" s="123" t="s">
        <v>482</v>
      </c>
      <c r="Y319" s="123" t="s">
        <v>480</v>
      </c>
      <c r="Z319" s="297" t="s">
        <v>471</v>
      </c>
      <c r="AA319" s="126"/>
      <c r="AB319" s="127"/>
      <c r="AC319" s="128"/>
      <c r="AD319" s="129"/>
      <c r="AE319" s="130"/>
      <c r="AF319" s="131"/>
      <c r="AG319" s="132"/>
      <c r="AH319" s="133"/>
      <c r="AI319" s="132"/>
      <c r="AJ319" s="134"/>
      <c r="AK319" s="125"/>
      <c r="AL319" s="135"/>
      <c r="AM319" s="122"/>
      <c r="AN319" s="136">
        <f t="shared" si="996"/>
        <v>0</v>
      </c>
      <c r="AO319" s="137">
        <f t="shared" si="997"/>
        <v>0</v>
      </c>
      <c r="AP319" s="137">
        <f t="shared" si="998"/>
        <v>0</v>
      </c>
      <c r="AQ319" s="138">
        <f t="shared" si="999"/>
        <v>0</v>
      </c>
      <c r="AR319" s="137">
        <f t="shared" si="1000"/>
        <v>10</v>
      </c>
      <c r="AS319" s="137">
        <f t="shared" si="1001"/>
        <v>0</v>
      </c>
      <c r="AT319" s="137">
        <f t="shared" si="1002"/>
        <v>0</v>
      </c>
      <c r="AU319" s="137">
        <f t="shared" si="1003"/>
        <v>0</v>
      </c>
      <c r="AV319" s="137">
        <f t="shared" si="1004"/>
        <v>0</v>
      </c>
      <c r="AW319" s="137">
        <f t="shared" si="1005"/>
        <v>0</v>
      </c>
      <c r="AX319" s="137">
        <f t="shared" si="1006"/>
        <v>0</v>
      </c>
      <c r="AY319" s="137">
        <f t="shared" si="1007"/>
        <v>0</v>
      </c>
      <c r="AZ319" s="137">
        <f t="shared" si="1008"/>
        <v>0</v>
      </c>
      <c r="BA319" s="137">
        <f t="shared" si="1009"/>
        <v>0</v>
      </c>
      <c r="BB319" s="137">
        <f t="shared" si="1010"/>
        <v>0</v>
      </c>
      <c r="BC319" s="137">
        <f t="shared" si="1011"/>
        <v>0</v>
      </c>
      <c r="BD319" s="137">
        <f t="shared" si="1012"/>
        <v>0</v>
      </c>
      <c r="BE319" s="137">
        <f t="shared" si="1013"/>
        <v>0</v>
      </c>
      <c r="BF319" s="137">
        <f t="shared" si="1014"/>
        <v>0</v>
      </c>
      <c r="BG319" s="139">
        <f t="shared" si="1015"/>
        <v>0</v>
      </c>
      <c r="BH319" s="140">
        <f t="shared" si="1016"/>
        <v>0</v>
      </c>
      <c r="BI319" s="152">
        <f t="shared" si="1017"/>
        <v>8</v>
      </c>
      <c r="BJ319" s="152">
        <f t="shared" si="1018"/>
        <v>2</v>
      </c>
      <c r="BK319" s="152">
        <f t="shared" si="1019"/>
        <v>10</v>
      </c>
      <c r="BL319" s="153">
        <f t="shared" si="1020"/>
        <v>0.2</v>
      </c>
      <c r="BM319" s="141"/>
      <c r="BN319" s="152">
        <f t="shared" si="1021"/>
        <v>0</v>
      </c>
      <c r="BO319" s="152">
        <f t="shared" si="1022"/>
        <v>0</v>
      </c>
      <c r="BP319" s="152">
        <f t="shared" si="1023"/>
        <v>0</v>
      </c>
      <c r="BQ319" s="142"/>
      <c r="BR319" s="143">
        <f t="shared" si="1024"/>
        <v>10</v>
      </c>
      <c r="BS319" s="144">
        <f t="shared" si="1025"/>
        <v>0</v>
      </c>
      <c r="BT319" s="144">
        <f t="shared" si="1026"/>
        <v>0</v>
      </c>
      <c r="BU319" s="144">
        <f t="shared" si="1027"/>
        <v>0</v>
      </c>
      <c r="BV319" s="145">
        <f t="shared" si="1028"/>
        <v>0</v>
      </c>
      <c r="BW319" s="146">
        <f t="shared" si="1029"/>
        <v>0</v>
      </c>
      <c r="BX319" s="147"/>
      <c r="BY319" s="144">
        <f t="shared" si="1030"/>
        <v>8</v>
      </c>
      <c r="BZ319" s="144">
        <f t="shared" si="1031"/>
        <v>2</v>
      </c>
      <c r="CA319" s="144">
        <f t="shared" si="1032"/>
        <v>10</v>
      </c>
      <c r="CB319" s="144">
        <f t="shared" si="1033"/>
        <v>0</v>
      </c>
      <c r="CC319" s="144">
        <f t="shared" si="1034"/>
        <v>0</v>
      </c>
      <c r="CD319" s="144">
        <f t="shared" si="1035"/>
        <v>0</v>
      </c>
      <c r="CE319" s="144">
        <f t="shared" si="1036"/>
        <v>0</v>
      </c>
      <c r="CF319" s="144">
        <f t="shared" si="1037"/>
        <v>0</v>
      </c>
      <c r="CG319" s="144">
        <f t="shared" si="1038"/>
        <v>0</v>
      </c>
      <c r="CH319" s="148">
        <f t="shared" si="1039"/>
        <v>0</v>
      </c>
    </row>
    <row r="320" spans="1:86" s="149" customFormat="1" ht="15.75" customHeight="1" x14ac:dyDescent="0.25">
      <c r="A320" s="117" t="s">
        <v>44</v>
      </c>
      <c r="B320" s="118"/>
      <c r="C320" s="274" t="s">
        <v>394</v>
      </c>
      <c r="D320" s="119" t="s">
        <v>376</v>
      </c>
      <c r="E320" s="121" t="s">
        <v>155</v>
      </c>
      <c r="F320" s="121" t="s">
        <v>139</v>
      </c>
      <c r="G320" s="121"/>
      <c r="H320" s="122">
        <v>1</v>
      </c>
      <c r="I320" s="123"/>
      <c r="J320" s="123" t="s">
        <v>396</v>
      </c>
      <c r="K320" s="124">
        <f t="shared" si="1040"/>
        <v>10</v>
      </c>
      <c r="L320" s="123">
        <v>8</v>
      </c>
      <c r="M320" s="123">
        <v>2</v>
      </c>
      <c r="N320" s="123" t="s">
        <v>395</v>
      </c>
      <c r="O320" s="123"/>
      <c r="P320" s="124">
        <f t="shared" si="1041"/>
        <v>1</v>
      </c>
      <c r="Q320" s="123">
        <v>1</v>
      </c>
      <c r="R320" s="123"/>
      <c r="S320" s="123" t="s">
        <v>329</v>
      </c>
      <c r="T320" s="123"/>
      <c r="U320" s="123" t="s">
        <v>390</v>
      </c>
      <c r="V320" s="123"/>
      <c r="W320" s="123" t="s">
        <v>530</v>
      </c>
      <c r="X320" s="123" t="s">
        <v>484</v>
      </c>
      <c r="Y320" s="123" t="s">
        <v>480</v>
      </c>
      <c r="Z320" s="297" t="s">
        <v>470</v>
      </c>
      <c r="AA320" s="126"/>
      <c r="AB320" s="127"/>
      <c r="AC320" s="128"/>
      <c r="AD320" s="129"/>
      <c r="AE320" s="130"/>
      <c r="AF320" s="131"/>
      <c r="AG320" s="132"/>
      <c r="AH320" s="133"/>
      <c r="AI320" s="132"/>
      <c r="AJ320" s="134"/>
      <c r="AK320" s="125"/>
      <c r="AL320" s="135"/>
      <c r="AM320" s="122"/>
      <c r="AN320" s="136">
        <f t="shared" si="996"/>
        <v>0</v>
      </c>
      <c r="AO320" s="137">
        <f t="shared" si="997"/>
        <v>0</v>
      </c>
      <c r="AP320" s="137">
        <f t="shared" si="998"/>
        <v>0</v>
      </c>
      <c r="AQ320" s="138">
        <f t="shared" si="999"/>
        <v>0</v>
      </c>
      <c r="AR320" s="137">
        <f t="shared" si="1000"/>
        <v>10</v>
      </c>
      <c r="AS320" s="137">
        <f t="shared" si="1001"/>
        <v>0</v>
      </c>
      <c r="AT320" s="137">
        <f t="shared" si="1002"/>
        <v>0</v>
      </c>
      <c r="AU320" s="137">
        <f t="shared" si="1003"/>
        <v>0</v>
      </c>
      <c r="AV320" s="137">
        <f t="shared" si="1004"/>
        <v>0</v>
      </c>
      <c r="AW320" s="137">
        <f t="shared" si="1005"/>
        <v>0</v>
      </c>
      <c r="AX320" s="137">
        <f t="shared" si="1006"/>
        <v>0</v>
      </c>
      <c r="AY320" s="137">
        <f t="shared" si="1007"/>
        <v>0</v>
      </c>
      <c r="AZ320" s="137">
        <f t="shared" si="1008"/>
        <v>0</v>
      </c>
      <c r="BA320" s="137">
        <f t="shared" si="1009"/>
        <v>0</v>
      </c>
      <c r="BB320" s="137">
        <f t="shared" si="1010"/>
        <v>0</v>
      </c>
      <c r="BC320" s="137">
        <f t="shared" si="1011"/>
        <v>0</v>
      </c>
      <c r="BD320" s="137">
        <f t="shared" si="1012"/>
        <v>0</v>
      </c>
      <c r="BE320" s="137">
        <f t="shared" si="1013"/>
        <v>0</v>
      </c>
      <c r="BF320" s="137">
        <f t="shared" si="1014"/>
        <v>0</v>
      </c>
      <c r="BG320" s="139">
        <f t="shared" si="1015"/>
        <v>0</v>
      </c>
      <c r="BH320" s="140">
        <f t="shared" si="1016"/>
        <v>0</v>
      </c>
      <c r="BI320" s="152">
        <f t="shared" si="1017"/>
        <v>8</v>
      </c>
      <c r="BJ320" s="152">
        <f t="shared" si="1018"/>
        <v>2</v>
      </c>
      <c r="BK320" s="152">
        <f t="shared" si="1019"/>
        <v>10</v>
      </c>
      <c r="BL320" s="153">
        <f t="shared" si="1020"/>
        <v>0.2</v>
      </c>
      <c r="BM320" s="141"/>
      <c r="BN320" s="152">
        <f t="shared" si="1021"/>
        <v>0</v>
      </c>
      <c r="BO320" s="152">
        <f t="shared" si="1022"/>
        <v>0</v>
      </c>
      <c r="BP320" s="152">
        <f t="shared" si="1023"/>
        <v>0</v>
      </c>
      <c r="BQ320" s="142"/>
      <c r="BR320" s="143">
        <f t="shared" si="1024"/>
        <v>10</v>
      </c>
      <c r="BS320" s="144">
        <f t="shared" si="1025"/>
        <v>0</v>
      </c>
      <c r="BT320" s="144">
        <f t="shared" si="1026"/>
        <v>0</v>
      </c>
      <c r="BU320" s="144">
        <f t="shared" si="1027"/>
        <v>0</v>
      </c>
      <c r="BV320" s="145">
        <f t="shared" si="1028"/>
        <v>0</v>
      </c>
      <c r="BW320" s="146">
        <f t="shared" si="1029"/>
        <v>0</v>
      </c>
      <c r="BX320" s="147"/>
      <c r="BY320" s="144">
        <f t="shared" si="1030"/>
        <v>8</v>
      </c>
      <c r="BZ320" s="144">
        <f t="shared" si="1031"/>
        <v>2</v>
      </c>
      <c r="CA320" s="144">
        <f t="shared" si="1032"/>
        <v>10</v>
      </c>
      <c r="CB320" s="144">
        <f t="shared" si="1033"/>
        <v>0</v>
      </c>
      <c r="CC320" s="144">
        <f t="shared" si="1034"/>
        <v>0</v>
      </c>
      <c r="CD320" s="144">
        <f t="shared" si="1035"/>
        <v>0</v>
      </c>
      <c r="CE320" s="144">
        <f t="shared" si="1036"/>
        <v>0</v>
      </c>
      <c r="CF320" s="144">
        <f t="shared" si="1037"/>
        <v>0</v>
      </c>
      <c r="CG320" s="144">
        <f t="shared" si="1038"/>
        <v>0</v>
      </c>
      <c r="CH320" s="148">
        <f t="shared" si="1039"/>
        <v>0</v>
      </c>
    </row>
    <row r="321" spans="1:86" s="225" customFormat="1" ht="33.75" customHeight="1" x14ac:dyDescent="0.25">
      <c r="A321" s="273" t="s">
        <v>44</v>
      </c>
      <c r="B321" s="272" t="s">
        <v>383</v>
      </c>
      <c r="C321" s="274" t="s">
        <v>505</v>
      </c>
      <c r="D321" s="271" t="s">
        <v>376</v>
      </c>
      <c r="E321" s="270" t="s">
        <v>22</v>
      </c>
      <c r="F321" s="270" t="s">
        <v>355</v>
      </c>
      <c r="G321" s="270"/>
      <c r="H321" s="267">
        <v>8</v>
      </c>
      <c r="I321" s="266" t="s">
        <v>330</v>
      </c>
      <c r="J321" s="266" t="s">
        <v>380</v>
      </c>
      <c r="K321" s="124">
        <f>L321+M321</f>
        <v>27</v>
      </c>
      <c r="L321" s="266">
        <v>26</v>
      </c>
      <c r="M321" s="266">
        <v>1</v>
      </c>
      <c r="N321" s="266" t="s">
        <v>119</v>
      </c>
      <c r="O321" s="266"/>
      <c r="P321" s="124">
        <f>SUM(Q321:R321)</f>
        <v>1</v>
      </c>
      <c r="Q321" s="266">
        <v>1</v>
      </c>
      <c r="R321" s="266"/>
      <c r="S321" s="123" t="s">
        <v>329</v>
      </c>
      <c r="T321" s="266"/>
      <c r="U321" s="123" t="s">
        <v>390</v>
      </c>
      <c r="V321" s="266" t="s">
        <v>484</v>
      </c>
      <c r="W321" s="266" t="s">
        <v>530</v>
      </c>
      <c r="X321" s="266" t="s">
        <v>484</v>
      </c>
      <c r="Y321" s="266" t="s">
        <v>481</v>
      </c>
      <c r="Z321" s="297" t="s">
        <v>529</v>
      </c>
      <c r="AA321" s="126">
        <v>108</v>
      </c>
      <c r="AB321" s="127">
        <v>16</v>
      </c>
      <c r="AC321" s="128"/>
      <c r="AD321" s="129"/>
      <c r="AE321" s="130"/>
      <c r="AF321" s="131"/>
      <c r="AG321" s="132"/>
      <c r="AH321" s="133"/>
      <c r="AI321" s="132"/>
      <c r="AJ321" s="134"/>
      <c r="AK321" s="269"/>
      <c r="AL321" s="268"/>
      <c r="AM321" s="267"/>
      <c r="AN321" s="136">
        <f t="shared" si="996"/>
        <v>6.75</v>
      </c>
      <c r="AO321" s="137">
        <f t="shared" si="997"/>
        <v>0</v>
      </c>
      <c r="AP321" s="137">
        <f t="shared" si="998"/>
        <v>0</v>
      </c>
      <c r="AQ321" s="138">
        <f t="shared" si="999"/>
        <v>0.8</v>
      </c>
      <c r="AR321" s="137">
        <f t="shared" si="1000"/>
        <v>0</v>
      </c>
      <c r="AS321" s="137">
        <f t="shared" si="1001"/>
        <v>0</v>
      </c>
      <c r="AT321" s="137">
        <f t="shared" si="1002"/>
        <v>0</v>
      </c>
      <c r="AU321" s="137">
        <f t="shared" si="1003"/>
        <v>0</v>
      </c>
      <c r="AV321" s="137">
        <f t="shared" si="1004"/>
        <v>0</v>
      </c>
      <c r="AW321" s="137">
        <f t="shared" si="1005"/>
        <v>0</v>
      </c>
      <c r="AX321" s="137">
        <f t="shared" si="1006"/>
        <v>0</v>
      </c>
      <c r="AY321" s="137">
        <f t="shared" si="1007"/>
        <v>0</v>
      </c>
      <c r="AZ321" s="137">
        <f t="shared" si="1008"/>
        <v>0</v>
      </c>
      <c r="BA321" s="137">
        <f t="shared" si="1009"/>
        <v>0</v>
      </c>
      <c r="BB321" s="137">
        <f t="shared" si="1010"/>
        <v>0</v>
      </c>
      <c r="BC321" s="137">
        <f t="shared" si="1011"/>
        <v>0</v>
      </c>
      <c r="BD321" s="137">
        <f t="shared" si="1012"/>
        <v>0</v>
      </c>
      <c r="BE321" s="137">
        <f t="shared" si="1013"/>
        <v>0</v>
      </c>
      <c r="BF321" s="137">
        <f t="shared" si="1014"/>
        <v>0</v>
      </c>
      <c r="BG321" s="139">
        <f t="shared" si="1015"/>
        <v>1.7495999999999998</v>
      </c>
      <c r="BH321" s="140">
        <f t="shared" si="1016"/>
        <v>0</v>
      </c>
      <c r="BI321" s="152">
        <f t="shared" si="1017"/>
        <v>24.362577777777776</v>
      </c>
      <c r="BJ321" s="152">
        <f t="shared" si="1018"/>
        <v>0.93702222222222209</v>
      </c>
      <c r="BK321" s="152">
        <f t="shared" si="1019"/>
        <v>25.299599999999998</v>
      </c>
      <c r="BL321" s="153">
        <f t="shared" si="1020"/>
        <v>3.7037037037037035E-2</v>
      </c>
      <c r="BM321" s="141"/>
      <c r="BN321" s="152">
        <f t="shared" si="1021"/>
        <v>24.362577777777776</v>
      </c>
      <c r="BO321" s="152">
        <f t="shared" si="1022"/>
        <v>0.93702222222222209</v>
      </c>
      <c r="BP321" s="152">
        <f t="shared" si="1023"/>
        <v>25.299599999999998</v>
      </c>
      <c r="BQ321" s="142"/>
      <c r="BR321" s="143">
        <f t="shared" si="1024"/>
        <v>23.55</v>
      </c>
      <c r="BS321" s="144">
        <f t="shared" si="1025"/>
        <v>1.7495999999999998</v>
      </c>
      <c r="BT321" s="144">
        <f t="shared" si="1026"/>
        <v>1.7495999999999998</v>
      </c>
      <c r="BU321" s="144">
        <f t="shared" si="1027"/>
        <v>0</v>
      </c>
      <c r="BV321" s="145">
        <f t="shared" si="1028"/>
        <v>0</v>
      </c>
      <c r="BW321" s="146">
        <f t="shared" si="1029"/>
        <v>-2.4424906541753444E-15</v>
      </c>
      <c r="BX321" s="147"/>
      <c r="BY321" s="144">
        <f t="shared" si="1030"/>
        <v>24.362577777777776</v>
      </c>
      <c r="BZ321" s="144">
        <f t="shared" si="1031"/>
        <v>0.93702222222222209</v>
      </c>
      <c r="CA321" s="144">
        <f t="shared" si="1032"/>
        <v>25.299599999999998</v>
      </c>
      <c r="CB321" s="144">
        <f t="shared" si="1033"/>
        <v>0</v>
      </c>
      <c r="CC321" s="144">
        <f t="shared" si="1034"/>
        <v>0</v>
      </c>
      <c r="CD321" s="144">
        <f t="shared" si="1035"/>
        <v>0</v>
      </c>
      <c r="CE321" s="144">
        <f t="shared" si="1036"/>
        <v>0</v>
      </c>
      <c r="CF321" s="144">
        <f t="shared" si="1037"/>
        <v>0</v>
      </c>
      <c r="CG321" s="144">
        <f t="shared" si="1038"/>
        <v>0</v>
      </c>
      <c r="CH321" s="148">
        <f t="shared" si="1039"/>
        <v>0</v>
      </c>
    </row>
    <row r="322" spans="1:86" s="225" customFormat="1" ht="29.25" customHeight="1" x14ac:dyDescent="0.25">
      <c r="A322" s="273" t="s">
        <v>44</v>
      </c>
      <c r="B322" s="272" t="s">
        <v>383</v>
      </c>
      <c r="C322" s="274" t="s">
        <v>505</v>
      </c>
      <c r="D322" s="271" t="s">
        <v>376</v>
      </c>
      <c r="E322" s="270" t="s">
        <v>22</v>
      </c>
      <c r="F322" s="270" t="s">
        <v>355</v>
      </c>
      <c r="G322" s="270"/>
      <c r="H322" s="267">
        <v>8</v>
      </c>
      <c r="I322" s="266"/>
      <c r="J322" s="266" t="s">
        <v>380</v>
      </c>
      <c r="K322" s="124">
        <f>L322+M322</f>
        <v>14</v>
      </c>
      <c r="L322" s="266">
        <v>13</v>
      </c>
      <c r="M322" s="266">
        <v>1</v>
      </c>
      <c r="N322" s="266" t="s">
        <v>122</v>
      </c>
      <c r="O322" s="266"/>
      <c r="P322" s="124">
        <f>SUM(Q322:R322)</f>
        <v>1</v>
      </c>
      <c r="Q322" s="266">
        <v>1</v>
      </c>
      <c r="R322" s="266"/>
      <c r="S322" s="123" t="s">
        <v>329</v>
      </c>
      <c r="T322" s="266"/>
      <c r="U322" s="123" t="s">
        <v>390</v>
      </c>
      <c r="V322" s="266" t="s">
        <v>484</v>
      </c>
      <c r="W322" s="266" t="s">
        <v>530</v>
      </c>
      <c r="X322" s="266" t="s">
        <v>484</v>
      </c>
      <c r="Y322" s="266" t="s">
        <v>481</v>
      </c>
      <c r="Z322" s="297" t="s">
        <v>529</v>
      </c>
      <c r="AA322" s="126"/>
      <c r="AB322" s="127"/>
      <c r="AC322" s="128"/>
      <c r="AD322" s="129">
        <v>32</v>
      </c>
      <c r="AE322" s="130">
        <v>51</v>
      </c>
      <c r="AF322" s="131"/>
      <c r="AG322" s="132"/>
      <c r="AH322" s="133"/>
      <c r="AI322" s="132"/>
      <c r="AJ322" s="134"/>
      <c r="AK322" s="269" t="s">
        <v>332</v>
      </c>
      <c r="AL322" s="268"/>
      <c r="AM322" s="267"/>
      <c r="AN322" s="136">
        <f t="shared" si="996"/>
        <v>0</v>
      </c>
      <c r="AO322" s="137">
        <f t="shared" si="997"/>
        <v>0</v>
      </c>
      <c r="AP322" s="137">
        <f t="shared" si="998"/>
        <v>0</v>
      </c>
      <c r="AQ322" s="138">
        <f t="shared" si="999"/>
        <v>0</v>
      </c>
      <c r="AR322" s="137">
        <f t="shared" si="1000"/>
        <v>0</v>
      </c>
      <c r="AS322" s="137">
        <f t="shared" si="1001"/>
        <v>0</v>
      </c>
      <c r="AT322" s="137">
        <f t="shared" si="1002"/>
        <v>0</v>
      </c>
      <c r="AU322" s="137">
        <f t="shared" si="1003"/>
        <v>0</v>
      </c>
      <c r="AV322" s="137">
        <f t="shared" si="1004"/>
        <v>0</v>
      </c>
      <c r="AW322" s="137">
        <f t="shared" si="1005"/>
        <v>0</v>
      </c>
      <c r="AX322" s="137">
        <f t="shared" si="1006"/>
        <v>3.7510232558139531</v>
      </c>
      <c r="AY322" s="137">
        <f t="shared" si="1007"/>
        <v>0</v>
      </c>
      <c r="AZ322" s="137">
        <f t="shared" si="1008"/>
        <v>0</v>
      </c>
      <c r="BA322" s="137">
        <f t="shared" si="1009"/>
        <v>0</v>
      </c>
      <c r="BB322" s="137">
        <f t="shared" si="1010"/>
        <v>0</v>
      </c>
      <c r="BC322" s="137">
        <f t="shared" si="1011"/>
        <v>0</v>
      </c>
      <c r="BD322" s="137">
        <f t="shared" si="1012"/>
        <v>0</v>
      </c>
      <c r="BE322" s="137">
        <f t="shared" si="1013"/>
        <v>0</v>
      </c>
      <c r="BF322" s="137">
        <f t="shared" si="1014"/>
        <v>0</v>
      </c>
      <c r="BG322" s="139">
        <f t="shared" si="1015"/>
        <v>0</v>
      </c>
      <c r="BH322" s="140">
        <f t="shared" si="1016"/>
        <v>0</v>
      </c>
      <c r="BI322" s="152">
        <f t="shared" si="1017"/>
        <v>33.197378737541534</v>
      </c>
      <c r="BJ322" s="152">
        <f t="shared" si="1018"/>
        <v>2.5536445182724252</v>
      </c>
      <c r="BK322" s="152">
        <f t="shared" si="1019"/>
        <v>35.751023255813955</v>
      </c>
      <c r="BL322" s="153">
        <f t="shared" si="1020"/>
        <v>7.1428571428571425E-2</v>
      </c>
      <c r="BM322" s="141"/>
      <c r="BN322" s="152">
        <f t="shared" si="1021"/>
        <v>33.197378737541534</v>
      </c>
      <c r="BO322" s="152">
        <f t="shared" si="1022"/>
        <v>2.5536445182724252</v>
      </c>
      <c r="BP322" s="152">
        <f t="shared" si="1023"/>
        <v>35.751023255813962</v>
      </c>
      <c r="BQ322" s="142"/>
      <c r="BR322" s="143">
        <f t="shared" si="1024"/>
        <v>32</v>
      </c>
      <c r="BS322" s="144">
        <f t="shared" si="1025"/>
        <v>3.7510232558139531</v>
      </c>
      <c r="BT322" s="144">
        <f t="shared" si="1026"/>
        <v>3.7510232558139531</v>
      </c>
      <c r="BU322" s="144">
        <f t="shared" si="1027"/>
        <v>0</v>
      </c>
      <c r="BV322" s="145">
        <f t="shared" si="1028"/>
        <v>0</v>
      </c>
      <c r="BW322" s="146">
        <f t="shared" si="1029"/>
        <v>0</v>
      </c>
      <c r="BX322" s="147"/>
      <c r="BY322" s="144">
        <f t="shared" si="1030"/>
        <v>33.197378737541534</v>
      </c>
      <c r="BZ322" s="144">
        <f t="shared" si="1031"/>
        <v>2.5536445182724252</v>
      </c>
      <c r="CA322" s="144">
        <f t="shared" si="1032"/>
        <v>35.751023255813955</v>
      </c>
      <c r="CB322" s="144">
        <f t="shared" si="1033"/>
        <v>0</v>
      </c>
      <c r="CC322" s="144">
        <f t="shared" si="1034"/>
        <v>0</v>
      </c>
      <c r="CD322" s="144">
        <f t="shared" si="1035"/>
        <v>0</v>
      </c>
      <c r="CE322" s="144">
        <f t="shared" si="1036"/>
        <v>0</v>
      </c>
      <c r="CF322" s="144">
        <f t="shared" si="1037"/>
        <v>0</v>
      </c>
      <c r="CG322" s="144">
        <f t="shared" si="1038"/>
        <v>0</v>
      </c>
      <c r="CH322" s="148">
        <f t="shared" si="1039"/>
        <v>0</v>
      </c>
    </row>
    <row r="323" spans="1:86" s="225" customFormat="1" ht="33.75" customHeight="1" x14ac:dyDescent="0.25">
      <c r="A323" s="273" t="s">
        <v>44</v>
      </c>
      <c r="B323" s="272" t="s">
        <v>383</v>
      </c>
      <c r="C323" s="274" t="s">
        <v>505</v>
      </c>
      <c r="D323" s="271" t="s">
        <v>376</v>
      </c>
      <c r="E323" s="270" t="s">
        <v>22</v>
      </c>
      <c r="F323" s="270" t="s">
        <v>355</v>
      </c>
      <c r="G323" s="270"/>
      <c r="H323" s="267">
        <v>8</v>
      </c>
      <c r="I323" s="266"/>
      <c r="J323" s="266" t="s">
        <v>380</v>
      </c>
      <c r="K323" s="124">
        <f>L323+M323</f>
        <v>13</v>
      </c>
      <c r="L323" s="266">
        <v>13</v>
      </c>
      <c r="M323" s="266"/>
      <c r="N323" s="266" t="s">
        <v>122</v>
      </c>
      <c r="O323" s="266"/>
      <c r="P323" s="124">
        <f>SUM(Q323:R323)</f>
        <v>1</v>
      </c>
      <c r="Q323" s="266">
        <v>1</v>
      </c>
      <c r="R323" s="266"/>
      <c r="S323" s="123" t="s">
        <v>329</v>
      </c>
      <c r="T323" s="266"/>
      <c r="U323" s="123" t="s">
        <v>390</v>
      </c>
      <c r="V323" s="266" t="s">
        <v>484</v>
      </c>
      <c r="W323" s="266" t="s">
        <v>530</v>
      </c>
      <c r="X323" s="266" t="s">
        <v>484</v>
      </c>
      <c r="Y323" s="266" t="s">
        <v>481</v>
      </c>
      <c r="Z323" s="297" t="s">
        <v>529</v>
      </c>
      <c r="AA323" s="126"/>
      <c r="AB323" s="127"/>
      <c r="AC323" s="128"/>
      <c r="AD323" s="129">
        <v>32</v>
      </c>
      <c r="AE323" s="130">
        <v>51</v>
      </c>
      <c r="AF323" s="131"/>
      <c r="AG323" s="132"/>
      <c r="AH323" s="133"/>
      <c r="AI323" s="132"/>
      <c r="AJ323" s="134"/>
      <c r="AK323" s="269" t="s">
        <v>332</v>
      </c>
      <c r="AL323" s="268"/>
      <c r="AM323" s="267"/>
      <c r="AN323" s="136">
        <f t="shared" si="996"/>
        <v>0</v>
      </c>
      <c r="AO323" s="137">
        <f t="shared" si="997"/>
        <v>0</v>
      </c>
      <c r="AP323" s="137">
        <f t="shared" si="998"/>
        <v>0</v>
      </c>
      <c r="AQ323" s="138">
        <f t="shared" si="999"/>
        <v>0</v>
      </c>
      <c r="AR323" s="137">
        <f t="shared" si="1000"/>
        <v>0</v>
      </c>
      <c r="AS323" s="137">
        <f t="shared" si="1001"/>
        <v>0</v>
      </c>
      <c r="AT323" s="137">
        <f t="shared" si="1002"/>
        <v>0</v>
      </c>
      <c r="AU323" s="137">
        <f t="shared" si="1003"/>
        <v>0</v>
      </c>
      <c r="AV323" s="137">
        <f t="shared" si="1004"/>
        <v>0</v>
      </c>
      <c r="AW323" s="137">
        <f t="shared" si="1005"/>
        <v>0</v>
      </c>
      <c r="AX323" s="137">
        <f t="shared" si="1006"/>
        <v>3.4830930232558139</v>
      </c>
      <c r="AY323" s="137">
        <f t="shared" si="1007"/>
        <v>0</v>
      </c>
      <c r="AZ323" s="137">
        <f t="shared" si="1008"/>
        <v>0</v>
      </c>
      <c r="BA323" s="137">
        <f t="shared" si="1009"/>
        <v>0</v>
      </c>
      <c r="BB323" s="137">
        <f t="shared" si="1010"/>
        <v>0</v>
      </c>
      <c r="BC323" s="137">
        <f t="shared" si="1011"/>
        <v>0</v>
      </c>
      <c r="BD323" s="137">
        <f t="shared" si="1012"/>
        <v>0</v>
      </c>
      <c r="BE323" s="137">
        <f t="shared" si="1013"/>
        <v>0</v>
      </c>
      <c r="BF323" s="137">
        <f t="shared" si="1014"/>
        <v>0</v>
      </c>
      <c r="BG323" s="139">
        <f t="shared" si="1015"/>
        <v>0</v>
      </c>
      <c r="BH323" s="140">
        <f t="shared" si="1016"/>
        <v>0</v>
      </c>
      <c r="BI323" s="152">
        <f t="shared" si="1017"/>
        <v>35.483093023255812</v>
      </c>
      <c r="BJ323" s="152">
        <f t="shared" si="1018"/>
        <v>0</v>
      </c>
      <c r="BK323" s="152">
        <f t="shared" si="1019"/>
        <v>35.483093023255812</v>
      </c>
      <c r="BL323" s="153">
        <f t="shared" si="1020"/>
        <v>0</v>
      </c>
      <c r="BM323" s="141"/>
      <c r="BN323" s="152">
        <f t="shared" si="1021"/>
        <v>35.483093023255812</v>
      </c>
      <c r="BO323" s="152">
        <f t="shared" si="1022"/>
        <v>0</v>
      </c>
      <c r="BP323" s="152">
        <f t="shared" si="1023"/>
        <v>35.483093023255812</v>
      </c>
      <c r="BQ323" s="142"/>
      <c r="BR323" s="143">
        <f t="shared" si="1024"/>
        <v>32</v>
      </c>
      <c r="BS323" s="144">
        <f t="shared" si="1025"/>
        <v>3.4830930232558139</v>
      </c>
      <c r="BT323" s="144">
        <f t="shared" si="1026"/>
        <v>3.4830930232558139</v>
      </c>
      <c r="BU323" s="144">
        <f t="shared" si="1027"/>
        <v>0</v>
      </c>
      <c r="BV323" s="145">
        <f t="shared" si="1028"/>
        <v>0</v>
      </c>
      <c r="BW323" s="146">
        <f t="shared" si="1029"/>
        <v>0</v>
      </c>
      <c r="BX323" s="147"/>
      <c r="BY323" s="144">
        <f t="shared" si="1030"/>
        <v>35.483093023255812</v>
      </c>
      <c r="BZ323" s="144">
        <f t="shared" si="1031"/>
        <v>0</v>
      </c>
      <c r="CA323" s="144">
        <f t="shared" si="1032"/>
        <v>35.483093023255812</v>
      </c>
      <c r="CB323" s="144">
        <f t="shared" si="1033"/>
        <v>0</v>
      </c>
      <c r="CC323" s="144">
        <f t="shared" si="1034"/>
        <v>0</v>
      </c>
      <c r="CD323" s="144">
        <f t="shared" si="1035"/>
        <v>0</v>
      </c>
      <c r="CE323" s="144">
        <f t="shared" si="1036"/>
        <v>0</v>
      </c>
      <c r="CF323" s="144">
        <f t="shared" si="1037"/>
        <v>0</v>
      </c>
      <c r="CG323" s="144">
        <f t="shared" si="1038"/>
        <v>0</v>
      </c>
      <c r="CH323" s="148">
        <f t="shared" si="1039"/>
        <v>0</v>
      </c>
    </row>
    <row r="324" spans="1:86" s="225" customFormat="1" ht="15.75" customHeight="1" x14ac:dyDescent="0.25">
      <c r="A324" s="273" t="s">
        <v>327</v>
      </c>
      <c r="B324" s="272" t="s">
        <v>383</v>
      </c>
      <c r="C324" s="274" t="s">
        <v>507</v>
      </c>
      <c r="D324" s="271" t="s">
        <v>358</v>
      </c>
      <c r="E324" s="270" t="s">
        <v>162</v>
      </c>
      <c r="F324" s="270" t="s">
        <v>170</v>
      </c>
      <c r="G324" s="270"/>
      <c r="H324" s="267">
        <v>2</v>
      </c>
      <c r="I324" s="266" t="s">
        <v>333</v>
      </c>
      <c r="J324" s="266" t="s">
        <v>506</v>
      </c>
      <c r="K324" s="124">
        <f t="shared" ref="K324:K326" si="1044">L324+M324</f>
        <v>27</v>
      </c>
      <c r="L324" s="266">
        <v>20</v>
      </c>
      <c r="M324" s="266">
        <v>7</v>
      </c>
      <c r="N324" s="266" t="s">
        <v>119</v>
      </c>
      <c r="O324" s="266"/>
      <c r="P324" s="124">
        <f t="shared" ref="P324:P326" si="1045">SUM(Q324:R324)</f>
        <v>1</v>
      </c>
      <c r="Q324" s="266">
        <v>1</v>
      </c>
      <c r="R324" s="266"/>
      <c r="S324" s="123" t="s">
        <v>329</v>
      </c>
      <c r="T324" s="266"/>
      <c r="U324" s="123" t="s">
        <v>390</v>
      </c>
      <c r="V324" s="123" t="s">
        <v>484</v>
      </c>
      <c r="W324" s="123" t="s">
        <v>530</v>
      </c>
      <c r="X324" s="123" t="s">
        <v>484</v>
      </c>
      <c r="Y324" s="123" t="s">
        <v>480</v>
      </c>
      <c r="Z324" s="297" t="s">
        <v>467</v>
      </c>
      <c r="AA324" s="126">
        <v>108</v>
      </c>
      <c r="AB324" s="127">
        <v>16</v>
      </c>
      <c r="AC324" s="128"/>
      <c r="AD324" s="129"/>
      <c r="AE324" s="130"/>
      <c r="AF324" s="131"/>
      <c r="AG324" s="132"/>
      <c r="AH324" s="133"/>
      <c r="AI324" s="132"/>
      <c r="AJ324" s="134"/>
      <c r="AK324" s="269"/>
      <c r="AL324" s="268"/>
      <c r="AM324" s="267"/>
      <c r="AN324" s="136">
        <f t="shared" si="996"/>
        <v>0</v>
      </c>
      <c r="AO324" s="137">
        <f t="shared" si="997"/>
        <v>9.4499999999999993</v>
      </c>
      <c r="AP324" s="137">
        <f t="shared" si="998"/>
        <v>2</v>
      </c>
      <c r="AQ324" s="138">
        <f t="shared" si="999"/>
        <v>0.8</v>
      </c>
      <c r="AR324" s="137">
        <f t="shared" si="1000"/>
        <v>0</v>
      </c>
      <c r="AS324" s="137">
        <f t="shared" si="1001"/>
        <v>0</v>
      </c>
      <c r="AT324" s="137">
        <f t="shared" si="1002"/>
        <v>0</v>
      </c>
      <c r="AU324" s="137">
        <f t="shared" si="1003"/>
        <v>0</v>
      </c>
      <c r="AV324" s="137">
        <f t="shared" si="1004"/>
        <v>0</v>
      </c>
      <c r="AW324" s="137">
        <f t="shared" si="1005"/>
        <v>0</v>
      </c>
      <c r="AX324" s="137">
        <f t="shared" si="1006"/>
        <v>0</v>
      </c>
      <c r="AY324" s="137">
        <f t="shared" si="1007"/>
        <v>0</v>
      </c>
      <c r="AZ324" s="137">
        <f t="shared" si="1008"/>
        <v>0</v>
      </c>
      <c r="BA324" s="137">
        <f t="shared" si="1009"/>
        <v>0</v>
      </c>
      <c r="BB324" s="137">
        <f t="shared" si="1010"/>
        <v>0</v>
      </c>
      <c r="BC324" s="137">
        <f t="shared" si="1011"/>
        <v>0</v>
      </c>
      <c r="BD324" s="137">
        <f t="shared" si="1012"/>
        <v>0</v>
      </c>
      <c r="BE324" s="137">
        <f t="shared" si="1013"/>
        <v>0</v>
      </c>
      <c r="BF324" s="137">
        <f t="shared" si="1014"/>
        <v>0</v>
      </c>
      <c r="BG324" s="139">
        <f t="shared" si="1015"/>
        <v>1.7495999999999998</v>
      </c>
      <c r="BH324" s="140">
        <f t="shared" si="1016"/>
        <v>0</v>
      </c>
      <c r="BI324" s="152">
        <f t="shared" si="1017"/>
        <v>22.221925925925927</v>
      </c>
      <c r="BJ324" s="152">
        <f t="shared" si="1018"/>
        <v>7.7776740740740742</v>
      </c>
      <c r="BK324" s="152">
        <f t="shared" si="1019"/>
        <v>29.999600000000001</v>
      </c>
      <c r="BL324" s="153">
        <f t="shared" si="1020"/>
        <v>0.25925925925925924</v>
      </c>
      <c r="BM324" s="141"/>
      <c r="BN324" s="152">
        <f t="shared" si="1021"/>
        <v>0</v>
      </c>
      <c r="BO324" s="152">
        <f t="shared" si="1022"/>
        <v>0</v>
      </c>
      <c r="BP324" s="152">
        <f t="shared" si="1023"/>
        <v>0</v>
      </c>
      <c r="BQ324" s="142"/>
      <c r="BR324" s="143">
        <f t="shared" si="1024"/>
        <v>28.25</v>
      </c>
      <c r="BS324" s="144">
        <f t="shared" si="1025"/>
        <v>1.7495999999999998</v>
      </c>
      <c r="BT324" s="144">
        <f t="shared" si="1026"/>
        <v>1.7495999999999998</v>
      </c>
      <c r="BU324" s="144">
        <f t="shared" si="1027"/>
        <v>0</v>
      </c>
      <c r="BV324" s="145">
        <f t="shared" si="1028"/>
        <v>0</v>
      </c>
      <c r="BW324" s="146">
        <f t="shared" si="1029"/>
        <v>0</v>
      </c>
      <c r="BX324" s="147"/>
      <c r="BY324" s="144">
        <f t="shared" si="1030"/>
        <v>22.221925925925927</v>
      </c>
      <c r="BZ324" s="144">
        <f t="shared" si="1031"/>
        <v>7.7776740740740742</v>
      </c>
      <c r="CA324" s="144">
        <f t="shared" si="1032"/>
        <v>29.999600000000001</v>
      </c>
      <c r="CB324" s="144">
        <f t="shared" si="1033"/>
        <v>0</v>
      </c>
      <c r="CC324" s="144">
        <f t="shared" si="1034"/>
        <v>0</v>
      </c>
      <c r="CD324" s="144">
        <f t="shared" si="1035"/>
        <v>0</v>
      </c>
      <c r="CE324" s="144">
        <f t="shared" si="1036"/>
        <v>0</v>
      </c>
      <c r="CF324" s="144">
        <f t="shared" si="1037"/>
        <v>0</v>
      </c>
      <c r="CG324" s="144">
        <f t="shared" si="1038"/>
        <v>0</v>
      </c>
      <c r="CH324" s="148">
        <f t="shared" si="1039"/>
        <v>0</v>
      </c>
    </row>
    <row r="325" spans="1:86" s="225" customFormat="1" ht="15.75" customHeight="1" x14ac:dyDescent="0.25">
      <c r="A325" s="273" t="s">
        <v>327</v>
      </c>
      <c r="B325" s="272" t="s">
        <v>383</v>
      </c>
      <c r="C325" s="274" t="s">
        <v>507</v>
      </c>
      <c r="D325" s="271" t="s">
        <v>358</v>
      </c>
      <c r="E325" s="270" t="s">
        <v>162</v>
      </c>
      <c r="F325" s="270" t="s">
        <v>170</v>
      </c>
      <c r="G325" s="270"/>
      <c r="H325" s="267">
        <v>2</v>
      </c>
      <c r="I325" s="266"/>
      <c r="J325" s="266" t="s">
        <v>506</v>
      </c>
      <c r="K325" s="124">
        <f t="shared" si="1044"/>
        <v>14</v>
      </c>
      <c r="L325" s="266">
        <v>10</v>
      </c>
      <c r="M325" s="266">
        <v>4</v>
      </c>
      <c r="N325" s="266" t="s">
        <v>122</v>
      </c>
      <c r="O325" s="266"/>
      <c r="P325" s="124">
        <f t="shared" si="1045"/>
        <v>1</v>
      </c>
      <c r="Q325" s="266">
        <v>1</v>
      </c>
      <c r="R325" s="266"/>
      <c r="S325" s="123" t="s">
        <v>329</v>
      </c>
      <c r="T325" s="266"/>
      <c r="U325" s="123" t="s">
        <v>390</v>
      </c>
      <c r="V325" s="266"/>
      <c r="W325" s="266"/>
      <c r="X325" s="123" t="s">
        <v>478</v>
      </c>
      <c r="Y325" s="123" t="s">
        <v>480</v>
      </c>
      <c r="Z325" s="297" t="s">
        <v>468</v>
      </c>
      <c r="AA325" s="126"/>
      <c r="AB325" s="127"/>
      <c r="AC325" s="128"/>
      <c r="AD325" s="129">
        <v>32</v>
      </c>
      <c r="AE325" s="130">
        <v>24</v>
      </c>
      <c r="AF325" s="131"/>
      <c r="AG325" s="132"/>
      <c r="AH325" s="133"/>
      <c r="AI325" s="132"/>
      <c r="AJ325" s="134"/>
      <c r="AK325" s="269" t="s">
        <v>332</v>
      </c>
      <c r="AL325" s="268"/>
      <c r="AM325" s="267"/>
      <c r="AN325" s="136">
        <f t="shared" si="996"/>
        <v>0</v>
      </c>
      <c r="AO325" s="137">
        <f t="shared" si="997"/>
        <v>0</v>
      </c>
      <c r="AP325" s="137">
        <f t="shared" si="998"/>
        <v>0</v>
      </c>
      <c r="AQ325" s="138">
        <f t="shared" si="999"/>
        <v>0</v>
      </c>
      <c r="AR325" s="137">
        <f t="shared" si="1000"/>
        <v>0</v>
      </c>
      <c r="AS325" s="137">
        <f t="shared" si="1001"/>
        <v>0</v>
      </c>
      <c r="AT325" s="137">
        <f t="shared" si="1002"/>
        <v>0</v>
      </c>
      <c r="AU325" s="137">
        <f t="shared" si="1003"/>
        <v>0</v>
      </c>
      <c r="AV325" s="137">
        <f t="shared" si="1004"/>
        <v>0</v>
      </c>
      <c r="AW325" s="137">
        <f t="shared" si="1005"/>
        <v>0</v>
      </c>
      <c r="AX325" s="137">
        <f t="shared" si="1006"/>
        <v>2.0332307692307685</v>
      </c>
      <c r="AY325" s="137">
        <f t="shared" si="1007"/>
        <v>0</v>
      </c>
      <c r="AZ325" s="137">
        <f t="shared" si="1008"/>
        <v>0</v>
      </c>
      <c r="BA325" s="137">
        <f t="shared" si="1009"/>
        <v>0</v>
      </c>
      <c r="BB325" s="137">
        <f t="shared" si="1010"/>
        <v>0</v>
      </c>
      <c r="BC325" s="137">
        <f t="shared" si="1011"/>
        <v>0</v>
      </c>
      <c r="BD325" s="137">
        <f t="shared" si="1012"/>
        <v>0</v>
      </c>
      <c r="BE325" s="137">
        <f t="shared" si="1013"/>
        <v>0</v>
      </c>
      <c r="BF325" s="137">
        <f t="shared" si="1014"/>
        <v>0</v>
      </c>
      <c r="BG325" s="139">
        <f t="shared" si="1015"/>
        <v>0</v>
      </c>
      <c r="BH325" s="140">
        <f t="shared" si="1016"/>
        <v>0</v>
      </c>
      <c r="BI325" s="152">
        <f t="shared" si="1017"/>
        <v>24.309450549450549</v>
      </c>
      <c r="BJ325" s="152">
        <f t="shared" si="1018"/>
        <v>9.7237802197802186</v>
      </c>
      <c r="BK325" s="152">
        <f t="shared" si="1019"/>
        <v>34.033230769230769</v>
      </c>
      <c r="BL325" s="153">
        <f t="shared" si="1020"/>
        <v>0.2857142857142857</v>
      </c>
      <c r="BM325" s="141"/>
      <c r="BN325" s="152">
        <f t="shared" si="1021"/>
        <v>0</v>
      </c>
      <c r="BO325" s="152">
        <f t="shared" si="1022"/>
        <v>0</v>
      </c>
      <c r="BP325" s="152">
        <f t="shared" si="1023"/>
        <v>0</v>
      </c>
      <c r="BQ325" s="142"/>
      <c r="BR325" s="143">
        <f t="shared" si="1024"/>
        <v>32</v>
      </c>
      <c r="BS325" s="144">
        <f t="shared" si="1025"/>
        <v>2.0332307692307685</v>
      </c>
      <c r="BT325" s="144">
        <f t="shared" si="1026"/>
        <v>2.0332307692307685</v>
      </c>
      <c r="BU325" s="144">
        <f t="shared" si="1027"/>
        <v>0</v>
      </c>
      <c r="BV325" s="145">
        <f t="shared" si="1028"/>
        <v>0</v>
      </c>
      <c r="BW325" s="146">
        <f t="shared" si="1029"/>
        <v>0</v>
      </c>
      <c r="BX325" s="147"/>
      <c r="BY325" s="144">
        <f t="shared" si="1030"/>
        <v>24.309450549450549</v>
      </c>
      <c r="BZ325" s="144">
        <f t="shared" si="1031"/>
        <v>9.7237802197802186</v>
      </c>
      <c r="CA325" s="144">
        <f t="shared" si="1032"/>
        <v>34.033230769230769</v>
      </c>
      <c r="CB325" s="144">
        <f t="shared" si="1033"/>
        <v>0</v>
      </c>
      <c r="CC325" s="144">
        <f t="shared" si="1034"/>
        <v>0</v>
      </c>
      <c r="CD325" s="144">
        <f t="shared" si="1035"/>
        <v>0</v>
      </c>
      <c r="CE325" s="144">
        <f t="shared" si="1036"/>
        <v>0</v>
      </c>
      <c r="CF325" s="144">
        <f t="shared" si="1037"/>
        <v>0</v>
      </c>
      <c r="CG325" s="144">
        <f t="shared" si="1038"/>
        <v>0</v>
      </c>
      <c r="CH325" s="148">
        <f t="shared" si="1039"/>
        <v>0</v>
      </c>
    </row>
    <row r="326" spans="1:86" s="225" customFormat="1" ht="15.75" customHeight="1" x14ac:dyDescent="0.25">
      <c r="A326" s="273" t="s">
        <v>327</v>
      </c>
      <c r="B326" s="272" t="s">
        <v>383</v>
      </c>
      <c r="C326" s="274" t="s">
        <v>507</v>
      </c>
      <c r="D326" s="271" t="s">
        <v>358</v>
      </c>
      <c r="E326" s="270" t="s">
        <v>162</v>
      </c>
      <c r="F326" s="270" t="s">
        <v>170</v>
      </c>
      <c r="G326" s="270"/>
      <c r="H326" s="267">
        <v>2</v>
      </c>
      <c r="I326" s="266"/>
      <c r="J326" s="266" t="s">
        <v>506</v>
      </c>
      <c r="K326" s="124">
        <f t="shared" si="1044"/>
        <v>13</v>
      </c>
      <c r="L326" s="266">
        <v>10</v>
      </c>
      <c r="M326" s="266">
        <v>3</v>
      </c>
      <c r="N326" s="266" t="s">
        <v>122</v>
      </c>
      <c r="O326" s="266"/>
      <c r="P326" s="124">
        <f t="shared" si="1045"/>
        <v>1</v>
      </c>
      <c r="Q326" s="266">
        <v>1</v>
      </c>
      <c r="R326" s="266"/>
      <c r="S326" s="123" t="s">
        <v>329</v>
      </c>
      <c r="T326" s="266"/>
      <c r="U326" s="123" t="s">
        <v>390</v>
      </c>
      <c r="V326" s="266"/>
      <c r="W326" s="266"/>
      <c r="X326" s="123" t="s">
        <v>478</v>
      </c>
      <c r="Y326" s="123" t="s">
        <v>480</v>
      </c>
      <c r="Z326" s="297" t="s">
        <v>468</v>
      </c>
      <c r="AA326" s="126"/>
      <c r="AB326" s="127"/>
      <c r="AC326" s="128"/>
      <c r="AD326" s="129">
        <v>32</v>
      </c>
      <c r="AE326" s="130">
        <v>24</v>
      </c>
      <c r="AF326" s="131"/>
      <c r="AG326" s="132"/>
      <c r="AH326" s="133"/>
      <c r="AI326" s="132"/>
      <c r="AJ326" s="134"/>
      <c r="AK326" s="269" t="s">
        <v>332</v>
      </c>
      <c r="AL326" s="268"/>
      <c r="AM326" s="267"/>
      <c r="AN326" s="136">
        <f t="shared" ref="AN326:AN366" si="1046">IF(SUM(AB326:AD326)&lt;&gt;0,IF(I326="З",З1*K326,0),0)</f>
        <v>0</v>
      </c>
      <c r="AO326" s="137">
        <f t="shared" ref="AO326:AO366" si="1047">IF(SUM(AB326:AD326)&lt;&gt;0,IF(I326="Э",ЭДЗ*K326,0),0)</f>
        <v>0</v>
      </c>
      <c r="AP326" s="137">
        <f t="shared" ref="AP326:AP366" si="1048">IF(I326="Э",IF(SUM(AB326:AD326)&lt;&gt;0,IF(K326&gt;=6,КПЭ*P326,1*P326)),0)</f>
        <v>0</v>
      </c>
      <c r="AQ326" s="138">
        <f t="shared" ref="AQ326:AQ366" si="1049">IF(AND(A326="Дн",N326="лек"),ТКЛД*AB326*P326,IF(AND(A326="А",F326="о",N326="лек"),ТКЛД*AB326*P326,IF(AND(A326="В",N326="лек"),ТКЛВ*AB326*P326,IF(AND(A326="З",N326="лек"),ТКЛЗ*AB326*P326,IF(AND(F326="з",N326="лек"),ТКЛЗ*K326,0)))))</f>
        <v>0</v>
      </c>
      <c r="AR326" s="137">
        <f t="shared" ref="AR326:AR366" si="1050">IF(OR(N326="ВЭМ",N326="ВЭА",N326="КЭ"),K326*ЭА,IF(N326="ВЭ",КПЭ,IF(N326="ПАС",K326*З2,0)))</f>
        <v>0</v>
      </c>
      <c r="AS326" s="137">
        <f t="shared" ref="AS326:AS366" si="1051">IF(OR(A326="З",F326="з",A326="В"),IF(AG326="г",AF326*K326*0.75,IF(AG326="",AF326*K326*РКЗ)),0)</f>
        <v>0</v>
      </c>
      <c r="AT326" s="137">
        <f t="shared" ref="AT326:AT366" si="1052">IF(OR(A326="З",F326="з",A326="в"),IF(AH326="мг",K326*ирпзг1,IF(AH326="А",K326*ирпзг2,0)),0)</f>
        <v>0</v>
      </c>
      <c r="AU326" s="137">
        <f t="shared" ref="AU326:AU366" si="1053">IF(OR(A326="З",A326="В",F326="з"),IF(N326&lt;&gt;"лек",IF(AB326="",K326*AI326*КРЗ,0),0),0)</f>
        <v>0</v>
      </c>
      <c r="AV326" s="137">
        <f t="shared" ref="AV326:AV366" si="1054">IF(OR(A326="З",A326="В",F326="з"),IF(N326&lt;&gt;"лек",IF(AB326="",K326*AJ326*КПЗ,0),0),0)</f>
        <v>0</v>
      </c>
      <c r="AW326" s="137">
        <f t="shared" ref="AW326:AW366" si="1055">IF(OR(N326="УП",N326="ПП"),рп*K326*AL326,IF(N326="ГП",K326*AL326*рпг,IF(N326="ПЛ",K326*AL326*РПП,0)))</f>
        <v>0</v>
      </c>
      <c r="AX326" s="137">
        <f t="shared" ref="AX326:AX366" si="1056">IF(OR(A326="Дн",F326="о"),IF(AK326="кр",(((0.01*AE326)+(кр*((40+0.6*AE326)/(180-AE326))))*0.3*K326),IF(AK326="ки",(((0.01*AE326)+(ки*((40+0.6*AE326)/(180-AE326))))*0.3*K326),IF(AK326="кт",(((0.01*AE326)+(кт*((40+0.6*AE326)/(180-AE326))))*0.3*K326),IF(AK326="кп",(((0.01*AE326)+(кп*((40+0.6*AE326)/(180-AE326))))*0.3*K326),IF(AK326="рф",(((0.01*AE326)+(рф*((40+0.6*AE326)/(180-AE326))))*0.3*K326),IF(AK326="ка",(((0.01*AE326)+(6*((40+0.6*AE326)/(180-AE326))))*0.3*K326),0)))))),0)</f>
        <v>1.8879999999999995</v>
      </c>
      <c r="AY326" s="137">
        <f t="shared" ref="AY326:AY366" si="1057">IF(N326="НР",IF(OR(F326="б",F326="с",F326="аб",F326="пб"),K326*рп*AL326,IF(F326="м",K326*нрм*AL326)),0)</f>
        <v>0</v>
      </c>
      <c r="AZ326" s="137">
        <f t="shared" ref="AZ326:AZ366" si="1058">IF(C326="ДП",HLOOKUP(IF(N326="К",T326,IF(N326="Р",N326,1)),столбцы,(MATCH(CONCATENATE(J326,E326,F326,G326),строки,0)+2),FALSE)*K326,0)</f>
        <v>0</v>
      </c>
      <c r="BA326" s="137">
        <f t="shared" ref="BA326:BA366" si="1059">IF(C326="ДПР",IF(N326="Д",K326*Д,IF(N326="РДП",IF(OR(F326="с",F326="м"),K326*РДП1,0))),0)+IF(C326="ДПР",IF(N326="А",K326*А,0))</f>
        <v>0</v>
      </c>
      <c r="BB326" s="137">
        <f t="shared" ref="BB326:BB366" si="1060">IF(AND(A326&lt;&gt;"А",C326="ГЭК"),IF(N326="ЧГ",K326*ЧГ,IF(N326="ПГ",K326*ПГ,IF(N326="СГ",K326*СГ,0))))+IF(AND(A326="А",C326="ГЭК",I326="нкр"),IF(N326="ЧГ",K326*ЧГ*2,IF(N326="ПГ",K326*ПГ*2,IF(N326="СГ",K326*СГ*2,0))))</f>
        <v>0</v>
      </c>
      <c r="BC326" s="137">
        <f t="shared" ref="BC326:BC366" si="1061">IF((8*AM326)&gt;=BB326,BB326,IF((8*AM326)&lt;BB326,8*AM326,0))</f>
        <v>0</v>
      </c>
      <c r="BD326" s="137">
        <f t="shared" ref="BD326:BD366" si="1062">IF(AND(A326="А",F326="о",N326="РА"),РАО*K326,IF(AND(A326="А",F326="з",N326="РА"),РАЗ*K326,0)+IF(AND(A326="А",H326=1,N326="РА"),2*K326,0)+IF(AND(A326="А",C326="История и философия науки",AK326="рф"),А*K326,0))</f>
        <v>0</v>
      </c>
      <c r="BE326" s="137">
        <f t="shared" ref="BE326:BE366" si="1063">IF(C326="Экспертиза",IF(N326="УСК",K326*кр,IF(N326="УСД",K326*ДР,0)),0)</f>
        <v>0</v>
      </c>
      <c r="BF326" s="137">
        <f t="shared" ref="BF326:BF366" si="1064">IF(OR(E326="54.05.01",E326="54.03.01"),IF(N326="П",AK326*6,IF(N326="У",AK326*3,IF(AK326="кпм",КПМ*K326,0))),0)</f>
        <v>0</v>
      </c>
      <c r="BG326" s="139">
        <f t="shared" ref="BG326:BG366" si="1065">IF(OR(A326="Дн",A326="В",F326="о"),IF(OR(I326="Э",I326="З"),AA326*K326*РГ,0),0)</f>
        <v>0</v>
      </c>
      <c r="BH326" s="140">
        <f t="shared" ref="BH326:BH366" si="1066">IF(C326="кафедра",рк,0)</f>
        <v>0</v>
      </c>
      <c r="BI326" s="152">
        <f t="shared" ref="BI326:BI366" si="1067">BK326*(1-BL326)</f>
        <v>26.067692307692305</v>
      </c>
      <c r="BJ326" s="152">
        <f t="shared" ref="BJ326:BJ366" si="1068">BK326*BL326</f>
        <v>7.8203076923076926</v>
      </c>
      <c r="BK326" s="152">
        <f t="shared" ref="BK326:BK366" si="1069">SUM(AN326:BH326,AB326:AD326)-BB326</f>
        <v>33.887999999999998</v>
      </c>
      <c r="BL326" s="153">
        <f t="shared" ref="BL326:BL366" si="1070">IF(SUM(L326:M326)&lt;&gt;0,(M326/K326),0)</f>
        <v>0.23076923076923078</v>
      </c>
      <c r="BM326" s="141"/>
      <c r="BN326" s="152">
        <f t="shared" ref="BN326:BN366" si="1071">IF(Y326="пч",BI326,0)</f>
        <v>0</v>
      </c>
      <c r="BO326" s="152">
        <f t="shared" ref="BO326:BO366" si="1072">IF(Y326="пч",BJ326,0)</f>
        <v>0</v>
      </c>
      <c r="BP326" s="152">
        <f t="shared" ref="BP326:BP366" si="1073">SUM(BN326:BO326)</f>
        <v>0</v>
      </c>
      <c r="BQ326" s="142"/>
      <c r="BR326" s="143">
        <f t="shared" ref="BR326:BR366" si="1074">SUM(AB326:AD326,AN326:AR326,AZ326,BC326,AW326)+IF(N326="Д",BA326,0)</f>
        <v>32</v>
      </c>
      <c r="BS326" s="144">
        <f t="shared" ref="BS326:BS366" si="1075">BT326+BU326+BV326</f>
        <v>1.8879999999999995</v>
      </c>
      <c r="BT326" s="144">
        <f t="shared" ref="BT326:BT366" si="1076">SUM(AT326,AX326,BG326)</f>
        <v>1.8879999999999995</v>
      </c>
      <c r="BU326" s="144">
        <f t="shared" ref="BU326:BU366" si="1077">SUM(AU326:AV326,AY326,BD326)+IF(AK326="кпм",BF326,0)+IF(N326="РДП",BA326,0)</f>
        <v>0</v>
      </c>
      <c r="BV326" s="145">
        <f t="shared" ref="BV326:BV366" si="1078">AS326</f>
        <v>0</v>
      </c>
      <c r="BW326" s="146">
        <f t="shared" ref="BW326:BW366" si="1079">BK326-BR326-BS326</f>
        <v>0</v>
      </c>
      <c r="BX326" s="147"/>
      <c r="BY326" s="144">
        <f t="shared" ref="BY326:BY366" si="1080">IF(A326="Дн",BI326,0)</f>
        <v>26.067692307692305</v>
      </c>
      <c r="BZ326" s="144">
        <f t="shared" ref="BZ326:BZ366" si="1081">IF(A326="Дн",BJ326,0)</f>
        <v>7.8203076923076926</v>
      </c>
      <c r="CA326" s="144">
        <f t="shared" ref="CA326:CA366" si="1082">IF(A326="Дн",BK326,0)</f>
        <v>33.887999999999998</v>
      </c>
      <c r="CB326" s="144">
        <f t="shared" ref="CB326:CB366" si="1083">IF(A326="З",BI326,0)</f>
        <v>0</v>
      </c>
      <c r="CC326" s="144">
        <f t="shared" ref="CC326:CC366" si="1084">IF(A326="З",BJ326,0)</f>
        <v>0</v>
      </c>
      <c r="CD326" s="144">
        <f t="shared" ref="CD326:CD366" si="1085">IF(A326="З",BK326,0)</f>
        <v>0</v>
      </c>
      <c r="CE326" s="144">
        <f t="shared" ref="CE326:CE366" si="1086">IF(AND(A326&lt;&gt;"З",A326&lt;&gt;"Дн"),BI326,0)</f>
        <v>0</v>
      </c>
      <c r="CF326" s="144">
        <f t="shared" ref="CF326:CF366" si="1087">IF(AND(A326&lt;&gt;"З",A326&lt;&gt;"Дн"),BJ326,0)</f>
        <v>0</v>
      </c>
      <c r="CG326" s="144">
        <f t="shared" ref="CG326:CG366" si="1088">IF(AND(A326&lt;&gt;"З",A326&lt;&gt;"Дн"),BK326,0)</f>
        <v>0</v>
      </c>
      <c r="CH326" s="148">
        <f t="shared" ref="CH326:CH366" si="1089">BK326-CA326-CD326-CG326</f>
        <v>0</v>
      </c>
    </row>
    <row r="327" spans="1:86" s="225" customFormat="1" ht="15.75" customHeight="1" x14ac:dyDescent="0.25">
      <c r="A327" s="273" t="s">
        <v>327</v>
      </c>
      <c r="B327" s="272" t="s">
        <v>383</v>
      </c>
      <c r="C327" s="274" t="s">
        <v>507</v>
      </c>
      <c r="D327" s="271" t="s">
        <v>358</v>
      </c>
      <c r="E327" s="270" t="s">
        <v>162</v>
      </c>
      <c r="F327" s="270" t="s">
        <v>170</v>
      </c>
      <c r="G327" s="270"/>
      <c r="H327" s="267">
        <v>3</v>
      </c>
      <c r="I327" s="266" t="s">
        <v>333</v>
      </c>
      <c r="J327" s="266" t="s">
        <v>506</v>
      </c>
      <c r="K327" s="124">
        <f t="shared" ref="K327:K331" si="1090">L327+M327</f>
        <v>53</v>
      </c>
      <c r="L327" s="266">
        <v>28</v>
      </c>
      <c r="M327" s="266">
        <v>25</v>
      </c>
      <c r="N327" s="266" t="s">
        <v>119</v>
      </c>
      <c r="O327" s="266"/>
      <c r="P327" s="124">
        <f t="shared" ref="P327:P331" si="1091">SUM(Q327:R327)</f>
        <v>2</v>
      </c>
      <c r="Q327" s="266">
        <v>2</v>
      </c>
      <c r="R327" s="266"/>
      <c r="S327" s="123" t="s">
        <v>329</v>
      </c>
      <c r="T327" s="266"/>
      <c r="U327" s="123" t="s">
        <v>390</v>
      </c>
      <c r="V327" s="123" t="s">
        <v>484</v>
      </c>
      <c r="W327" s="123" t="s">
        <v>530</v>
      </c>
      <c r="X327" s="123" t="s">
        <v>484</v>
      </c>
      <c r="Y327" s="123" t="s">
        <v>480</v>
      </c>
      <c r="Z327" s="297" t="s">
        <v>467</v>
      </c>
      <c r="AA327" s="126">
        <v>108</v>
      </c>
      <c r="AB327" s="127">
        <v>24</v>
      </c>
      <c r="AC327" s="128"/>
      <c r="AD327" s="129"/>
      <c r="AE327" s="130"/>
      <c r="AF327" s="131"/>
      <c r="AG327" s="132"/>
      <c r="AH327" s="133"/>
      <c r="AI327" s="132"/>
      <c r="AJ327" s="134"/>
      <c r="AK327" s="269"/>
      <c r="AL327" s="268"/>
      <c r="AM327" s="267"/>
      <c r="AN327" s="136">
        <f t="shared" si="1046"/>
        <v>0</v>
      </c>
      <c r="AO327" s="137">
        <f t="shared" si="1047"/>
        <v>18.549999999999997</v>
      </c>
      <c r="AP327" s="137">
        <f t="shared" si="1048"/>
        <v>4</v>
      </c>
      <c r="AQ327" s="138">
        <f t="shared" si="1049"/>
        <v>2.4000000000000004</v>
      </c>
      <c r="AR327" s="137">
        <f t="shared" si="1050"/>
        <v>0</v>
      </c>
      <c r="AS327" s="137">
        <f t="shared" si="1051"/>
        <v>0</v>
      </c>
      <c r="AT327" s="137">
        <f t="shared" si="1052"/>
        <v>0</v>
      </c>
      <c r="AU327" s="137">
        <f t="shared" si="1053"/>
        <v>0</v>
      </c>
      <c r="AV327" s="137">
        <f t="shared" si="1054"/>
        <v>0</v>
      </c>
      <c r="AW327" s="137">
        <f t="shared" si="1055"/>
        <v>0</v>
      </c>
      <c r="AX327" s="137">
        <f t="shared" si="1056"/>
        <v>0</v>
      </c>
      <c r="AY327" s="137">
        <f t="shared" si="1057"/>
        <v>0</v>
      </c>
      <c r="AZ327" s="137">
        <f t="shared" si="1058"/>
        <v>0</v>
      </c>
      <c r="BA327" s="137">
        <f t="shared" si="1059"/>
        <v>0</v>
      </c>
      <c r="BB327" s="137">
        <f t="shared" si="1060"/>
        <v>0</v>
      </c>
      <c r="BC327" s="137">
        <f t="shared" si="1061"/>
        <v>0</v>
      </c>
      <c r="BD327" s="137">
        <f t="shared" si="1062"/>
        <v>0</v>
      </c>
      <c r="BE327" s="137">
        <f t="shared" si="1063"/>
        <v>0</v>
      </c>
      <c r="BF327" s="137">
        <f t="shared" si="1064"/>
        <v>0</v>
      </c>
      <c r="BG327" s="139">
        <f t="shared" si="1065"/>
        <v>3.4343999999999997</v>
      </c>
      <c r="BH327" s="140">
        <f t="shared" si="1066"/>
        <v>0</v>
      </c>
      <c r="BI327" s="152">
        <f t="shared" si="1067"/>
        <v>27.674777358490566</v>
      </c>
      <c r="BJ327" s="152">
        <f t="shared" si="1068"/>
        <v>24.709622641509434</v>
      </c>
      <c r="BK327" s="152">
        <f t="shared" si="1069"/>
        <v>52.384399999999999</v>
      </c>
      <c r="BL327" s="153">
        <f t="shared" si="1070"/>
        <v>0.47169811320754718</v>
      </c>
      <c r="BM327" s="141"/>
      <c r="BN327" s="152">
        <f t="shared" si="1071"/>
        <v>0</v>
      </c>
      <c r="BO327" s="152">
        <f t="shared" si="1072"/>
        <v>0</v>
      </c>
      <c r="BP327" s="152">
        <f t="shared" si="1073"/>
        <v>0</v>
      </c>
      <c r="BQ327" s="142"/>
      <c r="BR327" s="143">
        <f t="shared" si="1074"/>
        <v>48.949999999999996</v>
      </c>
      <c r="BS327" s="144">
        <f t="shared" si="1075"/>
        <v>3.4343999999999997</v>
      </c>
      <c r="BT327" s="144">
        <f t="shared" si="1076"/>
        <v>3.4343999999999997</v>
      </c>
      <c r="BU327" s="144">
        <f t="shared" si="1077"/>
        <v>0</v>
      </c>
      <c r="BV327" s="145">
        <f t="shared" si="1078"/>
        <v>0</v>
      </c>
      <c r="BW327" s="146">
        <f t="shared" si="1079"/>
        <v>3.9968028886505635E-15</v>
      </c>
      <c r="BX327" s="147"/>
      <c r="BY327" s="144">
        <f t="shared" si="1080"/>
        <v>27.674777358490566</v>
      </c>
      <c r="BZ327" s="144">
        <f t="shared" si="1081"/>
        <v>24.709622641509434</v>
      </c>
      <c r="CA327" s="144">
        <f t="shared" si="1082"/>
        <v>52.384399999999999</v>
      </c>
      <c r="CB327" s="144">
        <f t="shared" si="1083"/>
        <v>0</v>
      </c>
      <c r="CC327" s="144">
        <f t="shared" si="1084"/>
        <v>0</v>
      </c>
      <c r="CD327" s="144">
        <f t="shared" si="1085"/>
        <v>0</v>
      </c>
      <c r="CE327" s="144">
        <f t="shared" si="1086"/>
        <v>0</v>
      </c>
      <c r="CF327" s="144">
        <f t="shared" si="1087"/>
        <v>0</v>
      </c>
      <c r="CG327" s="144">
        <f t="shared" si="1088"/>
        <v>0</v>
      </c>
      <c r="CH327" s="148">
        <f t="shared" si="1089"/>
        <v>0</v>
      </c>
    </row>
    <row r="328" spans="1:86" s="225" customFormat="1" ht="15.75" customHeight="1" x14ac:dyDescent="0.25">
      <c r="A328" s="273" t="s">
        <v>327</v>
      </c>
      <c r="B328" s="272" t="s">
        <v>383</v>
      </c>
      <c r="C328" s="274" t="s">
        <v>507</v>
      </c>
      <c r="D328" s="271" t="s">
        <v>358</v>
      </c>
      <c r="E328" s="270" t="s">
        <v>162</v>
      </c>
      <c r="F328" s="270" t="s">
        <v>170</v>
      </c>
      <c r="G328" s="270"/>
      <c r="H328" s="267">
        <v>3</v>
      </c>
      <c r="I328" s="266"/>
      <c r="J328" s="266" t="s">
        <v>506</v>
      </c>
      <c r="K328" s="124">
        <f t="shared" ref="K328" si="1092">L328+M328</f>
        <v>13</v>
      </c>
      <c r="L328" s="266">
        <v>7</v>
      </c>
      <c r="M328" s="266">
        <v>6</v>
      </c>
      <c r="N328" s="266" t="s">
        <v>122</v>
      </c>
      <c r="O328" s="266"/>
      <c r="P328" s="124">
        <f t="shared" ref="P328" si="1093">SUM(Q328:R328)</f>
        <v>1</v>
      </c>
      <c r="Q328" s="266">
        <v>1</v>
      </c>
      <c r="R328" s="266"/>
      <c r="S328" s="123" t="s">
        <v>329</v>
      </c>
      <c r="T328" s="266"/>
      <c r="U328" s="123" t="s">
        <v>390</v>
      </c>
      <c r="V328" s="123"/>
      <c r="W328" s="123"/>
      <c r="X328" s="123" t="s">
        <v>478</v>
      </c>
      <c r="Y328" s="123" t="s">
        <v>480</v>
      </c>
      <c r="Z328" s="297" t="s">
        <v>468</v>
      </c>
      <c r="AA328" s="126"/>
      <c r="AB328" s="127"/>
      <c r="AC328" s="128"/>
      <c r="AD328" s="129">
        <v>24</v>
      </c>
      <c r="AE328" s="130">
        <v>24</v>
      </c>
      <c r="AF328" s="131"/>
      <c r="AG328" s="132"/>
      <c r="AH328" s="133"/>
      <c r="AI328" s="132"/>
      <c r="AJ328" s="134"/>
      <c r="AK328" s="269" t="s">
        <v>332</v>
      </c>
      <c r="AL328" s="268"/>
      <c r="AM328" s="267"/>
      <c r="AN328" s="136">
        <f t="shared" si="1046"/>
        <v>0</v>
      </c>
      <c r="AO328" s="137">
        <f t="shared" si="1047"/>
        <v>0</v>
      </c>
      <c r="AP328" s="137">
        <f t="shared" si="1048"/>
        <v>0</v>
      </c>
      <c r="AQ328" s="138">
        <f t="shared" si="1049"/>
        <v>0</v>
      </c>
      <c r="AR328" s="137">
        <f t="shared" si="1050"/>
        <v>0</v>
      </c>
      <c r="AS328" s="137">
        <f t="shared" si="1051"/>
        <v>0</v>
      </c>
      <c r="AT328" s="137">
        <f t="shared" si="1052"/>
        <v>0</v>
      </c>
      <c r="AU328" s="137">
        <f t="shared" si="1053"/>
        <v>0</v>
      </c>
      <c r="AV328" s="137">
        <f t="shared" si="1054"/>
        <v>0</v>
      </c>
      <c r="AW328" s="137">
        <f t="shared" si="1055"/>
        <v>0</v>
      </c>
      <c r="AX328" s="137">
        <f t="shared" si="1056"/>
        <v>1.8879999999999995</v>
      </c>
      <c r="AY328" s="137">
        <f t="shared" si="1057"/>
        <v>0</v>
      </c>
      <c r="AZ328" s="137">
        <f t="shared" si="1058"/>
        <v>0</v>
      </c>
      <c r="BA328" s="137">
        <f t="shared" si="1059"/>
        <v>0</v>
      </c>
      <c r="BB328" s="137">
        <f t="shared" si="1060"/>
        <v>0</v>
      </c>
      <c r="BC328" s="137">
        <f t="shared" si="1061"/>
        <v>0</v>
      </c>
      <c r="BD328" s="137">
        <f t="shared" si="1062"/>
        <v>0</v>
      </c>
      <c r="BE328" s="137">
        <f t="shared" si="1063"/>
        <v>0</v>
      </c>
      <c r="BF328" s="137">
        <f t="shared" si="1064"/>
        <v>0</v>
      </c>
      <c r="BG328" s="139">
        <f t="shared" si="1065"/>
        <v>0</v>
      </c>
      <c r="BH328" s="140">
        <f t="shared" si="1066"/>
        <v>0</v>
      </c>
      <c r="BI328" s="152">
        <f t="shared" si="1067"/>
        <v>13.939692307692306</v>
      </c>
      <c r="BJ328" s="152">
        <f t="shared" si="1068"/>
        <v>11.948307692307692</v>
      </c>
      <c r="BK328" s="152">
        <f t="shared" si="1069"/>
        <v>25.887999999999998</v>
      </c>
      <c r="BL328" s="153">
        <f t="shared" si="1070"/>
        <v>0.46153846153846156</v>
      </c>
      <c r="BM328" s="141"/>
      <c r="BN328" s="152">
        <f t="shared" si="1071"/>
        <v>0</v>
      </c>
      <c r="BO328" s="152">
        <f t="shared" si="1072"/>
        <v>0</v>
      </c>
      <c r="BP328" s="152">
        <f t="shared" si="1073"/>
        <v>0</v>
      </c>
      <c r="BQ328" s="142"/>
      <c r="BR328" s="143">
        <f t="shared" si="1074"/>
        <v>24</v>
      </c>
      <c r="BS328" s="144">
        <f t="shared" si="1075"/>
        <v>1.8879999999999995</v>
      </c>
      <c r="BT328" s="144">
        <f t="shared" si="1076"/>
        <v>1.8879999999999995</v>
      </c>
      <c r="BU328" s="144">
        <f t="shared" si="1077"/>
        <v>0</v>
      </c>
      <c r="BV328" s="145">
        <f t="shared" si="1078"/>
        <v>0</v>
      </c>
      <c r="BW328" s="146">
        <f t="shared" si="1079"/>
        <v>0</v>
      </c>
      <c r="BX328" s="147"/>
      <c r="BY328" s="144">
        <f t="shared" si="1080"/>
        <v>13.939692307692306</v>
      </c>
      <c r="BZ328" s="144">
        <f t="shared" si="1081"/>
        <v>11.948307692307692</v>
      </c>
      <c r="CA328" s="144">
        <f t="shared" si="1082"/>
        <v>25.887999999999998</v>
      </c>
      <c r="CB328" s="144">
        <f t="shared" si="1083"/>
        <v>0</v>
      </c>
      <c r="CC328" s="144">
        <f t="shared" si="1084"/>
        <v>0</v>
      </c>
      <c r="CD328" s="144">
        <f t="shared" si="1085"/>
        <v>0</v>
      </c>
      <c r="CE328" s="144">
        <f t="shared" si="1086"/>
        <v>0</v>
      </c>
      <c r="CF328" s="144">
        <f t="shared" si="1087"/>
        <v>0</v>
      </c>
      <c r="CG328" s="144">
        <f t="shared" si="1088"/>
        <v>0</v>
      </c>
      <c r="CH328" s="148">
        <f t="shared" si="1089"/>
        <v>0</v>
      </c>
    </row>
    <row r="329" spans="1:86" s="225" customFormat="1" ht="15.75" customHeight="1" x14ac:dyDescent="0.25">
      <c r="A329" s="273" t="s">
        <v>327</v>
      </c>
      <c r="B329" s="272" t="s">
        <v>383</v>
      </c>
      <c r="C329" s="274" t="s">
        <v>507</v>
      </c>
      <c r="D329" s="271" t="s">
        <v>358</v>
      </c>
      <c r="E329" s="270" t="s">
        <v>162</v>
      </c>
      <c r="F329" s="270" t="s">
        <v>170</v>
      </c>
      <c r="G329" s="270"/>
      <c r="H329" s="267">
        <v>3</v>
      </c>
      <c r="I329" s="266"/>
      <c r="J329" s="266" t="s">
        <v>506</v>
      </c>
      <c r="K329" s="124">
        <f t="shared" si="1090"/>
        <v>13</v>
      </c>
      <c r="L329" s="266">
        <v>7</v>
      </c>
      <c r="M329" s="266">
        <v>6</v>
      </c>
      <c r="N329" s="266" t="s">
        <v>122</v>
      </c>
      <c r="O329" s="266"/>
      <c r="P329" s="124">
        <f t="shared" si="1091"/>
        <v>1</v>
      </c>
      <c r="Q329" s="266">
        <v>1</v>
      </c>
      <c r="R329" s="266"/>
      <c r="S329" s="123" t="s">
        <v>329</v>
      </c>
      <c r="T329" s="266"/>
      <c r="U329" s="123" t="s">
        <v>390</v>
      </c>
      <c r="V329" s="123"/>
      <c r="W329" s="123"/>
      <c r="X329" s="123" t="s">
        <v>478</v>
      </c>
      <c r="Y329" s="123" t="s">
        <v>480</v>
      </c>
      <c r="Z329" s="297" t="s">
        <v>468</v>
      </c>
      <c r="AA329" s="126"/>
      <c r="AB329" s="127"/>
      <c r="AC329" s="128"/>
      <c r="AD329" s="129">
        <v>24</v>
      </c>
      <c r="AE329" s="130">
        <v>24</v>
      </c>
      <c r="AF329" s="131"/>
      <c r="AG329" s="132"/>
      <c r="AH329" s="133"/>
      <c r="AI329" s="132"/>
      <c r="AJ329" s="134"/>
      <c r="AK329" s="269" t="s">
        <v>332</v>
      </c>
      <c r="AL329" s="268"/>
      <c r="AM329" s="267"/>
      <c r="AN329" s="136">
        <f t="shared" si="1046"/>
        <v>0</v>
      </c>
      <c r="AO329" s="137">
        <f t="shared" si="1047"/>
        <v>0</v>
      </c>
      <c r="AP329" s="137">
        <f t="shared" si="1048"/>
        <v>0</v>
      </c>
      <c r="AQ329" s="138">
        <f t="shared" si="1049"/>
        <v>0</v>
      </c>
      <c r="AR329" s="137">
        <f t="shared" si="1050"/>
        <v>0</v>
      </c>
      <c r="AS329" s="137">
        <f t="shared" si="1051"/>
        <v>0</v>
      </c>
      <c r="AT329" s="137">
        <f t="shared" si="1052"/>
        <v>0</v>
      </c>
      <c r="AU329" s="137">
        <f t="shared" si="1053"/>
        <v>0</v>
      </c>
      <c r="AV329" s="137">
        <f t="shared" si="1054"/>
        <v>0</v>
      </c>
      <c r="AW329" s="137">
        <f t="shared" si="1055"/>
        <v>0</v>
      </c>
      <c r="AX329" s="137">
        <f t="shared" si="1056"/>
        <v>1.8879999999999995</v>
      </c>
      <c r="AY329" s="137">
        <f t="shared" si="1057"/>
        <v>0</v>
      </c>
      <c r="AZ329" s="137">
        <f t="shared" si="1058"/>
        <v>0</v>
      </c>
      <c r="BA329" s="137">
        <f t="shared" si="1059"/>
        <v>0</v>
      </c>
      <c r="BB329" s="137">
        <f t="shared" si="1060"/>
        <v>0</v>
      </c>
      <c r="BC329" s="137">
        <f t="shared" si="1061"/>
        <v>0</v>
      </c>
      <c r="BD329" s="137">
        <f t="shared" si="1062"/>
        <v>0</v>
      </c>
      <c r="BE329" s="137">
        <f t="shared" si="1063"/>
        <v>0</v>
      </c>
      <c r="BF329" s="137">
        <f t="shared" si="1064"/>
        <v>0</v>
      </c>
      <c r="BG329" s="139">
        <f t="shared" si="1065"/>
        <v>0</v>
      </c>
      <c r="BH329" s="140">
        <f t="shared" si="1066"/>
        <v>0</v>
      </c>
      <c r="BI329" s="152">
        <f t="shared" si="1067"/>
        <v>13.939692307692306</v>
      </c>
      <c r="BJ329" s="152">
        <f t="shared" si="1068"/>
        <v>11.948307692307692</v>
      </c>
      <c r="BK329" s="152">
        <f t="shared" si="1069"/>
        <v>25.887999999999998</v>
      </c>
      <c r="BL329" s="153">
        <f t="shared" si="1070"/>
        <v>0.46153846153846156</v>
      </c>
      <c r="BM329" s="141"/>
      <c r="BN329" s="152">
        <f t="shared" si="1071"/>
        <v>0</v>
      </c>
      <c r="BO329" s="152">
        <f t="shared" si="1072"/>
        <v>0</v>
      </c>
      <c r="BP329" s="152">
        <f t="shared" si="1073"/>
        <v>0</v>
      </c>
      <c r="BQ329" s="142"/>
      <c r="BR329" s="143">
        <f t="shared" si="1074"/>
        <v>24</v>
      </c>
      <c r="BS329" s="144">
        <f t="shared" si="1075"/>
        <v>1.8879999999999995</v>
      </c>
      <c r="BT329" s="144">
        <f t="shared" si="1076"/>
        <v>1.8879999999999995</v>
      </c>
      <c r="BU329" s="144">
        <f t="shared" si="1077"/>
        <v>0</v>
      </c>
      <c r="BV329" s="145">
        <f t="shared" si="1078"/>
        <v>0</v>
      </c>
      <c r="BW329" s="146">
        <f t="shared" si="1079"/>
        <v>0</v>
      </c>
      <c r="BX329" s="147"/>
      <c r="BY329" s="144">
        <f t="shared" si="1080"/>
        <v>13.939692307692306</v>
      </c>
      <c r="BZ329" s="144">
        <f t="shared" si="1081"/>
        <v>11.948307692307692</v>
      </c>
      <c r="CA329" s="144">
        <f t="shared" si="1082"/>
        <v>25.887999999999998</v>
      </c>
      <c r="CB329" s="144">
        <f t="shared" si="1083"/>
        <v>0</v>
      </c>
      <c r="CC329" s="144">
        <f t="shared" si="1084"/>
        <v>0</v>
      </c>
      <c r="CD329" s="144">
        <f t="shared" si="1085"/>
        <v>0</v>
      </c>
      <c r="CE329" s="144">
        <f t="shared" si="1086"/>
        <v>0</v>
      </c>
      <c r="CF329" s="144">
        <f t="shared" si="1087"/>
        <v>0</v>
      </c>
      <c r="CG329" s="144">
        <f t="shared" si="1088"/>
        <v>0</v>
      </c>
      <c r="CH329" s="148">
        <f t="shared" si="1089"/>
        <v>0</v>
      </c>
    </row>
    <row r="330" spans="1:86" s="225" customFormat="1" ht="15.75" customHeight="1" x14ac:dyDescent="0.25">
      <c r="A330" s="273" t="s">
        <v>327</v>
      </c>
      <c r="B330" s="272" t="s">
        <v>383</v>
      </c>
      <c r="C330" s="274" t="s">
        <v>507</v>
      </c>
      <c r="D330" s="271" t="s">
        <v>358</v>
      </c>
      <c r="E330" s="270" t="s">
        <v>162</v>
      </c>
      <c r="F330" s="270" t="s">
        <v>170</v>
      </c>
      <c r="G330" s="270"/>
      <c r="H330" s="267">
        <v>3</v>
      </c>
      <c r="I330" s="266"/>
      <c r="J330" s="266" t="s">
        <v>506</v>
      </c>
      <c r="K330" s="124">
        <f t="shared" ref="K330" si="1094">L330+M330</f>
        <v>13</v>
      </c>
      <c r="L330" s="266">
        <v>7</v>
      </c>
      <c r="M330" s="266">
        <v>6</v>
      </c>
      <c r="N330" s="266" t="s">
        <v>122</v>
      </c>
      <c r="O330" s="266"/>
      <c r="P330" s="124">
        <f t="shared" ref="P330" si="1095">SUM(Q330:R330)</f>
        <v>1</v>
      </c>
      <c r="Q330" s="266">
        <v>1</v>
      </c>
      <c r="R330" s="266"/>
      <c r="S330" s="123" t="s">
        <v>329</v>
      </c>
      <c r="T330" s="266"/>
      <c r="U330" s="123" t="s">
        <v>390</v>
      </c>
      <c r="V330" s="266"/>
      <c r="W330" s="266"/>
      <c r="X330" s="123" t="s">
        <v>478</v>
      </c>
      <c r="Y330" s="123" t="s">
        <v>480</v>
      </c>
      <c r="Z330" s="297" t="s">
        <v>468</v>
      </c>
      <c r="AA330" s="126"/>
      <c r="AB330" s="127"/>
      <c r="AC330" s="128"/>
      <c r="AD330" s="129">
        <v>24</v>
      </c>
      <c r="AE330" s="130">
        <v>24</v>
      </c>
      <c r="AF330" s="131"/>
      <c r="AG330" s="132"/>
      <c r="AH330" s="133"/>
      <c r="AI330" s="132"/>
      <c r="AJ330" s="134"/>
      <c r="AK330" s="269" t="s">
        <v>332</v>
      </c>
      <c r="AL330" s="268"/>
      <c r="AM330" s="267"/>
      <c r="AN330" s="136">
        <f t="shared" si="1046"/>
        <v>0</v>
      </c>
      <c r="AO330" s="137">
        <f t="shared" si="1047"/>
        <v>0</v>
      </c>
      <c r="AP330" s="137">
        <f t="shared" si="1048"/>
        <v>0</v>
      </c>
      <c r="AQ330" s="138">
        <f t="shared" si="1049"/>
        <v>0</v>
      </c>
      <c r="AR330" s="137">
        <f t="shared" si="1050"/>
        <v>0</v>
      </c>
      <c r="AS330" s="137">
        <f t="shared" si="1051"/>
        <v>0</v>
      </c>
      <c r="AT330" s="137">
        <f t="shared" si="1052"/>
        <v>0</v>
      </c>
      <c r="AU330" s="137">
        <f t="shared" si="1053"/>
        <v>0</v>
      </c>
      <c r="AV330" s="137">
        <f t="shared" si="1054"/>
        <v>0</v>
      </c>
      <c r="AW330" s="137">
        <f t="shared" si="1055"/>
        <v>0</v>
      </c>
      <c r="AX330" s="137">
        <f t="shared" si="1056"/>
        <v>1.8879999999999995</v>
      </c>
      <c r="AY330" s="137">
        <f t="shared" si="1057"/>
        <v>0</v>
      </c>
      <c r="AZ330" s="137">
        <f t="shared" si="1058"/>
        <v>0</v>
      </c>
      <c r="BA330" s="137">
        <f t="shared" si="1059"/>
        <v>0</v>
      </c>
      <c r="BB330" s="137">
        <f t="shared" si="1060"/>
        <v>0</v>
      </c>
      <c r="BC330" s="137">
        <f t="shared" si="1061"/>
        <v>0</v>
      </c>
      <c r="BD330" s="137">
        <f t="shared" si="1062"/>
        <v>0</v>
      </c>
      <c r="BE330" s="137">
        <f t="shared" si="1063"/>
        <v>0</v>
      </c>
      <c r="BF330" s="137">
        <f t="shared" si="1064"/>
        <v>0</v>
      </c>
      <c r="BG330" s="139">
        <f t="shared" si="1065"/>
        <v>0</v>
      </c>
      <c r="BH330" s="140">
        <f t="shared" si="1066"/>
        <v>0</v>
      </c>
      <c r="BI330" s="152">
        <f t="shared" si="1067"/>
        <v>13.939692307692306</v>
      </c>
      <c r="BJ330" s="152">
        <f t="shared" si="1068"/>
        <v>11.948307692307692</v>
      </c>
      <c r="BK330" s="152">
        <f t="shared" si="1069"/>
        <v>25.887999999999998</v>
      </c>
      <c r="BL330" s="153">
        <f t="shared" si="1070"/>
        <v>0.46153846153846156</v>
      </c>
      <c r="BM330" s="141"/>
      <c r="BN330" s="152">
        <f t="shared" si="1071"/>
        <v>0</v>
      </c>
      <c r="BO330" s="152">
        <f t="shared" si="1072"/>
        <v>0</v>
      </c>
      <c r="BP330" s="152">
        <f t="shared" si="1073"/>
        <v>0</v>
      </c>
      <c r="BQ330" s="142"/>
      <c r="BR330" s="143">
        <f t="shared" si="1074"/>
        <v>24</v>
      </c>
      <c r="BS330" s="144">
        <f t="shared" si="1075"/>
        <v>1.8879999999999995</v>
      </c>
      <c r="BT330" s="144">
        <f t="shared" si="1076"/>
        <v>1.8879999999999995</v>
      </c>
      <c r="BU330" s="144">
        <f t="shared" si="1077"/>
        <v>0</v>
      </c>
      <c r="BV330" s="145">
        <f t="shared" si="1078"/>
        <v>0</v>
      </c>
      <c r="BW330" s="146">
        <f t="shared" si="1079"/>
        <v>0</v>
      </c>
      <c r="BX330" s="147"/>
      <c r="BY330" s="144">
        <f t="shared" si="1080"/>
        <v>13.939692307692306</v>
      </c>
      <c r="BZ330" s="144">
        <f t="shared" si="1081"/>
        <v>11.948307692307692</v>
      </c>
      <c r="CA330" s="144">
        <f t="shared" si="1082"/>
        <v>25.887999999999998</v>
      </c>
      <c r="CB330" s="144">
        <f t="shared" si="1083"/>
        <v>0</v>
      </c>
      <c r="CC330" s="144">
        <f t="shared" si="1084"/>
        <v>0</v>
      </c>
      <c r="CD330" s="144">
        <f t="shared" si="1085"/>
        <v>0</v>
      </c>
      <c r="CE330" s="144">
        <f t="shared" si="1086"/>
        <v>0</v>
      </c>
      <c r="CF330" s="144">
        <f t="shared" si="1087"/>
        <v>0</v>
      </c>
      <c r="CG330" s="144">
        <f t="shared" si="1088"/>
        <v>0</v>
      </c>
      <c r="CH330" s="148">
        <f t="shared" si="1089"/>
        <v>0</v>
      </c>
    </row>
    <row r="331" spans="1:86" s="225" customFormat="1" ht="15.75" customHeight="1" x14ac:dyDescent="0.25">
      <c r="A331" s="273" t="s">
        <v>327</v>
      </c>
      <c r="B331" s="272" t="s">
        <v>383</v>
      </c>
      <c r="C331" s="274" t="s">
        <v>507</v>
      </c>
      <c r="D331" s="271" t="s">
        <v>358</v>
      </c>
      <c r="E331" s="270" t="s">
        <v>162</v>
      </c>
      <c r="F331" s="270" t="s">
        <v>170</v>
      </c>
      <c r="G331" s="270"/>
      <c r="H331" s="267">
        <v>3</v>
      </c>
      <c r="I331" s="266"/>
      <c r="J331" s="266" t="s">
        <v>506</v>
      </c>
      <c r="K331" s="124">
        <f t="shared" si="1090"/>
        <v>14</v>
      </c>
      <c r="L331" s="266">
        <v>7</v>
      </c>
      <c r="M331" s="266">
        <v>7</v>
      </c>
      <c r="N331" s="266" t="s">
        <v>122</v>
      </c>
      <c r="O331" s="266"/>
      <c r="P331" s="124">
        <f t="shared" si="1091"/>
        <v>1</v>
      </c>
      <c r="Q331" s="266">
        <v>1</v>
      </c>
      <c r="R331" s="266"/>
      <c r="S331" s="123" t="s">
        <v>329</v>
      </c>
      <c r="T331" s="266"/>
      <c r="U331" s="123" t="s">
        <v>390</v>
      </c>
      <c r="V331" s="266"/>
      <c r="W331" s="266"/>
      <c r="X331" s="123" t="s">
        <v>478</v>
      </c>
      <c r="Y331" s="123" t="s">
        <v>480</v>
      </c>
      <c r="Z331" s="297" t="s">
        <v>468</v>
      </c>
      <c r="AA331" s="126"/>
      <c r="AB331" s="127"/>
      <c r="AC331" s="128"/>
      <c r="AD331" s="129">
        <v>24</v>
      </c>
      <c r="AE331" s="130">
        <v>24</v>
      </c>
      <c r="AF331" s="131"/>
      <c r="AG331" s="132"/>
      <c r="AH331" s="133"/>
      <c r="AI331" s="132"/>
      <c r="AJ331" s="134"/>
      <c r="AK331" s="269" t="s">
        <v>332</v>
      </c>
      <c r="AL331" s="268"/>
      <c r="AM331" s="267"/>
      <c r="AN331" s="136">
        <f t="shared" si="1046"/>
        <v>0</v>
      </c>
      <c r="AO331" s="137">
        <f t="shared" si="1047"/>
        <v>0</v>
      </c>
      <c r="AP331" s="137">
        <f t="shared" si="1048"/>
        <v>0</v>
      </c>
      <c r="AQ331" s="138">
        <f t="shared" si="1049"/>
        <v>0</v>
      </c>
      <c r="AR331" s="137">
        <f t="shared" si="1050"/>
        <v>0</v>
      </c>
      <c r="AS331" s="137">
        <f t="shared" si="1051"/>
        <v>0</v>
      </c>
      <c r="AT331" s="137">
        <f t="shared" si="1052"/>
        <v>0</v>
      </c>
      <c r="AU331" s="137">
        <f t="shared" si="1053"/>
        <v>0</v>
      </c>
      <c r="AV331" s="137">
        <f t="shared" si="1054"/>
        <v>0</v>
      </c>
      <c r="AW331" s="137">
        <f t="shared" si="1055"/>
        <v>0</v>
      </c>
      <c r="AX331" s="137">
        <f t="shared" si="1056"/>
        <v>2.0332307692307685</v>
      </c>
      <c r="AY331" s="137">
        <f t="shared" si="1057"/>
        <v>0</v>
      </c>
      <c r="AZ331" s="137">
        <f t="shared" si="1058"/>
        <v>0</v>
      </c>
      <c r="BA331" s="137">
        <f t="shared" si="1059"/>
        <v>0</v>
      </c>
      <c r="BB331" s="137">
        <f t="shared" si="1060"/>
        <v>0</v>
      </c>
      <c r="BC331" s="137">
        <f t="shared" si="1061"/>
        <v>0</v>
      </c>
      <c r="BD331" s="137">
        <f t="shared" si="1062"/>
        <v>0</v>
      </c>
      <c r="BE331" s="137">
        <f t="shared" si="1063"/>
        <v>0</v>
      </c>
      <c r="BF331" s="137">
        <f t="shared" si="1064"/>
        <v>0</v>
      </c>
      <c r="BG331" s="139">
        <f t="shared" si="1065"/>
        <v>0</v>
      </c>
      <c r="BH331" s="140">
        <f t="shared" si="1066"/>
        <v>0</v>
      </c>
      <c r="BI331" s="152">
        <f t="shared" si="1067"/>
        <v>13.016615384615385</v>
      </c>
      <c r="BJ331" s="152">
        <f t="shared" si="1068"/>
        <v>13.016615384615385</v>
      </c>
      <c r="BK331" s="152">
        <f t="shared" si="1069"/>
        <v>26.033230769230769</v>
      </c>
      <c r="BL331" s="153">
        <f t="shared" si="1070"/>
        <v>0.5</v>
      </c>
      <c r="BM331" s="141"/>
      <c r="BN331" s="152">
        <f t="shared" si="1071"/>
        <v>0</v>
      </c>
      <c r="BO331" s="152">
        <f t="shared" si="1072"/>
        <v>0</v>
      </c>
      <c r="BP331" s="152">
        <f t="shared" si="1073"/>
        <v>0</v>
      </c>
      <c r="BQ331" s="142"/>
      <c r="BR331" s="143">
        <f t="shared" si="1074"/>
        <v>24</v>
      </c>
      <c r="BS331" s="144">
        <f t="shared" si="1075"/>
        <v>2.0332307692307685</v>
      </c>
      <c r="BT331" s="144">
        <f t="shared" si="1076"/>
        <v>2.0332307692307685</v>
      </c>
      <c r="BU331" s="144">
        <f t="shared" si="1077"/>
        <v>0</v>
      </c>
      <c r="BV331" s="145">
        <f t="shared" si="1078"/>
        <v>0</v>
      </c>
      <c r="BW331" s="146">
        <f t="shared" si="1079"/>
        <v>0</v>
      </c>
      <c r="BX331" s="147"/>
      <c r="BY331" s="144">
        <f t="shared" si="1080"/>
        <v>13.016615384615385</v>
      </c>
      <c r="BZ331" s="144">
        <f t="shared" si="1081"/>
        <v>13.016615384615385</v>
      </c>
      <c r="CA331" s="144">
        <f t="shared" si="1082"/>
        <v>26.033230769230769</v>
      </c>
      <c r="CB331" s="144">
        <f t="shared" si="1083"/>
        <v>0</v>
      </c>
      <c r="CC331" s="144">
        <f t="shared" si="1084"/>
        <v>0</v>
      </c>
      <c r="CD331" s="144">
        <f t="shared" si="1085"/>
        <v>0</v>
      </c>
      <c r="CE331" s="144">
        <f t="shared" si="1086"/>
        <v>0</v>
      </c>
      <c r="CF331" s="144">
        <f t="shared" si="1087"/>
        <v>0</v>
      </c>
      <c r="CG331" s="144">
        <f t="shared" si="1088"/>
        <v>0</v>
      </c>
      <c r="CH331" s="148">
        <f t="shared" si="1089"/>
        <v>0</v>
      </c>
    </row>
    <row r="332" spans="1:86" s="225" customFormat="1" ht="15.75" customHeight="1" x14ac:dyDescent="0.25">
      <c r="A332" s="273" t="s">
        <v>327</v>
      </c>
      <c r="B332" s="272" t="s">
        <v>383</v>
      </c>
      <c r="C332" s="274" t="s">
        <v>386</v>
      </c>
      <c r="D332" s="271" t="s">
        <v>339</v>
      </c>
      <c r="E332" s="270" t="s">
        <v>161</v>
      </c>
      <c r="F332" s="270" t="s">
        <v>355</v>
      </c>
      <c r="G332" s="270"/>
      <c r="H332" s="267">
        <v>1</v>
      </c>
      <c r="I332" s="266" t="s">
        <v>330</v>
      </c>
      <c r="J332" s="266" t="s">
        <v>509</v>
      </c>
      <c r="K332" s="124">
        <f t="shared" ref="K332:K364" si="1096">L332+M332</f>
        <v>17</v>
      </c>
      <c r="L332" s="266">
        <v>15</v>
      </c>
      <c r="M332" s="266">
        <v>2</v>
      </c>
      <c r="N332" s="266" t="s">
        <v>119</v>
      </c>
      <c r="O332" s="266"/>
      <c r="P332" s="124">
        <f t="shared" ref="P332:P364" si="1097">SUM(Q332:R332)</f>
        <v>1</v>
      </c>
      <c r="Q332" s="266">
        <v>1</v>
      </c>
      <c r="R332" s="266"/>
      <c r="S332" s="123" t="s">
        <v>329</v>
      </c>
      <c r="T332" s="266"/>
      <c r="U332" s="123" t="s">
        <v>390</v>
      </c>
      <c r="V332" s="123" t="s">
        <v>484</v>
      </c>
      <c r="W332" s="123" t="s">
        <v>530</v>
      </c>
      <c r="X332" s="123" t="s">
        <v>484</v>
      </c>
      <c r="Y332" s="123" t="s">
        <v>480</v>
      </c>
      <c r="Z332" s="297" t="s">
        <v>467</v>
      </c>
      <c r="AA332" s="126">
        <v>108</v>
      </c>
      <c r="AB332" s="127">
        <v>16</v>
      </c>
      <c r="AC332" s="128"/>
      <c r="AD332" s="129"/>
      <c r="AE332" s="130"/>
      <c r="AF332" s="131"/>
      <c r="AG332" s="132"/>
      <c r="AH332" s="133"/>
      <c r="AI332" s="132"/>
      <c r="AJ332" s="134"/>
      <c r="AK332" s="269"/>
      <c r="AL332" s="268"/>
      <c r="AM332" s="267"/>
      <c r="AN332" s="136">
        <f t="shared" si="1046"/>
        <v>4.25</v>
      </c>
      <c r="AO332" s="137">
        <f t="shared" si="1047"/>
        <v>0</v>
      </c>
      <c r="AP332" s="137">
        <f t="shared" si="1048"/>
        <v>0</v>
      </c>
      <c r="AQ332" s="138">
        <f t="shared" si="1049"/>
        <v>0.8</v>
      </c>
      <c r="AR332" s="137">
        <f t="shared" si="1050"/>
        <v>0</v>
      </c>
      <c r="AS332" s="137">
        <f t="shared" si="1051"/>
        <v>0</v>
      </c>
      <c r="AT332" s="137">
        <f t="shared" si="1052"/>
        <v>0</v>
      </c>
      <c r="AU332" s="137">
        <f t="shared" si="1053"/>
        <v>0</v>
      </c>
      <c r="AV332" s="137">
        <f t="shared" si="1054"/>
        <v>0</v>
      </c>
      <c r="AW332" s="137">
        <f t="shared" si="1055"/>
        <v>0</v>
      </c>
      <c r="AX332" s="137">
        <f t="shared" si="1056"/>
        <v>0</v>
      </c>
      <c r="AY332" s="137">
        <f t="shared" si="1057"/>
        <v>0</v>
      </c>
      <c r="AZ332" s="137">
        <f t="shared" si="1058"/>
        <v>0</v>
      </c>
      <c r="BA332" s="137">
        <f t="shared" si="1059"/>
        <v>0</v>
      </c>
      <c r="BB332" s="137">
        <f t="shared" si="1060"/>
        <v>0</v>
      </c>
      <c r="BC332" s="137">
        <f t="shared" si="1061"/>
        <v>0</v>
      </c>
      <c r="BD332" s="137">
        <f t="shared" si="1062"/>
        <v>0</v>
      </c>
      <c r="BE332" s="137">
        <f t="shared" si="1063"/>
        <v>0</v>
      </c>
      <c r="BF332" s="137">
        <f t="shared" si="1064"/>
        <v>0</v>
      </c>
      <c r="BG332" s="139">
        <f t="shared" si="1065"/>
        <v>1.1015999999999999</v>
      </c>
      <c r="BH332" s="140">
        <f t="shared" si="1066"/>
        <v>0</v>
      </c>
      <c r="BI332" s="152">
        <f t="shared" si="1067"/>
        <v>19.545529411764708</v>
      </c>
      <c r="BJ332" s="152">
        <f t="shared" si="1068"/>
        <v>2.6060705882352941</v>
      </c>
      <c r="BK332" s="152">
        <f t="shared" si="1069"/>
        <v>22.151600000000002</v>
      </c>
      <c r="BL332" s="153">
        <f t="shared" si="1070"/>
        <v>0.11764705882352941</v>
      </c>
      <c r="BM332" s="141"/>
      <c r="BN332" s="152">
        <f t="shared" si="1071"/>
        <v>0</v>
      </c>
      <c r="BO332" s="152">
        <f t="shared" si="1072"/>
        <v>0</v>
      </c>
      <c r="BP332" s="152">
        <f t="shared" si="1073"/>
        <v>0</v>
      </c>
      <c r="BQ332" s="142"/>
      <c r="BR332" s="143">
        <f t="shared" si="1074"/>
        <v>21.05</v>
      </c>
      <c r="BS332" s="144">
        <f t="shared" si="1075"/>
        <v>1.1015999999999999</v>
      </c>
      <c r="BT332" s="144">
        <f t="shared" si="1076"/>
        <v>1.1015999999999999</v>
      </c>
      <c r="BU332" s="144">
        <f t="shared" si="1077"/>
        <v>0</v>
      </c>
      <c r="BV332" s="145">
        <f t="shared" si="1078"/>
        <v>0</v>
      </c>
      <c r="BW332" s="146">
        <f t="shared" si="1079"/>
        <v>0</v>
      </c>
      <c r="BX332" s="147"/>
      <c r="BY332" s="144">
        <f t="shared" si="1080"/>
        <v>19.545529411764708</v>
      </c>
      <c r="BZ332" s="144">
        <f t="shared" si="1081"/>
        <v>2.6060705882352941</v>
      </c>
      <c r="CA332" s="144">
        <f t="shared" si="1082"/>
        <v>22.151600000000002</v>
      </c>
      <c r="CB332" s="144">
        <f t="shared" si="1083"/>
        <v>0</v>
      </c>
      <c r="CC332" s="144">
        <f t="shared" si="1084"/>
        <v>0</v>
      </c>
      <c r="CD332" s="144">
        <f t="shared" si="1085"/>
        <v>0</v>
      </c>
      <c r="CE332" s="144">
        <f t="shared" si="1086"/>
        <v>0</v>
      </c>
      <c r="CF332" s="144">
        <f t="shared" si="1087"/>
        <v>0</v>
      </c>
      <c r="CG332" s="144">
        <f t="shared" si="1088"/>
        <v>0</v>
      </c>
      <c r="CH332" s="148">
        <f t="shared" si="1089"/>
        <v>0</v>
      </c>
    </row>
    <row r="333" spans="1:86" s="225" customFormat="1" ht="15.75" customHeight="1" x14ac:dyDescent="0.25">
      <c r="A333" s="273" t="s">
        <v>327</v>
      </c>
      <c r="B333" s="272" t="s">
        <v>383</v>
      </c>
      <c r="C333" s="274" t="s">
        <v>386</v>
      </c>
      <c r="D333" s="271" t="s">
        <v>339</v>
      </c>
      <c r="E333" s="270" t="s">
        <v>161</v>
      </c>
      <c r="F333" s="270" t="s">
        <v>355</v>
      </c>
      <c r="G333" s="270"/>
      <c r="H333" s="267">
        <v>1</v>
      </c>
      <c r="I333" s="266"/>
      <c r="J333" s="266" t="s">
        <v>508</v>
      </c>
      <c r="K333" s="124">
        <f t="shared" si="1096"/>
        <v>17</v>
      </c>
      <c r="L333" s="266">
        <v>15</v>
      </c>
      <c r="M333" s="266">
        <v>2</v>
      </c>
      <c r="N333" s="266" t="s">
        <v>122</v>
      </c>
      <c r="O333" s="266"/>
      <c r="P333" s="124">
        <f t="shared" si="1097"/>
        <v>1</v>
      </c>
      <c r="Q333" s="266">
        <v>1</v>
      </c>
      <c r="R333" s="266"/>
      <c r="S333" s="123" t="s">
        <v>329</v>
      </c>
      <c r="T333" s="266"/>
      <c r="U333" s="123" t="s">
        <v>390</v>
      </c>
      <c r="V333" s="123"/>
      <c r="W333" s="123"/>
      <c r="X333" s="123" t="s">
        <v>478</v>
      </c>
      <c r="Y333" s="123" t="s">
        <v>480</v>
      </c>
      <c r="Z333" s="297" t="s">
        <v>468</v>
      </c>
      <c r="AA333" s="126"/>
      <c r="AB333" s="127"/>
      <c r="AC333" s="128"/>
      <c r="AD333" s="129">
        <v>32</v>
      </c>
      <c r="AE333" s="130">
        <v>51</v>
      </c>
      <c r="AF333" s="131"/>
      <c r="AG333" s="132"/>
      <c r="AH333" s="133"/>
      <c r="AI333" s="132"/>
      <c r="AJ333" s="134"/>
      <c r="AK333" s="269" t="s">
        <v>184</v>
      </c>
      <c r="AL333" s="268"/>
      <c r="AM333" s="267"/>
      <c r="AN333" s="136">
        <f t="shared" si="1046"/>
        <v>0</v>
      </c>
      <c r="AO333" s="137">
        <f t="shared" si="1047"/>
        <v>0</v>
      </c>
      <c r="AP333" s="137">
        <f t="shared" si="1048"/>
        <v>0</v>
      </c>
      <c r="AQ333" s="138">
        <f t="shared" si="1049"/>
        <v>0</v>
      </c>
      <c r="AR333" s="137">
        <f t="shared" si="1050"/>
        <v>0</v>
      </c>
      <c r="AS333" s="137">
        <f t="shared" si="1051"/>
        <v>0</v>
      </c>
      <c r="AT333" s="137">
        <f t="shared" si="1052"/>
        <v>0</v>
      </c>
      <c r="AU333" s="137">
        <f t="shared" si="1053"/>
        <v>0</v>
      </c>
      <c r="AV333" s="137">
        <f t="shared" si="1054"/>
        <v>0</v>
      </c>
      <c r="AW333" s="137">
        <f t="shared" si="1055"/>
        <v>0</v>
      </c>
      <c r="AX333" s="137">
        <f t="shared" si="1056"/>
        <v>4.554813953488372</v>
      </c>
      <c r="AY333" s="137">
        <f t="shared" si="1057"/>
        <v>0</v>
      </c>
      <c r="AZ333" s="137">
        <f t="shared" si="1058"/>
        <v>0</v>
      </c>
      <c r="BA333" s="137">
        <f t="shared" si="1059"/>
        <v>0</v>
      </c>
      <c r="BB333" s="137">
        <f t="shared" si="1060"/>
        <v>0</v>
      </c>
      <c r="BC333" s="137">
        <f t="shared" si="1061"/>
        <v>0</v>
      </c>
      <c r="BD333" s="137">
        <f t="shared" si="1062"/>
        <v>0</v>
      </c>
      <c r="BE333" s="137">
        <f t="shared" si="1063"/>
        <v>0</v>
      </c>
      <c r="BF333" s="137">
        <f t="shared" si="1064"/>
        <v>0</v>
      </c>
      <c r="BG333" s="139">
        <f t="shared" si="1065"/>
        <v>0</v>
      </c>
      <c r="BH333" s="140">
        <f t="shared" si="1066"/>
        <v>0</v>
      </c>
      <c r="BI333" s="152">
        <f t="shared" si="1067"/>
        <v>32.254247606019149</v>
      </c>
      <c r="BJ333" s="152">
        <f t="shared" si="1068"/>
        <v>4.3005663474692204</v>
      </c>
      <c r="BK333" s="152">
        <f t="shared" si="1069"/>
        <v>36.55481395348837</v>
      </c>
      <c r="BL333" s="153">
        <f t="shared" si="1070"/>
        <v>0.11764705882352941</v>
      </c>
      <c r="BM333" s="141"/>
      <c r="BN333" s="152">
        <f t="shared" si="1071"/>
        <v>0</v>
      </c>
      <c r="BO333" s="152">
        <f t="shared" si="1072"/>
        <v>0</v>
      </c>
      <c r="BP333" s="152">
        <f t="shared" si="1073"/>
        <v>0</v>
      </c>
      <c r="BQ333" s="142"/>
      <c r="BR333" s="143">
        <f t="shared" si="1074"/>
        <v>32</v>
      </c>
      <c r="BS333" s="144">
        <f t="shared" si="1075"/>
        <v>4.554813953488372</v>
      </c>
      <c r="BT333" s="144">
        <f t="shared" si="1076"/>
        <v>4.554813953488372</v>
      </c>
      <c r="BU333" s="144">
        <f t="shared" si="1077"/>
        <v>0</v>
      </c>
      <c r="BV333" s="145">
        <f t="shared" si="1078"/>
        <v>0</v>
      </c>
      <c r="BW333" s="146">
        <f t="shared" si="1079"/>
        <v>0</v>
      </c>
      <c r="BX333" s="147"/>
      <c r="BY333" s="144">
        <f t="shared" si="1080"/>
        <v>32.254247606019149</v>
      </c>
      <c r="BZ333" s="144">
        <f t="shared" si="1081"/>
        <v>4.3005663474692204</v>
      </c>
      <c r="CA333" s="144">
        <f t="shared" si="1082"/>
        <v>36.55481395348837</v>
      </c>
      <c r="CB333" s="144">
        <f t="shared" si="1083"/>
        <v>0</v>
      </c>
      <c r="CC333" s="144">
        <f t="shared" si="1084"/>
        <v>0</v>
      </c>
      <c r="CD333" s="144">
        <f t="shared" si="1085"/>
        <v>0</v>
      </c>
      <c r="CE333" s="144">
        <f t="shared" si="1086"/>
        <v>0</v>
      </c>
      <c r="CF333" s="144">
        <f t="shared" si="1087"/>
        <v>0</v>
      </c>
      <c r="CG333" s="144">
        <f t="shared" si="1088"/>
        <v>0</v>
      </c>
      <c r="CH333" s="148">
        <f t="shared" si="1089"/>
        <v>0</v>
      </c>
    </row>
    <row r="334" spans="1:86" s="225" customFormat="1" ht="15.75" customHeight="1" x14ac:dyDescent="0.25">
      <c r="A334" s="273" t="s">
        <v>327</v>
      </c>
      <c r="B334" s="272" t="s">
        <v>383</v>
      </c>
      <c r="C334" s="274" t="s">
        <v>386</v>
      </c>
      <c r="D334" s="271" t="s">
        <v>339</v>
      </c>
      <c r="E334" s="270" t="s">
        <v>161</v>
      </c>
      <c r="F334" s="270" t="s">
        <v>355</v>
      </c>
      <c r="G334" s="270"/>
      <c r="H334" s="267">
        <v>2</v>
      </c>
      <c r="I334" s="266" t="s">
        <v>333</v>
      </c>
      <c r="J334" s="266" t="s">
        <v>509</v>
      </c>
      <c r="K334" s="124">
        <f t="shared" si="1096"/>
        <v>17</v>
      </c>
      <c r="L334" s="266">
        <v>15</v>
      </c>
      <c r="M334" s="266">
        <v>2</v>
      </c>
      <c r="N334" s="266" t="s">
        <v>119</v>
      </c>
      <c r="O334" s="266"/>
      <c r="P334" s="124">
        <f t="shared" si="1097"/>
        <v>1</v>
      </c>
      <c r="Q334" s="266">
        <v>1</v>
      </c>
      <c r="R334" s="266"/>
      <c r="S334" s="123" t="s">
        <v>329</v>
      </c>
      <c r="T334" s="266"/>
      <c r="U334" s="123" t="s">
        <v>390</v>
      </c>
      <c r="V334" s="123" t="s">
        <v>484</v>
      </c>
      <c r="W334" s="123" t="s">
        <v>530</v>
      </c>
      <c r="X334" s="123" t="s">
        <v>484</v>
      </c>
      <c r="Y334" s="123" t="s">
        <v>480</v>
      </c>
      <c r="Z334" s="297" t="s">
        <v>467</v>
      </c>
      <c r="AA334" s="126">
        <v>108</v>
      </c>
      <c r="AB334" s="127">
        <v>16</v>
      </c>
      <c r="AC334" s="128"/>
      <c r="AD334" s="129"/>
      <c r="AE334" s="130"/>
      <c r="AF334" s="131"/>
      <c r="AG334" s="132"/>
      <c r="AH334" s="133"/>
      <c r="AI334" s="132"/>
      <c r="AJ334" s="134"/>
      <c r="AK334" s="269"/>
      <c r="AL334" s="268"/>
      <c r="AM334" s="267"/>
      <c r="AN334" s="136">
        <f t="shared" si="1046"/>
        <v>0</v>
      </c>
      <c r="AO334" s="137">
        <f t="shared" si="1047"/>
        <v>5.9499999999999993</v>
      </c>
      <c r="AP334" s="137">
        <f t="shared" si="1048"/>
        <v>2</v>
      </c>
      <c r="AQ334" s="138">
        <f t="shared" si="1049"/>
        <v>0.8</v>
      </c>
      <c r="AR334" s="137">
        <f t="shared" si="1050"/>
        <v>0</v>
      </c>
      <c r="AS334" s="137">
        <f t="shared" si="1051"/>
        <v>0</v>
      </c>
      <c r="AT334" s="137">
        <f t="shared" si="1052"/>
        <v>0</v>
      </c>
      <c r="AU334" s="137">
        <f t="shared" si="1053"/>
        <v>0</v>
      </c>
      <c r="AV334" s="137">
        <f t="shared" si="1054"/>
        <v>0</v>
      </c>
      <c r="AW334" s="137">
        <f t="shared" si="1055"/>
        <v>0</v>
      </c>
      <c r="AX334" s="137">
        <f t="shared" si="1056"/>
        <v>0</v>
      </c>
      <c r="AY334" s="137">
        <f t="shared" si="1057"/>
        <v>0</v>
      </c>
      <c r="AZ334" s="137">
        <f t="shared" si="1058"/>
        <v>0</v>
      </c>
      <c r="BA334" s="137">
        <f t="shared" si="1059"/>
        <v>0</v>
      </c>
      <c r="BB334" s="137">
        <f t="shared" si="1060"/>
        <v>0</v>
      </c>
      <c r="BC334" s="137">
        <f t="shared" si="1061"/>
        <v>0</v>
      </c>
      <c r="BD334" s="137">
        <f t="shared" si="1062"/>
        <v>0</v>
      </c>
      <c r="BE334" s="137">
        <f t="shared" si="1063"/>
        <v>0</v>
      </c>
      <c r="BF334" s="137">
        <f t="shared" si="1064"/>
        <v>0</v>
      </c>
      <c r="BG334" s="139">
        <f t="shared" si="1065"/>
        <v>1.1015999999999999</v>
      </c>
      <c r="BH334" s="140">
        <f t="shared" si="1066"/>
        <v>0</v>
      </c>
      <c r="BI334" s="152">
        <f t="shared" si="1067"/>
        <v>22.810235294117643</v>
      </c>
      <c r="BJ334" s="152">
        <f t="shared" si="1068"/>
        <v>3.0413647058823527</v>
      </c>
      <c r="BK334" s="152">
        <f t="shared" si="1069"/>
        <v>25.851599999999998</v>
      </c>
      <c r="BL334" s="153">
        <f t="shared" si="1070"/>
        <v>0.11764705882352941</v>
      </c>
      <c r="BM334" s="141"/>
      <c r="BN334" s="152">
        <f t="shared" si="1071"/>
        <v>0</v>
      </c>
      <c r="BO334" s="152">
        <f t="shared" si="1072"/>
        <v>0</v>
      </c>
      <c r="BP334" s="152">
        <f t="shared" si="1073"/>
        <v>0</v>
      </c>
      <c r="BQ334" s="142"/>
      <c r="BR334" s="143">
        <f t="shared" si="1074"/>
        <v>24.75</v>
      </c>
      <c r="BS334" s="144">
        <f t="shared" si="1075"/>
        <v>1.1015999999999999</v>
      </c>
      <c r="BT334" s="144">
        <f t="shared" si="1076"/>
        <v>1.1015999999999999</v>
      </c>
      <c r="BU334" s="144">
        <f t="shared" si="1077"/>
        <v>0</v>
      </c>
      <c r="BV334" s="145">
        <f t="shared" si="1078"/>
        <v>0</v>
      </c>
      <c r="BW334" s="146">
        <f t="shared" si="1079"/>
        <v>-2.2204460492503131E-15</v>
      </c>
      <c r="BX334" s="147"/>
      <c r="BY334" s="144">
        <f t="shared" si="1080"/>
        <v>22.810235294117643</v>
      </c>
      <c r="BZ334" s="144">
        <f t="shared" si="1081"/>
        <v>3.0413647058823527</v>
      </c>
      <c r="CA334" s="144">
        <f t="shared" si="1082"/>
        <v>25.851599999999998</v>
      </c>
      <c r="CB334" s="144">
        <f t="shared" si="1083"/>
        <v>0</v>
      </c>
      <c r="CC334" s="144">
        <f t="shared" si="1084"/>
        <v>0</v>
      </c>
      <c r="CD334" s="144">
        <f t="shared" si="1085"/>
        <v>0</v>
      </c>
      <c r="CE334" s="144">
        <f t="shared" si="1086"/>
        <v>0</v>
      </c>
      <c r="CF334" s="144">
        <f t="shared" si="1087"/>
        <v>0</v>
      </c>
      <c r="CG334" s="144">
        <f t="shared" si="1088"/>
        <v>0</v>
      </c>
      <c r="CH334" s="148">
        <f t="shared" si="1089"/>
        <v>0</v>
      </c>
    </row>
    <row r="335" spans="1:86" s="225" customFormat="1" ht="15.75" customHeight="1" x14ac:dyDescent="0.25">
      <c r="A335" s="273" t="s">
        <v>327</v>
      </c>
      <c r="B335" s="272" t="s">
        <v>383</v>
      </c>
      <c r="C335" s="274" t="s">
        <v>386</v>
      </c>
      <c r="D335" s="271" t="s">
        <v>339</v>
      </c>
      <c r="E335" s="270" t="s">
        <v>161</v>
      </c>
      <c r="F335" s="270" t="s">
        <v>355</v>
      </c>
      <c r="G335" s="270"/>
      <c r="H335" s="267">
        <v>2</v>
      </c>
      <c r="I335" s="266"/>
      <c r="J335" s="266" t="s">
        <v>508</v>
      </c>
      <c r="K335" s="124">
        <f t="shared" si="1096"/>
        <v>17</v>
      </c>
      <c r="L335" s="266">
        <v>15</v>
      </c>
      <c r="M335" s="266">
        <v>2</v>
      </c>
      <c r="N335" s="266" t="s">
        <v>122</v>
      </c>
      <c r="O335" s="266"/>
      <c r="P335" s="124">
        <f t="shared" si="1097"/>
        <v>1</v>
      </c>
      <c r="Q335" s="266">
        <v>1</v>
      </c>
      <c r="R335" s="266"/>
      <c r="S335" s="123" t="s">
        <v>329</v>
      </c>
      <c r="T335" s="266"/>
      <c r="U335" s="123" t="s">
        <v>390</v>
      </c>
      <c r="V335" s="123" t="s">
        <v>484</v>
      </c>
      <c r="W335" s="123" t="s">
        <v>530</v>
      </c>
      <c r="X335" s="123" t="s">
        <v>484</v>
      </c>
      <c r="Y335" s="123" t="s">
        <v>480</v>
      </c>
      <c r="Z335" s="297" t="s">
        <v>467</v>
      </c>
      <c r="AA335" s="126"/>
      <c r="AB335" s="127"/>
      <c r="AC335" s="128"/>
      <c r="AD335" s="129">
        <v>32</v>
      </c>
      <c r="AE335" s="130">
        <v>24</v>
      </c>
      <c r="AF335" s="131"/>
      <c r="AG335" s="132"/>
      <c r="AH335" s="133"/>
      <c r="AI335" s="132"/>
      <c r="AJ335" s="134"/>
      <c r="AK335" s="269" t="s">
        <v>184</v>
      </c>
      <c r="AL335" s="268"/>
      <c r="AM335" s="267"/>
      <c r="AN335" s="136">
        <f t="shared" si="1046"/>
        <v>0</v>
      </c>
      <c r="AO335" s="137">
        <f t="shared" si="1047"/>
        <v>0</v>
      </c>
      <c r="AP335" s="137">
        <f t="shared" si="1048"/>
        <v>0</v>
      </c>
      <c r="AQ335" s="138">
        <f t="shared" si="1049"/>
        <v>0</v>
      </c>
      <c r="AR335" s="137">
        <f t="shared" si="1050"/>
        <v>0</v>
      </c>
      <c r="AS335" s="137">
        <f t="shared" si="1051"/>
        <v>0</v>
      </c>
      <c r="AT335" s="137">
        <f t="shared" si="1052"/>
        <v>0</v>
      </c>
      <c r="AU335" s="137">
        <f t="shared" si="1053"/>
        <v>0</v>
      </c>
      <c r="AV335" s="137">
        <f t="shared" si="1054"/>
        <v>0</v>
      </c>
      <c r="AW335" s="137">
        <f t="shared" si="1055"/>
        <v>0</v>
      </c>
      <c r="AX335" s="137">
        <f t="shared" si="1056"/>
        <v>2.4689230769230761</v>
      </c>
      <c r="AY335" s="137">
        <f t="shared" si="1057"/>
        <v>0</v>
      </c>
      <c r="AZ335" s="137">
        <f t="shared" si="1058"/>
        <v>0</v>
      </c>
      <c r="BA335" s="137">
        <f t="shared" si="1059"/>
        <v>0</v>
      </c>
      <c r="BB335" s="137">
        <f t="shared" si="1060"/>
        <v>0</v>
      </c>
      <c r="BC335" s="137">
        <f t="shared" si="1061"/>
        <v>0</v>
      </c>
      <c r="BD335" s="137">
        <f t="shared" si="1062"/>
        <v>0</v>
      </c>
      <c r="BE335" s="137">
        <f t="shared" si="1063"/>
        <v>0</v>
      </c>
      <c r="BF335" s="137">
        <f t="shared" si="1064"/>
        <v>0</v>
      </c>
      <c r="BG335" s="139">
        <f t="shared" si="1065"/>
        <v>0</v>
      </c>
      <c r="BH335" s="140">
        <f t="shared" si="1066"/>
        <v>0</v>
      </c>
      <c r="BI335" s="152">
        <f t="shared" si="1067"/>
        <v>30.413755656108595</v>
      </c>
      <c r="BJ335" s="152">
        <f t="shared" si="1068"/>
        <v>4.0551674208144792</v>
      </c>
      <c r="BK335" s="152">
        <f t="shared" si="1069"/>
        <v>34.468923076923076</v>
      </c>
      <c r="BL335" s="153">
        <f t="shared" si="1070"/>
        <v>0.11764705882352941</v>
      </c>
      <c r="BM335" s="141"/>
      <c r="BN335" s="152">
        <f t="shared" si="1071"/>
        <v>0</v>
      </c>
      <c r="BO335" s="152">
        <f t="shared" si="1072"/>
        <v>0</v>
      </c>
      <c r="BP335" s="152">
        <f t="shared" si="1073"/>
        <v>0</v>
      </c>
      <c r="BQ335" s="142"/>
      <c r="BR335" s="143">
        <f t="shared" si="1074"/>
        <v>32</v>
      </c>
      <c r="BS335" s="144">
        <f t="shared" si="1075"/>
        <v>2.4689230769230761</v>
      </c>
      <c r="BT335" s="144">
        <f t="shared" si="1076"/>
        <v>2.4689230769230761</v>
      </c>
      <c r="BU335" s="144">
        <f t="shared" si="1077"/>
        <v>0</v>
      </c>
      <c r="BV335" s="145">
        <f t="shared" si="1078"/>
        <v>0</v>
      </c>
      <c r="BW335" s="146">
        <f t="shared" si="1079"/>
        <v>0</v>
      </c>
      <c r="BX335" s="147"/>
      <c r="BY335" s="144">
        <f t="shared" si="1080"/>
        <v>30.413755656108595</v>
      </c>
      <c r="BZ335" s="144">
        <f t="shared" si="1081"/>
        <v>4.0551674208144792</v>
      </c>
      <c r="CA335" s="144">
        <f t="shared" si="1082"/>
        <v>34.468923076923076</v>
      </c>
      <c r="CB335" s="144">
        <f t="shared" si="1083"/>
        <v>0</v>
      </c>
      <c r="CC335" s="144">
        <f t="shared" si="1084"/>
        <v>0</v>
      </c>
      <c r="CD335" s="144">
        <f t="shared" si="1085"/>
        <v>0</v>
      </c>
      <c r="CE335" s="144">
        <f t="shared" si="1086"/>
        <v>0</v>
      </c>
      <c r="CF335" s="144">
        <f t="shared" si="1087"/>
        <v>0</v>
      </c>
      <c r="CG335" s="144">
        <f t="shared" si="1088"/>
        <v>0</v>
      </c>
      <c r="CH335" s="148">
        <f t="shared" si="1089"/>
        <v>0</v>
      </c>
    </row>
    <row r="336" spans="1:86" s="149" customFormat="1" ht="31.5" customHeight="1" x14ac:dyDescent="0.25">
      <c r="A336" s="117" t="s">
        <v>342</v>
      </c>
      <c r="B336" s="118" t="s">
        <v>383</v>
      </c>
      <c r="C336" s="274" t="s">
        <v>442</v>
      </c>
      <c r="D336" s="119" t="s">
        <v>376</v>
      </c>
      <c r="E336" s="121" t="s">
        <v>22</v>
      </c>
      <c r="F336" s="121" t="s">
        <v>355</v>
      </c>
      <c r="G336" s="121"/>
      <c r="H336" s="122">
        <v>9</v>
      </c>
      <c r="I336" s="123" t="s">
        <v>330</v>
      </c>
      <c r="J336" s="123" t="s">
        <v>380</v>
      </c>
      <c r="K336" s="124">
        <f t="shared" si="1096"/>
        <v>8</v>
      </c>
      <c r="L336" s="123">
        <v>4</v>
      </c>
      <c r="M336" s="123">
        <v>4</v>
      </c>
      <c r="N336" s="123" t="s">
        <v>119</v>
      </c>
      <c r="O336" s="123"/>
      <c r="P336" s="124">
        <f t="shared" si="1097"/>
        <v>1</v>
      </c>
      <c r="Q336" s="123">
        <v>1</v>
      </c>
      <c r="R336" s="123"/>
      <c r="S336" s="123" t="s">
        <v>329</v>
      </c>
      <c r="T336" s="123"/>
      <c r="U336" s="123" t="s">
        <v>390</v>
      </c>
      <c r="V336" s="123" t="s">
        <v>484</v>
      </c>
      <c r="W336" s="123" t="s">
        <v>530</v>
      </c>
      <c r="X336" s="123" t="s">
        <v>532</v>
      </c>
      <c r="Y336" s="123" t="s">
        <v>480</v>
      </c>
      <c r="Z336" s="297" t="s">
        <v>528</v>
      </c>
      <c r="AA336" s="126"/>
      <c r="AB336" s="127">
        <v>8</v>
      </c>
      <c r="AC336" s="128"/>
      <c r="AD336" s="129"/>
      <c r="AE336" s="130"/>
      <c r="AF336" s="131"/>
      <c r="AG336" s="132"/>
      <c r="AH336" s="133"/>
      <c r="AI336" s="132"/>
      <c r="AJ336" s="134"/>
      <c r="AK336" s="125"/>
      <c r="AL336" s="135"/>
      <c r="AM336" s="122"/>
      <c r="AN336" s="136">
        <f t="shared" si="1046"/>
        <v>2</v>
      </c>
      <c r="AO336" s="137">
        <f t="shared" si="1047"/>
        <v>0</v>
      </c>
      <c r="AP336" s="137">
        <f t="shared" si="1048"/>
        <v>0</v>
      </c>
      <c r="AQ336" s="138">
        <f t="shared" si="1049"/>
        <v>1.2</v>
      </c>
      <c r="AR336" s="137">
        <f t="shared" si="1050"/>
        <v>0</v>
      </c>
      <c r="AS336" s="137">
        <f t="shared" si="1051"/>
        <v>0</v>
      </c>
      <c r="AT336" s="137">
        <f t="shared" si="1052"/>
        <v>0</v>
      </c>
      <c r="AU336" s="137">
        <f t="shared" si="1053"/>
        <v>0</v>
      </c>
      <c r="AV336" s="137">
        <f t="shared" si="1054"/>
        <v>0</v>
      </c>
      <c r="AW336" s="137">
        <f t="shared" si="1055"/>
        <v>0</v>
      </c>
      <c r="AX336" s="137">
        <f t="shared" si="1056"/>
        <v>0</v>
      </c>
      <c r="AY336" s="137">
        <f t="shared" si="1057"/>
        <v>0</v>
      </c>
      <c r="AZ336" s="137">
        <f t="shared" si="1058"/>
        <v>0</v>
      </c>
      <c r="BA336" s="137">
        <f t="shared" si="1059"/>
        <v>0</v>
      </c>
      <c r="BB336" s="137">
        <f t="shared" si="1060"/>
        <v>0</v>
      </c>
      <c r="BC336" s="137">
        <f t="shared" si="1061"/>
        <v>0</v>
      </c>
      <c r="BD336" s="137">
        <f t="shared" si="1062"/>
        <v>0</v>
      </c>
      <c r="BE336" s="137">
        <f t="shared" si="1063"/>
        <v>0</v>
      </c>
      <c r="BF336" s="137">
        <f t="shared" si="1064"/>
        <v>0</v>
      </c>
      <c r="BG336" s="139">
        <f t="shared" si="1065"/>
        <v>0</v>
      </c>
      <c r="BH336" s="140">
        <f t="shared" si="1066"/>
        <v>0</v>
      </c>
      <c r="BI336" s="152">
        <f t="shared" si="1067"/>
        <v>5.6</v>
      </c>
      <c r="BJ336" s="152">
        <f t="shared" si="1068"/>
        <v>5.6</v>
      </c>
      <c r="BK336" s="152">
        <f t="shared" si="1069"/>
        <v>11.2</v>
      </c>
      <c r="BL336" s="153">
        <f t="shared" si="1070"/>
        <v>0.5</v>
      </c>
      <c r="BM336" s="141"/>
      <c r="BN336" s="152">
        <f t="shared" si="1071"/>
        <v>0</v>
      </c>
      <c r="BO336" s="152">
        <f t="shared" si="1072"/>
        <v>0</v>
      </c>
      <c r="BP336" s="152">
        <f t="shared" si="1073"/>
        <v>0</v>
      </c>
      <c r="BQ336" s="142"/>
      <c r="BR336" s="143">
        <f t="shared" si="1074"/>
        <v>11.2</v>
      </c>
      <c r="BS336" s="144">
        <f t="shared" si="1075"/>
        <v>0</v>
      </c>
      <c r="BT336" s="144">
        <f t="shared" si="1076"/>
        <v>0</v>
      </c>
      <c r="BU336" s="144">
        <f t="shared" si="1077"/>
        <v>0</v>
      </c>
      <c r="BV336" s="145">
        <f t="shared" si="1078"/>
        <v>0</v>
      </c>
      <c r="BW336" s="146">
        <f t="shared" si="1079"/>
        <v>0</v>
      </c>
      <c r="BX336" s="147"/>
      <c r="BY336" s="144">
        <f t="shared" si="1080"/>
        <v>0</v>
      </c>
      <c r="BZ336" s="144">
        <f t="shared" si="1081"/>
        <v>0</v>
      </c>
      <c r="CA336" s="144">
        <f t="shared" si="1082"/>
        <v>0</v>
      </c>
      <c r="CB336" s="144">
        <f t="shared" si="1083"/>
        <v>5.6</v>
      </c>
      <c r="CC336" s="144">
        <f t="shared" si="1084"/>
        <v>5.6</v>
      </c>
      <c r="CD336" s="144">
        <f t="shared" si="1085"/>
        <v>11.2</v>
      </c>
      <c r="CE336" s="144">
        <f t="shared" si="1086"/>
        <v>0</v>
      </c>
      <c r="CF336" s="144">
        <f t="shared" si="1087"/>
        <v>0</v>
      </c>
      <c r="CG336" s="144">
        <f t="shared" si="1088"/>
        <v>0</v>
      </c>
      <c r="CH336" s="148">
        <f t="shared" si="1089"/>
        <v>0</v>
      </c>
    </row>
    <row r="337" spans="1:86" s="149" customFormat="1" ht="31.5" customHeight="1" x14ac:dyDescent="0.25">
      <c r="A337" s="117" t="s">
        <v>342</v>
      </c>
      <c r="B337" s="118" t="s">
        <v>383</v>
      </c>
      <c r="C337" s="274" t="s">
        <v>442</v>
      </c>
      <c r="D337" s="119" t="s">
        <v>376</v>
      </c>
      <c r="E337" s="121" t="s">
        <v>22</v>
      </c>
      <c r="F337" s="121" t="s">
        <v>355</v>
      </c>
      <c r="G337" s="121"/>
      <c r="H337" s="122">
        <v>9</v>
      </c>
      <c r="I337" s="123"/>
      <c r="J337" s="123" t="s">
        <v>380</v>
      </c>
      <c r="K337" s="124">
        <f t="shared" si="1096"/>
        <v>8</v>
      </c>
      <c r="L337" s="123">
        <v>4</v>
      </c>
      <c r="M337" s="123">
        <v>4</v>
      </c>
      <c r="N337" s="123" t="s">
        <v>122</v>
      </c>
      <c r="O337" s="123"/>
      <c r="P337" s="124">
        <f t="shared" si="1097"/>
        <v>1</v>
      </c>
      <c r="Q337" s="123">
        <v>1</v>
      </c>
      <c r="R337" s="123"/>
      <c r="S337" s="123" t="s">
        <v>329</v>
      </c>
      <c r="T337" s="123"/>
      <c r="U337" s="123" t="s">
        <v>390</v>
      </c>
      <c r="V337" s="123"/>
      <c r="W337" s="123"/>
      <c r="X337" s="123" t="s">
        <v>478</v>
      </c>
      <c r="Y337" s="123" t="s">
        <v>480</v>
      </c>
      <c r="Z337" s="297" t="s">
        <v>468</v>
      </c>
      <c r="AA337" s="126"/>
      <c r="AB337" s="127"/>
      <c r="AC337" s="128"/>
      <c r="AD337" s="129">
        <v>12</v>
      </c>
      <c r="AE337" s="130"/>
      <c r="AF337" s="131">
        <v>1</v>
      </c>
      <c r="AG337" s="132"/>
      <c r="AH337" s="133"/>
      <c r="AI337" s="132"/>
      <c r="AJ337" s="134"/>
      <c r="AK337" s="125"/>
      <c r="AL337" s="135"/>
      <c r="AM337" s="122"/>
      <c r="AN337" s="136">
        <f t="shared" si="1046"/>
        <v>0</v>
      </c>
      <c r="AO337" s="137">
        <f t="shared" si="1047"/>
        <v>0</v>
      </c>
      <c r="AP337" s="137">
        <f t="shared" si="1048"/>
        <v>0</v>
      </c>
      <c r="AQ337" s="138">
        <f t="shared" si="1049"/>
        <v>0</v>
      </c>
      <c r="AR337" s="137">
        <f t="shared" si="1050"/>
        <v>0</v>
      </c>
      <c r="AS337" s="137">
        <f t="shared" si="1051"/>
        <v>4</v>
      </c>
      <c r="AT337" s="137">
        <f t="shared" si="1052"/>
        <v>0</v>
      </c>
      <c r="AU337" s="137">
        <f t="shared" si="1053"/>
        <v>0</v>
      </c>
      <c r="AV337" s="137">
        <f t="shared" si="1054"/>
        <v>0</v>
      </c>
      <c r="AW337" s="137">
        <f t="shared" si="1055"/>
        <v>0</v>
      </c>
      <c r="AX337" s="137">
        <f t="shared" si="1056"/>
        <v>0</v>
      </c>
      <c r="AY337" s="137">
        <f t="shared" si="1057"/>
        <v>0</v>
      </c>
      <c r="AZ337" s="137">
        <f t="shared" si="1058"/>
        <v>0</v>
      </c>
      <c r="BA337" s="137">
        <f t="shared" si="1059"/>
        <v>0</v>
      </c>
      <c r="BB337" s="137">
        <f t="shared" si="1060"/>
        <v>0</v>
      </c>
      <c r="BC337" s="137">
        <f t="shared" si="1061"/>
        <v>0</v>
      </c>
      <c r="BD337" s="137">
        <f t="shared" si="1062"/>
        <v>0</v>
      </c>
      <c r="BE337" s="137">
        <f t="shared" si="1063"/>
        <v>0</v>
      </c>
      <c r="BF337" s="137">
        <f t="shared" si="1064"/>
        <v>0</v>
      </c>
      <c r="BG337" s="139">
        <f t="shared" si="1065"/>
        <v>0</v>
      </c>
      <c r="BH337" s="140">
        <f t="shared" si="1066"/>
        <v>0</v>
      </c>
      <c r="BI337" s="152">
        <f t="shared" si="1067"/>
        <v>8</v>
      </c>
      <c r="BJ337" s="152">
        <f t="shared" si="1068"/>
        <v>8</v>
      </c>
      <c r="BK337" s="152">
        <f t="shared" si="1069"/>
        <v>16</v>
      </c>
      <c r="BL337" s="153">
        <f t="shared" si="1070"/>
        <v>0.5</v>
      </c>
      <c r="BM337" s="141"/>
      <c r="BN337" s="152">
        <f t="shared" si="1071"/>
        <v>0</v>
      </c>
      <c r="BO337" s="152">
        <f t="shared" si="1072"/>
        <v>0</v>
      </c>
      <c r="BP337" s="152">
        <f t="shared" si="1073"/>
        <v>0</v>
      </c>
      <c r="BQ337" s="142"/>
      <c r="BR337" s="143">
        <f t="shared" si="1074"/>
        <v>12</v>
      </c>
      <c r="BS337" s="144">
        <f t="shared" si="1075"/>
        <v>4</v>
      </c>
      <c r="BT337" s="144">
        <f t="shared" si="1076"/>
        <v>0</v>
      </c>
      <c r="BU337" s="144">
        <f t="shared" si="1077"/>
        <v>0</v>
      </c>
      <c r="BV337" s="145">
        <f t="shared" si="1078"/>
        <v>4</v>
      </c>
      <c r="BW337" s="146">
        <f t="shared" si="1079"/>
        <v>0</v>
      </c>
      <c r="BX337" s="147"/>
      <c r="BY337" s="144">
        <f t="shared" si="1080"/>
        <v>0</v>
      </c>
      <c r="BZ337" s="144">
        <f t="shared" si="1081"/>
        <v>0</v>
      </c>
      <c r="CA337" s="144">
        <f t="shared" si="1082"/>
        <v>0</v>
      </c>
      <c r="CB337" s="144">
        <f t="shared" si="1083"/>
        <v>8</v>
      </c>
      <c r="CC337" s="144">
        <f t="shared" si="1084"/>
        <v>8</v>
      </c>
      <c r="CD337" s="144">
        <f t="shared" si="1085"/>
        <v>16</v>
      </c>
      <c r="CE337" s="144">
        <f t="shared" si="1086"/>
        <v>0</v>
      </c>
      <c r="CF337" s="144">
        <f t="shared" si="1087"/>
        <v>0</v>
      </c>
      <c r="CG337" s="144">
        <f t="shared" si="1088"/>
        <v>0</v>
      </c>
      <c r="CH337" s="148">
        <f t="shared" si="1089"/>
        <v>0</v>
      </c>
    </row>
    <row r="338" spans="1:86" s="149" customFormat="1" ht="47.25" customHeight="1" x14ac:dyDescent="0.25">
      <c r="A338" s="117" t="s">
        <v>342</v>
      </c>
      <c r="B338" s="118" t="s">
        <v>383</v>
      </c>
      <c r="C338" s="274" t="s">
        <v>443</v>
      </c>
      <c r="D338" s="119" t="s">
        <v>376</v>
      </c>
      <c r="E338" s="121" t="s">
        <v>22</v>
      </c>
      <c r="F338" s="121" t="s">
        <v>355</v>
      </c>
      <c r="G338" s="121"/>
      <c r="H338" s="122">
        <v>9</v>
      </c>
      <c r="I338" s="123" t="s">
        <v>333</v>
      </c>
      <c r="J338" s="123" t="s">
        <v>380</v>
      </c>
      <c r="K338" s="124">
        <f t="shared" si="1096"/>
        <v>8</v>
      </c>
      <c r="L338" s="123">
        <v>4</v>
      </c>
      <c r="M338" s="123">
        <v>4</v>
      </c>
      <c r="N338" s="123" t="s">
        <v>119</v>
      </c>
      <c r="O338" s="123"/>
      <c r="P338" s="124">
        <f t="shared" si="1097"/>
        <v>1</v>
      </c>
      <c r="Q338" s="123">
        <v>1</v>
      </c>
      <c r="R338" s="123"/>
      <c r="S338" s="123" t="s">
        <v>329</v>
      </c>
      <c r="T338" s="123"/>
      <c r="U338" s="123" t="s">
        <v>390</v>
      </c>
      <c r="V338" s="123" t="s">
        <v>482</v>
      </c>
      <c r="W338" s="123" t="s">
        <v>44</v>
      </c>
      <c r="X338" s="123" t="s">
        <v>482</v>
      </c>
      <c r="Y338" s="123" t="s">
        <v>480</v>
      </c>
      <c r="Z338" s="297" t="s">
        <v>471</v>
      </c>
      <c r="AA338" s="126"/>
      <c r="AB338" s="127">
        <v>8</v>
      </c>
      <c r="AC338" s="128"/>
      <c r="AD338" s="129"/>
      <c r="AE338" s="130"/>
      <c r="AF338" s="131"/>
      <c r="AG338" s="132"/>
      <c r="AH338" s="133"/>
      <c r="AI338" s="132"/>
      <c r="AJ338" s="134"/>
      <c r="AK338" s="125"/>
      <c r="AL338" s="135"/>
      <c r="AM338" s="122"/>
      <c r="AN338" s="136">
        <f t="shared" si="1046"/>
        <v>0</v>
      </c>
      <c r="AO338" s="137">
        <f t="shared" si="1047"/>
        <v>2.8</v>
      </c>
      <c r="AP338" s="137">
        <f t="shared" si="1048"/>
        <v>2</v>
      </c>
      <c r="AQ338" s="138">
        <f t="shared" si="1049"/>
        <v>1.2</v>
      </c>
      <c r="AR338" s="137">
        <f t="shared" si="1050"/>
        <v>0</v>
      </c>
      <c r="AS338" s="137">
        <f t="shared" si="1051"/>
        <v>0</v>
      </c>
      <c r="AT338" s="137">
        <f t="shared" si="1052"/>
        <v>0</v>
      </c>
      <c r="AU338" s="137">
        <f t="shared" si="1053"/>
        <v>0</v>
      </c>
      <c r="AV338" s="137">
        <f t="shared" si="1054"/>
        <v>0</v>
      </c>
      <c r="AW338" s="137">
        <f t="shared" si="1055"/>
        <v>0</v>
      </c>
      <c r="AX338" s="137">
        <f t="shared" si="1056"/>
        <v>0</v>
      </c>
      <c r="AY338" s="137">
        <f t="shared" si="1057"/>
        <v>0</v>
      </c>
      <c r="AZ338" s="137">
        <f t="shared" si="1058"/>
        <v>0</v>
      </c>
      <c r="BA338" s="137">
        <f t="shared" si="1059"/>
        <v>0</v>
      </c>
      <c r="BB338" s="137">
        <f t="shared" si="1060"/>
        <v>0</v>
      </c>
      <c r="BC338" s="137">
        <f t="shared" si="1061"/>
        <v>0</v>
      </c>
      <c r="BD338" s="137">
        <f t="shared" si="1062"/>
        <v>0</v>
      </c>
      <c r="BE338" s="137">
        <f t="shared" si="1063"/>
        <v>0</v>
      </c>
      <c r="BF338" s="137">
        <f t="shared" si="1064"/>
        <v>0</v>
      </c>
      <c r="BG338" s="139">
        <f t="shared" si="1065"/>
        <v>0</v>
      </c>
      <c r="BH338" s="140">
        <f t="shared" si="1066"/>
        <v>0</v>
      </c>
      <c r="BI338" s="152">
        <f t="shared" si="1067"/>
        <v>7</v>
      </c>
      <c r="BJ338" s="152">
        <f t="shared" si="1068"/>
        <v>7</v>
      </c>
      <c r="BK338" s="152">
        <f t="shared" si="1069"/>
        <v>14</v>
      </c>
      <c r="BL338" s="153">
        <f t="shared" si="1070"/>
        <v>0.5</v>
      </c>
      <c r="BM338" s="141"/>
      <c r="BN338" s="152">
        <f t="shared" si="1071"/>
        <v>0</v>
      </c>
      <c r="BO338" s="152">
        <f t="shared" si="1072"/>
        <v>0</v>
      </c>
      <c r="BP338" s="152">
        <f t="shared" si="1073"/>
        <v>0</v>
      </c>
      <c r="BQ338" s="142"/>
      <c r="BR338" s="143">
        <f t="shared" si="1074"/>
        <v>14</v>
      </c>
      <c r="BS338" s="144">
        <f t="shared" si="1075"/>
        <v>0</v>
      </c>
      <c r="BT338" s="144">
        <f t="shared" si="1076"/>
        <v>0</v>
      </c>
      <c r="BU338" s="144">
        <f t="shared" si="1077"/>
        <v>0</v>
      </c>
      <c r="BV338" s="145">
        <f t="shared" si="1078"/>
        <v>0</v>
      </c>
      <c r="BW338" s="146">
        <f t="shared" si="1079"/>
        <v>0</v>
      </c>
      <c r="BX338" s="147"/>
      <c r="BY338" s="144">
        <f t="shared" si="1080"/>
        <v>0</v>
      </c>
      <c r="BZ338" s="144">
        <f t="shared" si="1081"/>
        <v>0</v>
      </c>
      <c r="CA338" s="144">
        <f t="shared" si="1082"/>
        <v>0</v>
      </c>
      <c r="CB338" s="144">
        <f t="shared" si="1083"/>
        <v>7</v>
      </c>
      <c r="CC338" s="144">
        <f t="shared" si="1084"/>
        <v>7</v>
      </c>
      <c r="CD338" s="144">
        <f t="shared" si="1085"/>
        <v>14</v>
      </c>
      <c r="CE338" s="144">
        <f t="shared" si="1086"/>
        <v>0</v>
      </c>
      <c r="CF338" s="144">
        <f t="shared" si="1087"/>
        <v>0</v>
      </c>
      <c r="CG338" s="144">
        <f t="shared" si="1088"/>
        <v>0</v>
      </c>
      <c r="CH338" s="148">
        <f t="shared" si="1089"/>
        <v>0</v>
      </c>
    </row>
    <row r="339" spans="1:86" s="149" customFormat="1" ht="47.25" customHeight="1" x14ac:dyDescent="0.25">
      <c r="A339" s="117" t="s">
        <v>342</v>
      </c>
      <c r="B339" s="118" t="s">
        <v>383</v>
      </c>
      <c r="C339" s="274" t="s">
        <v>443</v>
      </c>
      <c r="D339" s="119" t="s">
        <v>376</v>
      </c>
      <c r="E339" s="121" t="s">
        <v>22</v>
      </c>
      <c r="F339" s="121" t="s">
        <v>355</v>
      </c>
      <c r="G339" s="121"/>
      <c r="H339" s="122">
        <v>9</v>
      </c>
      <c r="I339" s="123"/>
      <c r="J339" s="123" t="s">
        <v>380</v>
      </c>
      <c r="K339" s="124">
        <f t="shared" si="1096"/>
        <v>8</v>
      </c>
      <c r="L339" s="123">
        <v>4</v>
      </c>
      <c r="M339" s="123">
        <v>4</v>
      </c>
      <c r="N339" s="123" t="s">
        <v>122</v>
      </c>
      <c r="O339" s="123"/>
      <c r="P339" s="124">
        <f t="shared" si="1097"/>
        <v>1</v>
      </c>
      <c r="Q339" s="123">
        <v>1</v>
      </c>
      <c r="R339" s="123"/>
      <c r="S339" s="123" t="s">
        <v>329</v>
      </c>
      <c r="T339" s="123"/>
      <c r="U339" s="123" t="s">
        <v>390</v>
      </c>
      <c r="V339" s="123" t="s">
        <v>482</v>
      </c>
      <c r="W339" s="123" t="s">
        <v>44</v>
      </c>
      <c r="X339" s="123" t="s">
        <v>482</v>
      </c>
      <c r="Y339" s="123" t="s">
        <v>480</v>
      </c>
      <c r="Z339" s="297" t="s">
        <v>471</v>
      </c>
      <c r="AA339" s="126"/>
      <c r="AB339" s="127"/>
      <c r="AC339" s="128"/>
      <c r="AD339" s="129">
        <v>16</v>
      </c>
      <c r="AE339" s="130"/>
      <c r="AF339" s="131"/>
      <c r="AG339" s="132"/>
      <c r="AH339" s="133"/>
      <c r="AI339" s="132">
        <v>1</v>
      </c>
      <c r="AJ339" s="134"/>
      <c r="AK339" s="125"/>
      <c r="AL339" s="135"/>
      <c r="AM339" s="122"/>
      <c r="AN339" s="136">
        <f t="shared" si="1046"/>
        <v>0</v>
      </c>
      <c r="AO339" s="137">
        <f t="shared" si="1047"/>
        <v>0</v>
      </c>
      <c r="AP339" s="137">
        <f t="shared" si="1048"/>
        <v>0</v>
      </c>
      <c r="AQ339" s="138">
        <f t="shared" si="1049"/>
        <v>0</v>
      </c>
      <c r="AR339" s="137">
        <f t="shared" si="1050"/>
        <v>0</v>
      </c>
      <c r="AS339" s="137">
        <f t="shared" si="1051"/>
        <v>0</v>
      </c>
      <c r="AT339" s="137">
        <f t="shared" si="1052"/>
        <v>0</v>
      </c>
      <c r="AU339" s="137">
        <f t="shared" si="1053"/>
        <v>12</v>
      </c>
      <c r="AV339" s="137">
        <f t="shared" si="1054"/>
        <v>0</v>
      </c>
      <c r="AW339" s="137">
        <f t="shared" si="1055"/>
        <v>0</v>
      </c>
      <c r="AX339" s="137">
        <f t="shared" si="1056"/>
        <v>0</v>
      </c>
      <c r="AY339" s="137">
        <f t="shared" si="1057"/>
        <v>0</v>
      </c>
      <c r="AZ339" s="137">
        <f t="shared" si="1058"/>
        <v>0</v>
      </c>
      <c r="BA339" s="137">
        <f t="shared" si="1059"/>
        <v>0</v>
      </c>
      <c r="BB339" s="137">
        <f t="shared" si="1060"/>
        <v>0</v>
      </c>
      <c r="BC339" s="137">
        <f t="shared" si="1061"/>
        <v>0</v>
      </c>
      <c r="BD339" s="137">
        <f t="shared" si="1062"/>
        <v>0</v>
      </c>
      <c r="BE339" s="137">
        <f t="shared" si="1063"/>
        <v>0</v>
      </c>
      <c r="BF339" s="137">
        <f t="shared" si="1064"/>
        <v>0</v>
      </c>
      <c r="BG339" s="139">
        <f t="shared" si="1065"/>
        <v>0</v>
      </c>
      <c r="BH339" s="140">
        <f t="shared" si="1066"/>
        <v>0</v>
      </c>
      <c r="BI339" s="152">
        <f t="shared" si="1067"/>
        <v>14</v>
      </c>
      <c r="BJ339" s="152">
        <f t="shared" si="1068"/>
        <v>14</v>
      </c>
      <c r="BK339" s="152">
        <f t="shared" si="1069"/>
        <v>28</v>
      </c>
      <c r="BL339" s="153">
        <f t="shared" si="1070"/>
        <v>0.5</v>
      </c>
      <c r="BM339" s="141"/>
      <c r="BN339" s="152">
        <f t="shared" si="1071"/>
        <v>0</v>
      </c>
      <c r="BO339" s="152">
        <f t="shared" si="1072"/>
        <v>0</v>
      </c>
      <c r="BP339" s="152">
        <f t="shared" si="1073"/>
        <v>0</v>
      </c>
      <c r="BQ339" s="142"/>
      <c r="BR339" s="143">
        <f t="shared" si="1074"/>
        <v>16</v>
      </c>
      <c r="BS339" s="144">
        <f t="shared" si="1075"/>
        <v>12</v>
      </c>
      <c r="BT339" s="144">
        <f t="shared" si="1076"/>
        <v>0</v>
      </c>
      <c r="BU339" s="144">
        <f t="shared" si="1077"/>
        <v>12</v>
      </c>
      <c r="BV339" s="145">
        <f t="shared" si="1078"/>
        <v>0</v>
      </c>
      <c r="BW339" s="146">
        <f t="shared" si="1079"/>
        <v>0</v>
      </c>
      <c r="BX339" s="147"/>
      <c r="BY339" s="144">
        <f t="shared" si="1080"/>
        <v>0</v>
      </c>
      <c r="BZ339" s="144">
        <f t="shared" si="1081"/>
        <v>0</v>
      </c>
      <c r="CA339" s="144">
        <f t="shared" si="1082"/>
        <v>0</v>
      </c>
      <c r="CB339" s="144">
        <f t="shared" si="1083"/>
        <v>14</v>
      </c>
      <c r="CC339" s="144">
        <f t="shared" si="1084"/>
        <v>14</v>
      </c>
      <c r="CD339" s="144">
        <f t="shared" si="1085"/>
        <v>28</v>
      </c>
      <c r="CE339" s="144">
        <f t="shared" si="1086"/>
        <v>0</v>
      </c>
      <c r="CF339" s="144">
        <f t="shared" si="1087"/>
        <v>0</v>
      </c>
      <c r="CG339" s="144">
        <f t="shared" si="1088"/>
        <v>0</v>
      </c>
      <c r="CH339" s="148">
        <f t="shared" si="1089"/>
        <v>0</v>
      </c>
    </row>
    <row r="340" spans="1:86" s="149" customFormat="1" ht="31.5" customHeight="1" x14ac:dyDescent="0.25">
      <c r="A340" s="117" t="s">
        <v>342</v>
      </c>
      <c r="B340" s="118" t="s">
        <v>383</v>
      </c>
      <c r="C340" s="274" t="s">
        <v>445</v>
      </c>
      <c r="D340" s="119" t="s">
        <v>376</v>
      </c>
      <c r="E340" s="121" t="s">
        <v>22</v>
      </c>
      <c r="F340" s="121" t="s">
        <v>355</v>
      </c>
      <c r="G340" s="121"/>
      <c r="H340" s="122">
        <v>9</v>
      </c>
      <c r="I340" s="123" t="s">
        <v>330</v>
      </c>
      <c r="J340" s="123" t="s">
        <v>380</v>
      </c>
      <c r="K340" s="124">
        <f t="shared" si="1096"/>
        <v>8</v>
      </c>
      <c r="L340" s="123">
        <v>4</v>
      </c>
      <c r="M340" s="123">
        <v>4</v>
      </c>
      <c r="N340" s="123" t="s">
        <v>119</v>
      </c>
      <c r="O340" s="123"/>
      <c r="P340" s="124">
        <f t="shared" si="1097"/>
        <v>1</v>
      </c>
      <c r="Q340" s="123">
        <v>1</v>
      </c>
      <c r="R340" s="123"/>
      <c r="S340" s="123" t="s">
        <v>329</v>
      </c>
      <c r="T340" s="123"/>
      <c r="U340" s="123" t="s">
        <v>390</v>
      </c>
      <c r="V340" s="123" t="s">
        <v>484</v>
      </c>
      <c r="W340" s="123" t="s">
        <v>530</v>
      </c>
      <c r="X340" s="123" t="s">
        <v>532</v>
      </c>
      <c r="Y340" s="123" t="s">
        <v>480</v>
      </c>
      <c r="Z340" s="297" t="s">
        <v>528</v>
      </c>
      <c r="AA340" s="126"/>
      <c r="AB340" s="127">
        <v>4</v>
      </c>
      <c r="AC340" s="128"/>
      <c r="AD340" s="129"/>
      <c r="AE340" s="130"/>
      <c r="AF340" s="131"/>
      <c r="AG340" s="132"/>
      <c r="AH340" s="133"/>
      <c r="AI340" s="132"/>
      <c r="AJ340" s="134"/>
      <c r="AK340" s="125"/>
      <c r="AL340" s="135"/>
      <c r="AM340" s="122"/>
      <c r="AN340" s="136">
        <f t="shared" si="1046"/>
        <v>2</v>
      </c>
      <c r="AO340" s="137">
        <f t="shared" si="1047"/>
        <v>0</v>
      </c>
      <c r="AP340" s="137">
        <f t="shared" si="1048"/>
        <v>0</v>
      </c>
      <c r="AQ340" s="138">
        <f t="shared" si="1049"/>
        <v>0.6</v>
      </c>
      <c r="AR340" s="137">
        <f t="shared" si="1050"/>
        <v>0</v>
      </c>
      <c r="AS340" s="137">
        <f t="shared" si="1051"/>
        <v>0</v>
      </c>
      <c r="AT340" s="137">
        <f t="shared" si="1052"/>
        <v>0</v>
      </c>
      <c r="AU340" s="137">
        <f t="shared" si="1053"/>
        <v>0</v>
      </c>
      <c r="AV340" s="137">
        <f t="shared" si="1054"/>
        <v>0</v>
      </c>
      <c r="AW340" s="137">
        <f t="shared" si="1055"/>
        <v>0</v>
      </c>
      <c r="AX340" s="137">
        <f t="shared" si="1056"/>
        <v>0</v>
      </c>
      <c r="AY340" s="137">
        <f t="shared" si="1057"/>
        <v>0</v>
      </c>
      <c r="AZ340" s="137">
        <f t="shared" si="1058"/>
        <v>0</v>
      </c>
      <c r="BA340" s="137">
        <f t="shared" si="1059"/>
        <v>0</v>
      </c>
      <c r="BB340" s="137">
        <f t="shared" si="1060"/>
        <v>0</v>
      </c>
      <c r="BC340" s="137">
        <f t="shared" si="1061"/>
        <v>0</v>
      </c>
      <c r="BD340" s="137">
        <f t="shared" si="1062"/>
        <v>0</v>
      </c>
      <c r="BE340" s="137">
        <f t="shared" si="1063"/>
        <v>0</v>
      </c>
      <c r="BF340" s="137">
        <f t="shared" si="1064"/>
        <v>0</v>
      </c>
      <c r="BG340" s="139">
        <f t="shared" si="1065"/>
        <v>0</v>
      </c>
      <c r="BH340" s="140">
        <f t="shared" si="1066"/>
        <v>0</v>
      </c>
      <c r="BI340" s="152">
        <f t="shared" si="1067"/>
        <v>3.3</v>
      </c>
      <c r="BJ340" s="152">
        <f t="shared" si="1068"/>
        <v>3.3</v>
      </c>
      <c r="BK340" s="152">
        <f t="shared" si="1069"/>
        <v>6.6</v>
      </c>
      <c r="BL340" s="153">
        <f t="shared" si="1070"/>
        <v>0.5</v>
      </c>
      <c r="BM340" s="141"/>
      <c r="BN340" s="152">
        <f t="shared" si="1071"/>
        <v>0</v>
      </c>
      <c r="BO340" s="152">
        <f t="shared" si="1072"/>
        <v>0</v>
      </c>
      <c r="BP340" s="152">
        <f t="shared" si="1073"/>
        <v>0</v>
      </c>
      <c r="BQ340" s="142"/>
      <c r="BR340" s="143">
        <f t="shared" si="1074"/>
        <v>6.6</v>
      </c>
      <c r="BS340" s="144">
        <f t="shared" si="1075"/>
        <v>0</v>
      </c>
      <c r="BT340" s="144">
        <f t="shared" si="1076"/>
        <v>0</v>
      </c>
      <c r="BU340" s="144">
        <f t="shared" si="1077"/>
        <v>0</v>
      </c>
      <c r="BV340" s="145">
        <f t="shared" si="1078"/>
        <v>0</v>
      </c>
      <c r="BW340" s="146">
        <f t="shared" si="1079"/>
        <v>0</v>
      </c>
      <c r="BX340" s="147"/>
      <c r="BY340" s="144">
        <f t="shared" si="1080"/>
        <v>0</v>
      </c>
      <c r="BZ340" s="144">
        <f t="shared" si="1081"/>
        <v>0</v>
      </c>
      <c r="CA340" s="144">
        <f t="shared" si="1082"/>
        <v>0</v>
      </c>
      <c r="CB340" s="144">
        <f t="shared" si="1083"/>
        <v>3.3</v>
      </c>
      <c r="CC340" s="144">
        <f t="shared" si="1084"/>
        <v>3.3</v>
      </c>
      <c r="CD340" s="144">
        <f t="shared" si="1085"/>
        <v>6.6</v>
      </c>
      <c r="CE340" s="144">
        <f t="shared" si="1086"/>
        <v>0</v>
      </c>
      <c r="CF340" s="144">
        <f t="shared" si="1087"/>
        <v>0</v>
      </c>
      <c r="CG340" s="144">
        <f t="shared" si="1088"/>
        <v>0</v>
      </c>
      <c r="CH340" s="148">
        <f t="shared" si="1089"/>
        <v>0</v>
      </c>
    </row>
    <row r="341" spans="1:86" s="149" customFormat="1" ht="31.5" customHeight="1" x14ac:dyDescent="0.25">
      <c r="A341" s="117" t="s">
        <v>342</v>
      </c>
      <c r="B341" s="118" t="s">
        <v>383</v>
      </c>
      <c r="C341" s="274" t="s">
        <v>445</v>
      </c>
      <c r="D341" s="119" t="s">
        <v>376</v>
      </c>
      <c r="E341" s="121" t="s">
        <v>22</v>
      </c>
      <c r="F341" s="121" t="s">
        <v>355</v>
      </c>
      <c r="G341" s="121"/>
      <c r="H341" s="122">
        <v>9</v>
      </c>
      <c r="I341" s="123"/>
      <c r="J341" s="123" t="s">
        <v>380</v>
      </c>
      <c r="K341" s="124">
        <f t="shared" si="1096"/>
        <v>8</v>
      </c>
      <c r="L341" s="123">
        <v>4</v>
      </c>
      <c r="M341" s="123">
        <v>4</v>
      </c>
      <c r="N341" s="123" t="s">
        <v>120</v>
      </c>
      <c r="O341" s="123"/>
      <c r="P341" s="124">
        <f t="shared" si="1097"/>
        <v>1</v>
      </c>
      <c r="Q341" s="123">
        <v>1</v>
      </c>
      <c r="R341" s="123"/>
      <c r="S341" s="123" t="s">
        <v>329</v>
      </c>
      <c r="T341" s="123"/>
      <c r="U341" s="123" t="s">
        <v>390</v>
      </c>
      <c r="V341" s="123" t="s">
        <v>484</v>
      </c>
      <c r="W341" s="123" t="s">
        <v>530</v>
      </c>
      <c r="X341" s="123" t="s">
        <v>532</v>
      </c>
      <c r="Y341" s="123" t="s">
        <v>480</v>
      </c>
      <c r="Z341" s="297" t="s">
        <v>528</v>
      </c>
      <c r="AA341" s="126"/>
      <c r="AB341" s="127"/>
      <c r="AC341" s="128">
        <v>8</v>
      </c>
      <c r="AD341" s="129"/>
      <c r="AE341" s="130"/>
      <c r="AF341" s="131">
        <v>1</v>
      </c>
      <c r="AG341" s="132"/>
      <c r="AH341" s="133"/>
      <c r="AI341" s="132"/>
      <c r="AJ341" s="134"/>
      <c r="AK341" s="125"/>
      <c r="AL341" s="135"/>
      <c r="AM341" s="122"/>
      <c r="AN341" s="136">
        <f t="shared" si="1046"/>
        <v>0</v>
      </c>
      <c r="AO341" s="137">
        <f t="shared" si="1047"/>
        <v>0</v>
      </c>
      <c r="AP341" s="137">
        <f t="shared" si="1048"/>
        <v>0</v>
      </c>
      <c r="AQ341" s="138">
        <f t="shared" si="1049"/>
        <v>0</v>
      </c>
      <c r="AR341" s="137">
        <f t="shared" si="1050"/>
        <v>0</v>
      </c>
      <c r="AS341" s="137">
        <f t="shared" si="1051"/>
        <v>4</v>
      </c>
      <c r="AT341" s="137">
        <f t="shared" si="1052"/>
        <v>0</v>
      </c>
      <c r="AU341" s="137">
        <f t="shared" si="1053"/>
        <v>0</v>
      </c>
      <c r="AV341" s="137">
        <f t="shared" si="1054"/>
        <v>0</v>
      </c>
      <c r="AW341" s="137">
        <f t="shared" si="1055"/>
        <v>0</v>
      </c>
      <c r="AX341" s="137">
        <f t="shared" si="1056"/>
        <v>0</v>
      </c>
      <c r="AY341" s="137">
        <f t="shared" si="1057"/>
        <v>0</v>
      </c>
      <c r="AZ341" s="137">
        <f t="shared" si="1058"/>
        <v>0</v>
      </c>
      <c r="BA341" s="137">
        <f t="shared" si="1059"/>
        <v>0</v>
      </c>
      <c r="BB341" s="137">
        <f t="shared" si="1060"/>
        <v>0</v>
      </c>
      <c r="BC341" s="137">
        <f t="shared" si="1061"/>
        <v>0</v>
      </c>
      <c r="BD341" s="137">
        <f t="shared" si="1062"/>
        <v>0</v>
      </c>
      <c r="BE341" s="137">
        <f t="shared" si="1063"/>
        <v>0</v>
      </c>
      <c r="BF341" s="137">
        <f t="shared" si="1064"/>
        <v>0</v>
      </c>
      <c r="BG341" s="139">
        <f t="shared" si="1065"/>
        <v>0</v>
      </c>
      <c r="BH341" s="140">
        <f t="shared" si="1066"/>
        <v>0</v>
      </c>
      <c r="BI341" s="152">
        <f t="shared" si="1067"/>
        <v>6</v>
      </c>
      <c r="BJ341" s="152">
        <f t="shared" si="1068"/>
        <v>6</v>
      </c>
      <c r="BK341" s="152">
        <f t="shared" si="1069"/>
        <v>12</v>
      </c>
      <c r="BL341" s="153">
        <f t="shared" si="1070"/>
        <v>0.5</v>
      </c>
      <c r="BM341" s="141"/>
      <c r="BN341" s="152">
        <f t="shared" si="1071"/>
        <v>0</v>
      </c>
      <c r="BO341" s="152">
        <f t="shared" si="1072"/>
        <v>0</v>
      </c>
      <c r="BP341" s="152">
        <f t="shared" si="1073"/>
        <v>0</v>
      </c>
      <c r="BQ341" s="142"/>
      <c r="BR341" s="143">
        <f t="shared" si="1074"/>
        <v>8</v>
      </c>
      <c r="BS341" s="144">
        <f t="shared" si="1075"/>
        <v>4</v>
      </c>
      <c r="BT341" s="144">
        <f t="shared" si="1076"/>
        <v>0</v>
      </c>
      <c r="BU341" s="144">
        <f t="shared" si="1077"/>
        <v>0</v>
      </c>
      <c r="BV341" s="145">
        <f t="shared" si="1078"/>
        <v>4</v>
      </c>
      <c r="BW341" s="146">
        <f t="shared" si="1079"/>
        <v>0</v>
      </c>
      <c r="BX341" s="147"/>
      <c r="BY341" s="144">
        <f t="shared" si="1080"/>
        <v>0</v>
      </c>
      <c r="BZ341" s="144">
        <f t="shared" si="1081"/>
        <v>0</v>
      </c>
      <c r="CA341" s="144">
        <f t="shared" si="1082"/>
        <v>0</v>
      </c>
      <c r="CB341" s="144">
        <f t="shared" si="1083"/>
        <v>6</v>
      </c>
      <c r="CC341" s="144">
        <f t="shared" si="1084"/>
        <v>6</v>
      </c>
      <c r="CD341" s="144">
        <f t="shared" si="1085"/>
        <v>12</v>
      </c>
      <c r="CE341" s="144">
        <f t="shared" si="1086"/>
        <v>0</v>
      </c>
      <c r="CF341" s="144">
        <f t="shared" si="1087"/>
        <v>0</v>
      </c>
      <c r="CG341" s="144">
        <f t="shared" si="1088"/>
        <v>0</v>
      </c>
      <c r="CH341" s="148">
        <f t="shared" si="1089"/>
        <v>0</v>
      </c>
    </row>
    <row r="342" spans="1:86" s="149" customFormat="1" ht="15.75" customHeight="1" x14ac:dyDescent="0.25">
      <c r="A342" s="117" t="s">
        <v>342</v>
      </c>
      <c r="B342" s="118" t="s">
        <v>383</v>
      </c>
      <c r="C342" s="274" t="s">
        <v>446</v>
      </c>
      <c r="D342" s="119" t="s">
        <v>376</v>
      </c>
      <c r="E342" s="121" t="s">
        <v>22</v>
      </c>
      <c r="F342" s="121" t="s">
        <v>355</v>
      </c>
      <c r="G342" s="121"/>
      <c r="H342" s="122">
        <v>9</v>
      </c>
      <c r="I342" s="123" t="s">
        <v>330</v>
      </c>
      <c r="J342" s="123" t="s">
        <v>380</v>
      </c>
      <c r="K342" s="124">
        <f t="shared" si="1096"/>
        <v>8</v>
      </c>
      <c r="L342" s="123">
        <v>4</v>
      </c>
      <c r="M342" s="123">
        <v>4</v>
      </c>
      <c r="N342" s="123" t="s">
        <v>119</v>
      </c>
      <c r="O342" s="123"/>
      <c r="P342" s="124">
        <f t="shared" si="1097"/>
        <v>1</v>
      </c>
      <c r="Q342" s="123">
        <v>1</v>
      </c>
      <c r="R342" s="123"/>
      <c r="S342" s="123" t="s">
        <v>329</v>
      </c>
      <c r="T342" s="123"/>
      <c r="U342" s="123" t="s">
        <v>390</v>
      </c>
      <c r="V342" s="123" t="s">
        <v>484</v>
      </c>
      <c r="W342" s="123" t="s">
        <v>44</v>
      </c>
      <c r="X342" s="123" t="s">
        <v>482</v>
      </c>
      <c r="Y342" s="123" t="s">
        <v>480</v>
      </c>
      <c r="Z342" s="297" t="s">
        <v>465</v>
      </c>
      <c r="AA342" s="126"/>
      <c r="AB342" s="127">
        <v>6</v>
      </c>
      <c r="AC342" s="128"/>
      <c r="AD342" s="129"/>
      <c r="AE342" s="130"/>
      <c r="AF342" s="131"/>
      <c r="AG342" s="132"/>
      <c r="AH342" s="133"/>
      <c r="AI342" s="132"/>
      <c r="AJ342" s="134"/>
      <c r="AK342" s="125"/>
      <c r="AL342" s="135"/>
      <c r="AM342" s="122"/>
      <c r="AN342" s="136">
        <f t="shared" si="1046"/>
        <v>2</v>
      </c>
      <c r="AO342" s="137">
        <f t="shared" si="1047"/>
        <v>0</v>
      </c>
      <c r="AP342" s="137">
        <f t="shared" si="1048"/>
        <v>0</v>
      </c>
      <c r="AQ342" s="138">
        <f t="shared" si="1049"/>
        <v>0.89999999999999991</v>
      </c>
      <c r="AR342" s="137">
        <f t="shared" si="1050"/>
        <v>0</v>
      </c>
      <c r="AS342" s="137">
        <f t="shared" si="1051"/>
        <v>0</v>
      </c>
      <c r="AT342" s="137">
        <f t="shared" si="1052"/>
        <v>0</v>
      </c>
      <c r="AU342" s="137">
        <f t="shared" si="1053"/>
        <v>0</v>
      </c>
      <c r="AV342" s="137">
        <f t="shared" si="1054"/>
        <v>0</v>
      </c>
      <c r="AW342" s="137">
        <f t="shared" si="1055"/>
        <v>0</v>
      </c>
      <c r="AX342" s="137">
        <f t="shared" si="1056"/>
        <v>0</v>
      </c>
      <c r="AY342" s="137">
        <f t="shared" si="1057"/>
        <v>0</v>
      </c>
      <c r="AZ342" s="137">
        <f t="shared" si="1058"/>
        <v>0</v>
      </c>
      <c r="BA342" s="137">
        <f t="shared" si="1059"/>
        <v>0</v>
      </c>
      <c r="BB342" s="137">
        <f t="shared" si="1060"/>
        <v>0</v>
      </c>
      <c r="BC342" s="137">
        <f t="shared" si="1061"/>
        <v>0</v>
      </c>
      <c r="BD342" s="137">
        <f t="shared" si="1062"/>
        <v>0</v>
      </c>
      <c r="BE342" s="137">
        <f t="shared" si="1063"/>
        <v>0</v>
      </c>
      <c r="BF342" s="137">
        <f t="shared" si="1064"/>
        <v>0</v>
      </c>
      <c r="BG342" s="139">
        <f t="shared" si="1065"/>
        <v>0</v>
      </c>
      <c r="BH342" s="140">
        <f t="shared" si="1066"/>
        <v>0</v>
      </c>
      <c r="BI342" s="152">
        <f t="shared" si="1067"/>
        <v>4.45</v>
      </c>
      <c r="BJ342" s="152">
        <f t="shared" si="1068"/>
        <v>4.45</v>
      </c>
      <c r="BK342" s="152">
        <f t="shared" si="1069"/>
        <v>8.9</v>
      </c>
      <c r="BL342" s="153">
        <f t="shared" si="1070"/>
        <v>0.5</v>
      </c>
      <c r="BM342" s="141"/>
      <c r="BN342" s="152">
        <f t="shared" si="1071"/>
        <v>0</v>
      </c>
      <c r="BO342" s="152">
        <f t="shared" si="1072"/>
        <v>0</v>
      </c>
      <c r="BP342" s="152">
        <f t="shared" si="1073"/>
        <v>0</v>
      </c>
      <c r="BQ342" s="142"/>
      <c r="BR342" s="143">
        <f t="shared" si="1074"/>
        <v>8.9</v>
      </c>
      <c r="BS342" s="144">
        <f t="shared" si="1075"/>
        <v>0</v>
      </c>
      <c r="BT342" s="144">
        <f t="shared" si="1076"/>
        <v>0</v>
      </c>
      <c r="BU342" s="144">
        <f t="shared" si="1077"/>
        <v>0</v>
      </c>
      <c r="BV342" s="145">
        <f t="shared" si="1078"/>
        <v>0</v>
      </c>
      <c r="BW342" s="146">
        <f t="shared" si="1079"/>
        <v>0</v>
      </c>
      <c r="BX342" s="147"/>
      <c r="BY342" s="144">
        <f t="shared" si="1080"/>
        <v>0</v>
      </c>
      <c r="BZ342" s="144">
        <f t="shared" si="1081"/>
        <v>0</v>
      </c>
      <c r="CA342" s="144">
        <f t="shared" si="1082"/>
        <v>0</v>
      </c>
      <c r="CB342" s="144">
        <f t="shared" si="1083"/>
        <v>4.45</v>
      </c>
      <c r="CC342" s="144">
        <f t="shared" si="1084"/>
        <v>4.45</v>
      </c>
      <c r="CD342" s="144">
        <f t="shared" si="1085"/>
        <v>8.9</v>
      </c>
      <c r="CE342" s="144">
        <f t="shared" si="1086"/>
        <v>0</v>
      </c>
      <c r="CF342" s="144">
        <f t="shared" si="1087"/>
        <v>0</v>
      </c>
      <c r="CG342" s="144">
        <f t="shared" si="1088"/>
        <v>0</v>
      </c>
      <c r="CH342" s="148">
        <f t="shared" si="1089"/>
        <v>0</v>
      </c>
    </row>
    <row r="343" spans="1:86" s="149" customFormat="1" ht="15.75" customHeight="1" x14ac:dyDescent="0.25">
      <c r="A343" s="117" t="s">
        <v>342</v>
      </c>
      <c r="B343" s="118" t="s">
        <v>383</v>
      </c>
      <c r="C343" s="274" t="s">
        <v>446</v>
      </c>
      <c r="D343" s="119" t="s">
        <v>376</v>
      </c>
      <c r="E343" s="121" t="s">
        <v>22</v>
      </c>
      <c r="F343" s="121" t="s">
        <v>355</v>
      </c>
      <c r="G343" s="121"/>
      <c r="H343" s="122">
        <v>9</v>
      </c>
      <c r="I343" s="123"/>
      <c r="J343" s="123" t="s">
        <v>380</v>
      </c>
      <c r="K343" s="124">
        <f t="shared" si="1096"/>
        <v>8</v>
      </c>
      <c r="L343" s="123">
        <v>4</v>
      </c>
      <c r="M343" s="123">
        <v>4</v>
      </c>
      <c r="N343" s="123" t="s">
        <v>122</v>
      </c>
      <c r="O343" s="123"/>
      <c r="P343" s="124">
        <f t="shared" si="1097"/>
        <v>1</v>
      </c>
      <c r="Q343" s="123">
        <v>1</v>
      </c>
      <c r="R343" s="123"/>
      <c r="S343" s="123" t="s">
        <v>329</v>
      </c>
      <c r="T343" s="123"/>
      <c r="U343" s="123" t="s">
        <v>390</v>
      </c>
      <c r="V343" s="123" t="s">
        <v>484</v>
      </c>
      <c r="W343" s="123" t="s">
        <v>44</v>
      </c>
      <c r="X343" s="123" t="s">
        <v>482</v>
      </c>
      <c r="Y343" s="123" t="s">
        <v>480</v>
      </c>
      <c r="Z343" s="297" t="s">
        <v>465</v>
      </c>
      <c r="AA343" s="126"/>
      <c r="AB343" s="127"/>
      <c r="AC343" s="128"/>
      <c r="AD343" s="129">
        <v>12</v>
      </c>
      <c r="AE343" s="130"/>
      <c r="AF343" s="131"/>
      <c r="AG343" s="132"/>
      <c r="AH343" s="133"/>
      <c r="AI343" s="132">
        <v>1</v>
      </c>
      <c r="AJ343" s="134"/>
      <c r="AK343" s="125"/>
      <c r="AL343" s="135"/>
      <c r="AM343" s="122"/>
      <c r="AN343" s="136">
        <f t="shared" si="1046"/>
        <v>0</v>
      </c>
      <c r="AO343" s="137">
        <f t="shared" si="1047"/>
        <v>0</v>
      </c>
      <c r="AP343" s="137">
        <f t="shared" si="1048"/>
        <v>0</v>
      </c>
      <c r="AQ343" s="138">
        <f t="shared" si="1049"/>
        <v>0</v>
      </c>
      <c r="AR343" s="137">
        <f t="shared" si="1050"/>
        <v>0</v>
      </c>
      <c r="AS343" s="137">
        <f t="shared" si="1051"/>
        <v>0</v>
      </c>
      <c r="AT343" s="137">
        <f t="shared" si="1052"/>
        <v>0</v>
      </c>
      <c r="AU343" s="137">
        <f t="shared" si="1053"/>
        <v>12</v>
      </c>
      <c r="AV343" s="137">
        <f t="shared" si="1054"/>
        <v>0</v>
      </c>
      <c r="AW343" s="137">
        <f t="shared" si="1055"/>
        <v>0</v>
      </c>
      <c r="AX343" s="137">
        <f t="shared" si="1056"/>
        <v>0</v>
      </c>
      <c r="AY343" s="137">
        <f t="shared" si="1057"/>
        <v>0</v>
      </c>
      <c r="AZ343" s="137">
        <f t="shared" si="1058"/>
        <v>0</v>
      </c>
      <c r="BA343" s="137">
        <f t="shared" si="1059"/>
        <v>0</v>
      </c>
      <c r="BB343" s="137">
        <f t="shared" si="1060"/>
        <v>0</v>
      </c>
      <c r="BC343" s="137">
        <f t="shared" si="1061"/>
        <v>0</v>
      </c>
      <c r="BD343" s="137">
        <f t="shared" si="1062"/>
        <v>0</v>
      </c>
      <c r="BE343" s="137">
        <f t="shared" si="1063"/>
        <v>0</v>
      </c>
      <c r="BF343" s="137">
        <f t="shared" si="1064"/>
        <v>0</v>
      </c>
      <c r="BG343" s="139">
        <f t="shared" si="1065"/>
        <v>0</v>
      </c>
      <c r="BH343" s="140">
        <f t="shared" si="1066"/>
        <v>0</v>
      </c>
      <c r="BI343" s="152">
        <f t="shared" si="1067"/>
        <v>12</v>
      </c>
      <c r="BJ343" s="152">
        <f t="shared" si="1068"/>
        <v>12</v>
      </c>
      <c r="BK343" s="152">
        <f t="shared" si="1069"/>
        <v>24</v>
      </c>
      <c r="BL343" s="153">
        <f t="shared" si="1070"/>
        <v>0.5</v>
      </c>
      <c r="BM343" s="141"/>
      <c r="BN343" s="152">
        <f t="shared" si="1071"/>
        <v>0</v>
      </c>
      <c r="BO343" s="152">
        <f t="shared" si="1072"/>
        <v>0</v>
      </c>
      <c r="BP343" s="152">
        <f t="shared" si="1073"/>
        <v>0</v>
      </c>
      <c r="BQ343" s="142"/>
      <c r="BR343" s="143">
        <f t="shared" si="1074"/>
        <v>12</v>
      </c>
      <c r="BS343" s="144">
        <f t="shared" si="1075"/>
        <v>12</v>
      </c>
      <c r="BT343" s="144">
        <f t="shared" si="1076"/>
        <v>0</v>
      </c>
      <c r="BU343" s="144">
        <f t="shared" si="1077"/>
        <v>12</v>
      </c>
      <c r="BV343" s="145">
        <f t="shared" si="1078"/>
        <v>0</v>
      </c>
      <c r="BW343" s="146">
        <f t="shared" si="1079"/>
        <v>0</v>
      </c>
      <c r="BX343" s="147"/>
      <c r="BY343" s="144">
        <f t="shared" si="1080"/>
        <v>0</v>
      </c>
      <c r="BZ343" s="144">
        <f t="shared" si="1081"/>
        <v>0</v>
      </c>
      <c r="CA343" s="144">
        <f t="shared" si="1082"/>
        <v>0</v>
      </c>
      <c r="CB343" s="144">
        <f t="shared" si="1083"/>
        <v>12</v>
      </c>
      <c r="CC343" s="144">
        <f t="shared" si="1084"/>
        <v>12</v>
      </c>
      <c r="CD343" s="144">
        <f t="shared" si="1085"/>
        <v>24</v>
      </c>
      <c r="CE343" s="144">
        <f t="shared" si="1086"/>
        <v>0</v>
      </c>
      <c r="CF343" s="144">
        <f t="shared" si="1087"/>
        <v>0</v>
      </c>
      <c r="CG343" s="144">
        <f t="shared" si="1088"/>
        <v>0</v>
      </c>
      <c r="CH343" s="148">
        <f t="shared" si="1089"/>
        <v>0</v>
      </c>
    </row>
    <row r="344" spans="1:86" s="149" customFormat="1" ht="31.5" customHeight="1" x14ac:dyDescent="0.25">
      <c r="A344" s="117" t="s">
        <v>342</v>
      </c>
      <c r="B344" s="118" t="s">
        <v>383</v>
      </c>
      <c r="C344" s="274" t="s">
        <v>447</v>
      </c>
      <c r="D344" s="119" t="s">
        <v>376</v>
      </c>
      <c r="E344" s="121" t="s">
        <v>22</v>
      </c>
      <c r="F344" s="121" t="s">
        <v>355</v>
      </c>
      <c r="G344" s="121"/>
      <c r="H344" s="122">
        <v>9</v>
      </c>
      <c r="I344" s="123" t="s">
        <v>330</v>
      </c>
      <c r="J344" s="123" t="s">
        <v>380</v>
      </c>
      <c r="K344" s="124">
        <f t="shared" si="1096"/>
        <v>8</v>
      </c>
      <c r="L344" s="123">
        <v>4</v>
      </c>
      <c r="M344" s="123">
        <v>4</v>
      </c>
      <c r="N344" s="123" t="s">
        <v>119</v>
      </c>
      <c r="O344" s="123"/>
      <c r="P344" s="124">
        <f t="shared" si="1097"/>
        <v>1</v>
      </c>
      <c r="Q344" s="123">
        <v>1</v>
      </c>
      <c r="R344" s="123"/>
      <c r="S344" s="123" t="s">
        <v>329</v>
      </c>
      <c r="T344" s="123"/>
      <c r="U344" s="123" t="s">
        <v>390</v>
      </c>
      <c r="V344" s="123" t="s">
        <v>484</v>
      </c>
      <c r="W344" s="123" t="s">
        <v>530</v>
      </c>
      <c r="X344" s="123" t="s">
        <v>532</v>
      </c>
      <c r="Y344" s="123" t="s">
        <v>480</v>
      </c>
      <c r="Z344" s="297" t="s">
        <v>528</v>
      </c>
      <c r="AA344" s="126"/>
      <c r="AB344" s="127">
        <v>6</v>
      </c>
      <c r="AC344" s="128"/>
      <c r="AD344" s="129"/>
      <c r="AE344" s="130"/>
      <c r="AF344" s="131"/>
      <c r="AG344" s="132"/>
      <c r="AH344" s="133"/>
      <c r="AI344" s="132"/>
      <c r="AJ344" s="134"/>
      <c r="AK344" s="125"/>
      <c r="AL344" s="135"/>
      <c r="AM344" s="122"/>
      <c r="AN344" s="136">
        <f t="shared" si="1046"/>
        <v>2</v>
      </c>
      <c r="AO344" s="137">
        <f t="shared" si="1047"/>
        <v>0</v>
      </c>
      <c r="AP344" s="137">
        <f t="shared" si="1048"/>
        <v>0</v>
      </c>
      <c r="AQ344" s="138">
        <f t="shared" si="1049"/>
        <v>0.89999999999999991</v>
      </c>
      <c r="AR344" s="137">
        <f t="shared" si="1050"/>
        <v>0</v>
      </c>
      <c r="AS344" s="137">
        <f t="shared" si="1051"/>
        <v>0</v>
      </c>
      <c r="AT344" s="137">
        <f t="shared" si="1052"/>
        <v>0</v>
      </c>
      <c r="AU344" s="137">
        <f t="shared" si="1053"/>
        <v>0</v>
      </c>
      <c r="AV344" s="137">
        <f t="shared" si="1054"/>
        <v>0</v>
      </c>
      <c r="AW344" s="137">
        <f t="shared" si="1055"/>
        <v>0</v>
      </c>
      <c r="AX344" s="137">
        <f t="shared" si="1056"/>
        <v>0</v>
      </c>
      <c r="AY344" s="137">
        <f t="shared" si="1057"/>
        <v>0</v>
      </c>
      <c r="AZ344" s="137">
        <f t="shared" si="1058"/>
        <v>0</v>
      </c>
      <c r="BA344" s="137">
        <f t="shared" si="1059"/>
        <v>0</v>
      </c>
      <c r="BB344" s="137">
        <f t="shared" si="1060"/>
        <v>0</v>
      </c>
      <c r="BC344" s="137">
        <f t="shared" si="1061"/>
        <v>0</v>
      </c>
      <c r="BD344" s="137">
        <f t="shared" si="1062"/>
        <v>0</v>
      </c>
      <c r="BE344" s="137">
        <f t="shared" si="1063"/>
        <v>0</v>
      </c>
      <c r="BF344" s="137">
        <f t="shared" si="1064"/>
        <v>0</v>
      </c>
      <c r="BG344" s="139">
        <f t="shared" si="1065"/>
        <v>0</v>
      </c>
      <c r="BH344" s="140">
        <f t="shared" si="1066"/>
        <v>0</v>
      </c>
      <c r="BI344" s="152">
        <f t="shared" si="1067"/>
        <v>4.45</v>
      </c>
      <c r="BJ344" s="152">
        <f t="shared" si="1068"/>
        <v>4.45</v>
      </c>
      <c r="BK344" s="152">
        <f t="shared" si="1069"/>
        <v>8.9</v>
      </c>
      <c r="BL344" s="153">
        <f t="shared" si="1070"/>
        <v>0.5</v>
      </c>
      <c r="BM344" s="141"/>
      <c r="BN344" s="152">
        <f t="shared" si="1071"/>
        <v>0</v>
      </c>
      <c r="BO344" s="152">
        <f t="shared" si="1072"/>
        <v>0</v>
      </c>
      <c r="BP344" s="152">
        <f t="shared" si="1073"/>
        <v>0</v>
      </c>
      <c r="BQ344" s="142"/>
      <c r="BR344" s="143">
        <f t="shared" si="1074"/>
        <v>8.9</v>
      </c>
      <c r="BS344" s="144">
        <f t="shared" si="1075"/>
        <v>0</v>
      </c>
      <c r="BT344" s="144">
        <f t="shared" si="1076"/>
        <v>0</v>
      </c>
      <c r="BU344" s="144">
        <f t="shared" si="1077"/>
        <v>0</v>
      </c>
      <c r="BV344" s="145">
        <f t="shared" si="1078"/>
        <v>0</v>
      </c>
      <c r="BW344" s="146">
        <f t="shared" si="1079"/>
        <v>0</v>
      </c>
      <c r="BX344" s="147"/>
      <c r="BY344" s="144">
        <f t="shared" si="1080"/>
        <v>0</v>
      </c>
      <c r="BZ344" s="144">
        <f t="shared" si="1081"/>
        <v>0</v>
      </c>
      <c r="CA344" s="144">
        <f t="shared" si="1082"/>
        <v>0</v>
      </c>
      <c r="CB344" s="144">
        <f t="shared" si="1083"/>
        <v>4.45</v>
      </c>
      <c r="CC344" s="144">
        <f t="shared" si="1084"/>
        <v>4.45</v>
      </c>
      <c r="CD344" s="144">
        <f t="shared" si="1085"/>
        <v>8.9</v>
      </c>
      <c r="CE344" s="144">
        <f t="shared" si="1086"/>
        <v>0</v>
      </c>
      <c r="CF344" s="144">
        <f t="shared" si="1087"/>
        <v>0</v>
      </c>
      <c r="CG344" s="144">
        <f t="shared" si="1088"/>
        <v>0</v>
      </c>
      <c r="CH344" s="148">
        <f t="shared" si="1089"/>
        <v>0</v>
      </c>
    </row>
    <row r="345" spans="1:86" s="149" customFormat="1" ht="31.5" customHeight="1" x14ac:dyDescent="0.25">
      <c r="A345" s="117" t="s">
        <v>342</v>
      </c>
      <c r="B345" s="118" t="s">
        <v>383</v>
      </c>
      <c r="C345" s="274" t="s">
        <v>447</v>
      </c>
      <c r="D345" s="119" t="s">
        <v>376</v>
      </c>
      <c r="E345" s="121" t="s">
        <v>22</v>
      </c>
      <c r="F345" s="121" t="s">
        <v>355</v>
      </c>
      <c r="G345" s="121"/>
      <c r="H345" s="122">
        <v>9</v>
      </c>
      <c r="I345" s="123"/>
      <c r="J345" s="123" t="s">
        <v>380</v>
      </c>
      <c r="K345" s="124">
        <f t="shared" si="1096"/>
        <v>8</v>
      </c>
      <c r="L345" s="123">
        <v>4</v>
      </c>
      <c r="M345" s="123">
        <v>4</v>
      </c>
      <c r="N345" s="123" t="s">
        <v>122</v>
      </c>
      <c r="O345" s="123"/>
      <c r="P345" s="124">
        <f t="shared" si="1097"/>
        <v>1</v>
      </c>
      <c r="Q345" s="123">
        <v>1</v>
      </c>
      <c r="R345" s="123"/>
      <c r="S345" s="123" t="s">
        <v>329</v>
      </c>
      <c r="T345" s="123"/>
      <c r="U345" s="123" t="s">
        <v>390</v>
      </c>
      <c r="V345" s="123"/>
      <c r="W345" s="123"/>
      <c r="X345" s="123" t="s">
        <v>478</v>
      </c>
      <c r="Y345" s="123" t="s">
        <v>480</v>
      </c>
      <c r="Z345" s="297" t="s">
        <v>468</v>
      </c>
      <c r="AA345" s="126"/>
      <c r="AB345" s="127"/>
      <c r="AC345" s="128"/>
      <c r="AD345" s="129">
        <v>12</v>
      </c>
      <c r="AE345" s="130"/>
      <c r="AF345" s="131"/>
      <c r="AG345" s="132"/>
      <c r="AH345" s="133"/>
      <c r="AI345" s="132">
        <v>1</v>
      </c>
      <c r="AJ345" s="134"/>
      <c r="AK345" s="125"/>
      <c r="AL345" s="135"/>
      <c r="AM345" s="122"/>
      <c r="AN345" s="136">
        <f t="shared" si="1046"/>
        <v>0</v>
      </c>
      <c r="AO345" s="137">
        <f t="shared" si="1047"/>
        <v>0</v>
      </c>
      <c r="AP345" s="137">
        <f t="shared" si="1048"/>
        <v>0</v>
      </c>
      <c r="AQ345" s="138">
        <f t="shared" si="1049"/>
        <v>0</v>
      </c>
      <c r="AR345" s="137">
        <f t="shared" si="1050"/>
        <v>0</v>
      </c>
      <c r="AS345" s="137">
        <f t="shared" si="1051"/>
        <v>0</v>
      </c>
      <c r="AT345" s="137">
        <f t="shared" si="1052"/>
        <v>0</v>
      </c>
      <c r="AU345" s="137">
        <f t="shared" si="1053"/>
        <v>12</v>
      </c>
      <c r="AV345" s="137">
        <f t="shared" si="1054"/>
        <v>0</v>
      </c>
      <c r="AW345" s="137">
        <f t="shared" si="1055"/>
        <v>0</v>
      </c>
      <c r="AX345" s="137">
        <f t="shared" si="1056"/>
        <v>0</v>
      </c>
      <c r="AY345" s="137">
        <f t="shared" si="1057"/>
        <v>0</v>
      </c>
      <c r="AZ345" s="137">
        <f t="shared" si="1058"/>
        <v>0</v>
      </c>
      <c r="BA345" s="137">
        <f t="shared" si="1059"/>
        <v>0</v>
      </c>
      <c r="BB345" s="137">
        <f t="shared" si="1060"/>
        <v>0</v>
      </c>
      <c r="BC345" s="137">
        <f t="shared" si="1061"/>
        <v>0</v>
      </c>
      <c r="BD345" s="137">
        <f t="shared" si="1062"/>
        <v>0</v>
      </c>
      <c r="BE345" s="137">
        <f t="shared" si="1063"/>
        <v>0</v>
      </c>
      <c r="BF345" s="137">
        <f t="shared" si="1064"/>
        <v>0</v>
      </c>
      <c r="BG345" s="139">
        <f t="shared" si="1065"/>
        <v>0</v>
      </c>
      <c r="BH345" s="140">
        <f t="shared" si="1066"/>
        <v>0</v>
      </c>
      <c r="BI345" s="152">
        <f t="shared" si="1067"/>
        <v>12</v>
      </c>
      <c r="BJ345" s="152">
        <f t="shared" si="1068"/>
        <v>12</v>
      </c>
      <c r="BK345" s="152">
        <f t="shared" si="1069"/>
        <v>24</v>
      </c>
      <c r="BL345" s="153">
        <f t="shared" si="1070"/>
        <v>0.5</v>
      </c>
      <c r="BM345" s="141"/>
      <c r="BN345" s="152">
        <f t="shared" si="1071"/>
        <v>0</v>
      </c>
      <c r="BO345" s="152">
        <f t="shared" si="1072"/>
        <v>0</v>
      </c>
      <c r="BP345" s="152">
        <f t="shared" si="1073"/>
        <v>0</v>
      </c>
      <c r="BQ345" s="142"/>
      <c r="BR345" s="143">
        <f t="shared" si="1074"/>
        <v>12</v>
      </c>
      <c r="BS345" s="144">
        <f t="shared" si="1075"/>
        <v>12</v>
      </c>
      <c r="BT345" s="144">
        <f t="shared" si="1076"/>
        <v>0</v>
      </c>
      <c r="BU345" s="144">
        <f t="shared" si="1077"/>
        <v>12</v>
      </c>
      <c r="BV345" s="145">
        <f t="shared" si="1078"/>
        <v>0</v>
      </c>
      <c r="BW345" s="146">
        <f t="shared" si="1079"/>
        <v>0</v>
      </c>
      <c r="BX345" s="147"/>
      <c r="BY345" s="144">
        <f t="shared" si="1080"/>
        <v>0</v>
      </c>
      <c r="BZ345" s="144">
        <f t="shared" si="1081"/>
        <v>0</v>
      </c>
      <c r="CA345" s="144">
        <f t="shared" si="1082"/>
        <v>0</v>
      </c>
      <c r="CB345" s="144">
        <f t="shared" si="1083"/>
        <v>12</v>
      </c>
      <c r="CC345" s="144">
        <f t="shared" si="1084"/>
        <v>12</v>
      </c>
      <c r="CD345" s="144">
        <f t="shared" si="1085"/>
        <v>24</v>
      </c>
      <c r="CE345" s="144">
        <f t="shared" si="1086"/>
        <v>0</v>
      </c>
      <c r="CF345" s="144">
        <f t="shared" si="1087"/>
        <v>0</v>
      </c>
      <c r="CG345" s="144">
        <f t="shared" si="1088"/>
        <v>0</v>
      </c>
      <c r="CH345" s="148">
        <f t="shared" si="1089"/>
        <v>0</v>
      </c>
    </row>
    <row r="346" spans="1:86" s="149" customFormat="1" ht="31.5" customHeight="1" x14ac:dyDescent="0.25">
      <c r="A346" s="117" t="s">
        <v>342</v>
      </c>
      <c r="B346" s="118" t="s">
        <v>383</v>
      </c>
      <c r="C346" s="274" t="s">
        <v>448</v>
      </c>
      <c r="D346" s="119" t="s">
        <v>376</v>
      </c>
      <c r="E346" s="121" t="s">
        <v>22</v>
      </c>
      <c r="F346" s="121" t="s">
        <v>355</v>
      </c>
      <c r="G346" s="121"/>
      <c r="H346" s="122">
        <v>10</v>
      </c>
      <c r="I346" s="123" t="s">
        <v>330</v>
      </c>
      <c r="J346" s="123" t="s">
        <v>380</v>
      </c>
      <c r="K346" s="124">
        <f t="shared" si="1096"/>
        <v>8</v>
      </c>
      <c r="L346" s="123">
        <v>4</v>
      </c>
      <c r="M346" s="123">
        <v>4</v>
      </c>
      <c r="N346" s="123" t="s">
        <v>119</v>
      </c>
      <c r="O346" s="123"/>
      <c r="P346" s="124">
        <f t="shared" si="1097"/>
        <v>1</v>
      </c>
      <c r="Q346" s="123">
        <v>1</v>
      </c>
      <c r="R346" s="123"/>
      <c r="S346" s="123" t="s">
        <v>329</v>
      </c>
      <c r="T346" s="123"/>
      <c r="U346" s="123" t="s">
        <v>390</v>
      </c>
      <c r="V346" s="123" t="s">
        <v>484</v>
      </c>
      <c r="W346" s="123" t="s">
        <v>44</v>
      </c>
      <c r="X346" s="123" t="s">
        <v>482</v>
      </c>
      <c r="Y346" s="123" t="s">
        <v>480</v>
      </c>
      <c r="Z346" s="297" t="s">
        <v>465</v>
      </c>
      <c r="AA346" s="126"/>
      <c r="AB346" s="127">
        <v>8</v>
      </c>
      <c r="AC346" s="128"/>
      <c r="AD346" s="129"/>
      <c r="AE346" s="130"/>
      <c r="AF346" s="131"/>
      <c r="AG346" s="132"/>
      <c r="AH346" s="133"/>
      <c r="AI346" s="132"/>
      <c r="AJ346" s="134"/>
      <c r="AK346" s="125"/>
      <c r="AL346" s="135"/>
      <c r="AM346" s="122"/>
      <c r="AN346" s="136">
        <f t="shared" si="1046"/>
        <v>2</v>
      </c>
      <c r="AO346" s="137">
        <f t="shared" si="1047"/>
        <v>0</v>
      </c>
      <c r="AP346" s="137">
        <f t="shared" si="1048"/>
        <v>0</v>
      </c>
      <c r="AQ346" s="138">
        <f t="shared" si="1049"/>
        <v>1.2</v>
      </c>
      <c r="AR346" s="137">
        <f t="shared" si="1050"/>
        <v>0</v>
      </c>
      <c r="AS346" s="137">
        <f t="shared" si="1051"/>
        <v>0</v>
      </c>
      <c r="AT346" s="137">
        <f t="shared" si="1052"/>
        <v>0</v>
      </c>
      <c r="AU346" s="137">
        <f t="shared" si="1053"/>
        <v>0</v>
      </c>
      <c r="AV346" s="137">
        <f t="shared" si="1054"/>
        <v>0</v>
      </c>
      <c r="AW346" s="137">
        <f t="shared" si="1055"/>
        <v>0</v>
      </c>
      <c r="AX346" s="137">
        <f t="shared" si="1056"/>
        <v>0</v>
      </c>
      <c r="AY346" s="137">
        <f t="shared" si="1057"/>
        <v>0</v>
      </c>
      <c r="AZ346" s="137">
        <f t="shared" si="1058"/>
        <v>0</v>
      </c>
      <c r="BA346" s="137">
        <f t="shared" si="1059"/>
        <v>0</v>
      </c>
      <c r="BB346" s="137">
        <f t="shared" si="1060"/>
        <v>0</v>
      </c>
      <c r="BC346" s="137">
        <f t="shared" si="1061"/>
        <v>0</v>
      </c>
      <c r="BD346" s="137">
        <f t="shared" si="1062"/>
        <v>0</v>
      </c>
      <c r="BE346" s="137">
        <f t="shared" si="1063"/>
        <v>0</v>
      </c>
      <c r="BF346" s="137">
        <f t="shared" si="1064"/>
        <v>0</v>
      </c>
      <c r="BG346" s="139">
        <f t="shared" si="1065"/>
        <v>0</v>
      </c>
      <c r="BH346" s="140">
        <f t="shared" si="1066"/>
        <v>0</v>
      </c>
      <c r="BI346" s="152">
        <f t="shared" si="1067"/>
        <v>5.6</v>
      </c>
      <c r="BJ346" s="152">
        <f t="shared" si="1068"/>
        <v>5.6</v>
      </c>
      <c r="BK346" s="152">
        <f t="shared" si="1069"/>
        <v>11.2</v>
      </c>
      <c r="BL346" s="153">
        <f t="shared" si="1070"/>
        <v>0.5</v>
      </c>
      <c r="BM346" s="141"/>
      <c r="BN346" s="152">
        <f t="shared" si="1071"/>
        <v>0</v>
      </c>
      <c r="BO346" s="152">
        <f t="shared" si="1072"/>
        <v>0</v>
      </c>
      <c r="BP346" s="152">
        <f t="shared" si="1073"/>
        <v>0</v>
      </c>
      <c r="BQ346" s="142"/>
      <c r="BR346" s="143">
        <f t="shared" si="1074"/>
        <v>11.2</v>
      </c>
      <c r="BS346" s="144">
        <f t="shared" si="1075"/>
        <v>0</v>
      </c>
      <c r="BT346" s="144">
        <f t="shared" si="1076"/>
        <v>0</v>
      </c>
      <c r="BU346" s="144">
        <f t="shared" si="1077"/>
        <v>0</v>
      </c>
      <c r="BV346" s="145">
        <f t="shared" si="1078"/>
        <v>0</v>
      </c>
      <c r="BW346" s="146">
        <f t="shared" si="1079"/>
        <v>0</v>
      </c>
      <c r="BX346" s="147"/>
      <c r="BY346" s="144">
        <f t="shared" si="1080"/>
        <v>0</v>
      </c>
      <c r="BZ346" s="144">
        <f t="shared" si="1081"/>
        <v>0</v>
      </c>
      <c r="CA346" s="144">
        <f t="shared" si="1082"/>
        <v>0</v>
      </c>
      <c r="CB346" s="144">
        <f t="shared" si="1083"/>
        <v>5.6</v>
      </c>
      <c r="CC346" s="144">
        <f t="shared" si="1084"/>
        <v>5.6</v>
      </c>
      <c r="CD346" s="144">
        <f t="shared" si="1085"/>
        <v>11.2</v>
      </c>
      <c r="CE346" s="144">
        <f t="shared" si="1086"/>
        <v>0</v>
      </c>
      <c r="CF346" s="144">
        <f t="shared" si="1087"/>
        <v>0</v>
      </c>
      <c r="CG346" s="144">
        <f t="shared" si="1088"/>
        <v>0</v>
      </c>
      <c r="CH346" s="148">
        <f t="shared" si="1089"/>
        <v>0</v>
      </c>
    </row>
    <row r="347" spans="1:86" s="149" customFormat="1" ht="31.5" customHeight="1" x14ac:dyDescent="0.25">
      <c r="A347" s="117" t="s">
        <v>342</v>
      </c>
      <c r="B347" s="118" t="s">
        <v>383</v>
      </c>
      <c r="C347" s="274" t="s">
        <v>448</v>
      </c>
      <c r="D347" s="119" t="s">
        <v>376</v>
      </c>
      <c r="E347" s="121" t="s">
        <v>22</v>
      </c>
      <c r="F347" s="121" t="s">
        <v>355</v>
      </c>
      <c r="G347" s="121"/>
      <c r="H347" s="122">
        <v>10</v>
      </c>
      <c r="I347" s="123"/>
      <c r="J347" s="123" t="s">
        <v>380</v>
      </c>
      <c r="K347" s="124">
        <f t="shared" si="1096"/>
        <v>8</v>
      </c>
      <c r="L347" s="123">
        <v>4</v>
      </c>
      <c r="M347" s="123">
        <v>4</v>
      </c>
      <c r="N347" s="123" t="s">
        <v>122</v>
      </c>
      <c r="O347" s="123"/>
      <c r="P347" s="124">
        <f t="shared" si="1097"/>
        <v>1</v>
      </c>
      <c r="Q347" s="123">
        <v>1</v>
      </c>
      <c r="R347" s="123"/>
      <c r="S347" s="123" t="s">
        <v>329</v>
      </c>
      <c r="T347" s="123"/>
      <c r="U347" s="123" t="s">
        <v>390</v>
      </c>
      <c r="V347" s="123"/>
      <c r="W347" s="123"/>
      <c r="X347" s="123" t="s">
        <v>478</v>
      </c>
      <c r="Y347" s="123" t="s">
        <v>480</v>
      </c>
      <c r="Z347" s="297" t="s">
        <v>468</v>
      </c>
      <c r="AA347" s="126"/>
      <c r="AB347" s="127"/>
      <c r="AC347" s="128"/>
      <c r="AD347" s="129">
        <v>16</v>
      </c>
      <c r="AE347" s="130"/>
      <c r="AF347" s="131">
        <v>1</v>
      </c>
      <c r="AG347" s="132"/>
      <c r="AH347" s="133"/>
      <c r="AI347" s="132"/>
      <c r="AJ347" s="134"/>
      <c r="AK347" s="125"/>
      <c r="AL347" s="135"/>
      <c r="AM347" s="122"/>
      <c r="AN347" s="136">
        <f t="shared" si="1046"/>
        <v>0</v>
      </c>
      <c r="AO347" s="137">
        <f t="shared" si="1047"/>
        <v>0</v>
      </c>
      <c r="AP347" s="137">
        <f t="shared" si="1048"/>
        <v>0</v>
      </c>
      <c r="AQ347" s="138">
        <f t="shared" si="1049"/>
        <v>0</v>
      </c>
      <c r="AR347" s="137">
        <f t="shared" si="1050"/>
        <v>0</v>
      </c>
      <c r="AS347" s="137">
        <f t="shared" si="1051"/>
        <v>4</v>
      </c>
      <c r="AT347" s="137">
        <f t="shared" si="1052"/>
        <v>0</v>
      </c>
      <c r="AU347" s="137">
        <f t="shared" si="1053"/>
        <v>0</v>
      </c>
      <c r="AV347" s="137">
        <f t="shared" si="1054"/>
        <v>0</v>
      </c>
      <c r="AW347" s="137">
        <f t="shared" si="1055"/>
        <v>0</v>
      </c>
      <c r="AX347" s="137">
        <f t="shared" si="1056"/>
        <v>0</v>
      </c>
      <c r="AY347" s="137">
        <f t="shared" si="1057"/>
        <v>0</v>
      </c>
      <c r="AZ347" s="137">
        <f t="shared" si="1058"/>
        <v>0</v>
      </c>
      <c r="BA347" s="137">
        <f t="shared" si="1059"/>
        <v>0</v>
      </c>
      <c r="BB347" s="137">
        <f t="shared" si="1060"/>
        <v>0</v>
      </c>
      <c r="BC347" s="137">
        <f t="shared" si="1061"/>
        <v>0</v>
      </c>
      <c r="BD347" s="137">
        <f t="shared" si="1062"/>
        <v>0</v>
      </c>
      <c r="BE347" s="137">
        <f t="shared" si="1063"/>
        <v>0</v>
      </c>
      <c r="BF347" s="137">
        <f t="shared" si="1064"/>
        <v>0</v>
      </c>
      <c r="BG347" s="139">
        <f t="shared" si="1065"/>
        <v>0</v>
      </c>
      <c r="BH347" s="140">
        <f t="shared" si="1066"/>
        <v>0</v>
      </c>
      <c r="BI347" s="152">
        <f t="shared" si="1067"/>
        <v>10</v>
      </c>
      <c r="BJ347" s="152">
        <f t="shared" si="1068"/>
        <v>10</v>
      </c>
      <c r="BK347" s="152">
        <f t="shared" si="1069"/>
        <v>20</v>
      </c>
      <c r="BL347" s="153">
        <f t="shared" si="1070"/>
        <v>0.5</v>
      </c>
      <c r="BM347" s="141"/>
      <c r="BN347" s="152">
        <f t="shared" si="1071"/>
        <v>0</v>
      </c>
      <c r="BO347" s="152">
        <f t="shared" si="1072"/>
        <v>0</v>
      </c>
      <c r="BP347" s="152">
        <f t="shared" si="1073"/>
        <v>0</v>
      </c>
      <c r="BQ347" s="142"/>
      <c r="BR347" s="143">
        <f t="shared" si="1074"/>
        <v>16</v>
      </c>
      <c r="BS347" s="144">
        <f t="shared" si="1075"/>
        <v>4</v>
      </c>
      <c r="BT347" s="144">
        <f t="shared" si="1076"/>
        <v>0</v>
      </c>
      <c r="BU347" s="144">
        <f t="shared" si="1077"/>
        <v>0</v>
      </c>
      <c r="BV347" s="145">
        <f t="shared" si="1078"/>
        <v>4</v>
      </c>
      <c r="BW347" s="146">
        <f t="shared" si="1079"/>
        <v>0</v>
      </c>
      <c r="BX347" s="147"/>
      <c r="BY347" s="144">
        <f t="shared" si="1080"/>
        <v>0</v>
      </c>
      <c r="BZ347" s="144">
        <f t="shared" si="1081"/>
        <v>0</v>
      </c>
      <c r="CA347" s="144">
        <f t="shared" si="1082"/>
        <v>0</v>
      </c>
      <c r="CB347" s="144">
        <f t="shared" si="1083"/>
        <v>10</v>
      </c>
      <c r="CC347" s="144">
        <f t="shared" si="1084"/>
        <v>10</v>
      </c>
      <c r="CD347" s="144">
        <f t="shared" si="1085"/>
        <v>20</v>
      </c>
      <c r="CE347" s="144">
        <f t="shared" si="1086"/>
        <v>0</v>
      </c>
      <c r="CF347" s="144">
        <f t="shared" si="1087"/>
        <v>0</v>
      </c>
      <c r="CG347" s="144">
        <f t="shared" si="1088"/>
        <v>0</v>
      </c>
      <c r="CH347" s="148">
        <f t="shared" si="1089"/>
        <v>0</v>
      </c>
    </row>
    <row r="348" spans="1:86" s="149" customFormat="1" ht="31.5" customHeight="1" x14ac:dyDescent="0.25">
      <c r="A348" s="117" t="s">
        <v>342</v>
      </c>
      <c r="B348" s="118" t="s">
        <v>383</v>
      </c>
      <c r="C348" s="274" t="s">
        <v>445</v>
      </c>
      <c r="D348" s="119" t="s">
        <v>376</v>
      </c>
      <c r="E348" s="121" t="s">
        <v>22</v>
      </c>
      <c r="F348" s="121" t="s">
        <v>355</v>
      </c>
      <c r="G348" s="121"/>
      <c r="H348" s="122">
        <v>10</v>
      </c>
      <c r="I348" s="123" t="s">
        <v>330</v>
      </c>
      <c r="J348" s="123" t="s">
        <v>380</v>
      </c>
      <c r="K348" s="124">
        <f t="shared" si="1096"/>
        <v>8</v>
      </c>
      <c r="L348" s="123">
        <v>4</v>
      </c>
      <c r="M348" s="123">
        <v>4</v>
      </c>
      <c r="N348" s="123" t="s">
        <v>119</v>
      </c>
      <c r="O348" s="123"/>
      <c r="P348" s="124">
        <f t="shared" si="1097"/>
        <v>1</v>
      </c>
      <c r="Q348" s="123">
        <v>1</v>
      </c>
      <c r="R348" s="123"/>
      <c r="S348" s="123" t="s">
        <v>329</v>
      </c>
      <c r="T348" s="123"/>
      <c r="U348" s="123" t="s">
        <v>390</v>
      </c>
      <c r="V348" s="123" t="s">
        <v>484</v>
      </c>
      <c r="W348" s="123" t="s">
        <v>530</v>
      </c>
      <c r="X348" s="123" t="s">
        <v>532</v>
      </c>
      <c r="Y348" s="123" t="s">
        <v>480</v>
      </c>
      <c r="Z348" s="297" t="s">
        <v>528</v>
      </c>
      <c r="AA348" s="126"/>
      <c r="AB348" s="127">
        <v>4</v>
      </c>
      <c r="AC348" s="128"/>
      <c r="AD348" s="129"/>
      <c r="AE348" s="130"/>
      <c r="AF348" s="131"/>
      <c r="AG348" s="132"/>
      <c r="AH348" s="133"/>
      <c r="AI348" s="132"/>
      <c r="AJ348" s="134"/>
      <c r="AK348" s="125"/>
      <c r="AL348" s="135"/>
      <c r="AM348" s="122"/>
      <c r="AN348" s="136">
        <f t="shared" si="1046"/>
        <v>2</v>
      </c>
      <c r="AO348" s="137">
        <f t="shared" si="1047"/>
        <v>0</v>
      </c>
      <c r="AP348" s="137">
        <f t="shared" si="1048"/>
        <v>0</v>
      </c>
      <c r="AQ348" s="138">
        <f t="shared" si="1049"/>
        <v>0.6</v>
      </c>
      <c r="AR348" s="137">
        <f t="shared" si="1050"/>
        <v>0</v>
      </c>
      <c r="AS348" s="137">
        <f t="shared" si="1051"/>
        <v>0</v>
      </c>
      <c r="AT348" s="137">
        <f t="shared" si="1052"/>
        <v>0</v>
      </c>
      <c r="AU348" s="137">
        <f t="shared" si="1053"/>
        <v>0</v>
      </c>
      <c r="AV348" s="137">
        <f t="shared" si="1054"/>
        <v>0</v>
      </c>
      <c r="AW348" s="137">
        <f t="shared" si="1055"/>
        <v>0</v>
      </c>
      <c r="AX348" s="137">
        <f t="shared" si="1056"/>
        <v>0</v>
      </c>
      <c r="AY348" s="137">
        <f t="shared" si="1057"/>
        <v>0</v>
      </c>
      <c r="AZ348" s="137">
        <f t="shared" si="1058"/>
        <v>0</v>
      </c>
      <c r="BA348" s="137">
        <f t="shared" si="1059"/>
        <v>0</v>
      </c>
      <c r="BB348" s="137">
        <f t="shared" si="1060"/>
        <v>0</v>
      </c>
      <c r="BC348" s="137">
        <f t="shared" si="1061"/>
        <v>0</v>
      </c>
      <c r="BD348" s="137">
        <f t="shared" si="1062"/>
        <v>0</v>
      </c>
      <c r="BE348" s="137">
        <f t="shared" si="1063"/>
        <v>0</v>
      </c>
      <c r="BF348" s="137">
        <f t="shared" si="1064"/>
        <v>0</v>
      </c>
      <c r="BG348" s="139">
        <f t="shared" si="1065"/>
        <v>0</v>
      </c>
      <c r="BH348" s="140">
        <f t="shared" si="1066"/>
        <v>0</v>
      </c>
      <c r="BI348" s="152">
        <f t="shared" si="1067"/>
        <v>3.3</v>
      </c>
      <c r="BJ348" s="152">
        <f t="shared" si="1068"/>
        <v>3.3</v>
      </c>
      <c r="BK348" s="152">
        <f t="shared" si="1069"/>
        <v>6.6</v>
      </c>
      <c r="BL348" s="153">
        <f t="shared" si="1070"/>
        <v>0.5</v>
      </c>
      <c r="BM348" s="141"/>
      <c r="BN348" s="152">
        <f t="shared" si="1071"/>
        <v>0</v>
      </c>
      <c r="BO348" s="152">
        <f t="shared" si="1072"/>
        <v>0</v>
      </c>
      <c r="BP348" s="152">
        <f t="shared" si="1073"/>
        <v>0</v>
      </c>
      <c r="BQ348" s="142"/>
      <c r="BR348" s="143">
        <f t="shared" si="1074"/>
        <v>6.6</v>
      </c>
      <c r="BS348" s="144">
        <f t="shared" si="1075"/>
        <v>0</v>
      </c>
      <c r="BT348" s="144">
        <f t="shared" si="1076"/>
        <v>0</v>
      </c>
      <c r="BU348" s="144">
        <f t="shared" si="1077"/>
        <v>0</v>
      </c>
      <c r="BV348" s="145">
        <f t="shared" si="1078"/>
        <v>0</v>
      </c>
      <c r="BW348" s="146">
        <f t="shared" si="1079"/>
        <v>0</v>
      </c>
      <c r="BX348" s="147"/>
      <c r="BY348" s="144">
        <f t="shared" si="1080"/>
        <v>0</v>
      </c>
      <c r="BZ348" s="144">
        <f t="shared" si="1081"/>
        <v>0</v>
      </c>
      <c r="CA348" s="144">
        <f t="shared" si="1082"/>
        <v>0</v>
      </c>
      <c r="CB348" s="144">
        <f t="shared" si="1083"/>
        <v>3.3</v>
      </c>
      <c r="CC348" s="144">
        <f t="shared" si="1084"/>
        <v>3.3</v>
      </c>
      <c r="CD348" s="144">
        <f t="shared" si="1085"/>
        <v>6.6</v>
      </c>
      <c r="CE348" s="144">
        <f t="shared" si="1086"/>
        <v>0</v>
      </c>
      <c r="CF348" s="144">
        <f t="shared" si="1087"/>
        <v>0</v>
      </c>
      <c r="CG348" s="144">
        <f t="shared" si="1088"/>
        <v>0</v>
      </c>
      <c r="CH348" s="148">
        <f t="shared" si="1089"/>
        <v>0</v>
      </c>
    </row>
    <row r="349" spans="1:86" s="149" customFormat="1" ht="31.5" customHeight="1" x14ac:dyDescent="0.25">
      <c r="A349" s="117" t="s">
        <v>342</v>
      </c>
      <c r="B349" s="118" t="s">
        <v>383</v>
      </c>
      <c r="C349" s="274" t="s">
        <v>445</v>
      </c>
      <c r="D349" s="119" t="s">
        <v>376</v>
      </c>
      <c r="E349" s="121" t="s">
        <v>22</v>
      </c>
      <c r="F349" s="121" t="s">
        <v>355</v>
      </c>
      <c r="G349" s="121"/>
      <c r="H349" s="122">
        <v>10</v>
      </c>
      <c r="I349" s="123"/>
      <c r="J349" s="123" t="s">
        <v>380</v>
      </c>
      <c r="K349" s="124">
        <f t="shared" si="1096"/>
        <v>8</v>
      </c>
      <c r="L349" s="123">
        <v>4</v>
      </c>
      <c r="M349" s="123">
        <v>4</v>
      </c>
      <c r="N349" s="123" t="s">
        <v>120</v>
      </c>
      <c r="O349" s="123"/>
      <c r="P349" s="124">
        <f t="shared" si="1097"/>
        <v>1</v>
      </c>
      <c r="Q349" s="123">
        <v>1</v>
      </c>
      <c r="R349" s="123"/>
      <c r="S349" s="123" t="s">
        <v>329</v>
      </c>
      <c r="T349" s="123"/>
      <c r="U349" s="123" t="s">
        <v>390</v>
      </c>
      <c r="V349" s="123" t="s">
        <v>484</v>
      </c>
      <c r="W349" s="123" t="s">
        <v>530</v>
      </c>
      <c r="X349" s="123" t="s">
        <v>532</v>
      </c>
      <c r="Y349" s="123" t="s">
        <v>480</v>
      </c>
      <c r="Z349" s="297" t="s">
        <v>528</v>
      </c>
      <c r="AA349" s="126"/>
      <c r="AB349" s="127"/>
      <c r="AC349" s="128">
        <v>8</v>
      </c>
      <c r="AD349" s="129"/>
      <c r="AE349" s="130"/>
      <c r="AF349" s="131"/>
      <c r="AG349" s="132"/>
      <c r="AH349" s="133"/>
      <c r="AI349" s="132"/>
      <c r="AJ349" s="134"/>
      <c r="AK349" s="125"/>
      <c r="AL349" s="135"/>
      <c r="AM349" s="122"/>
      <c r="AN349" s="136">
        <f t="shared" si="1046"/>
        <v>0</v>
      </c>
      <c r="AO349" s="137">
        <f t="shared" si="1047"/>
        <v>0</v>
      </c>
      <c r="AP349" s="137">
        <f t="shared" si="1048"/>
        <v>0</v>
      </c>
      <c r="AQ349" s="138">
        <f t="shared" si="1049"/>
        <v>0</v>
      </c>
      <c r="AR349" s="137">
        <f t="shared" si="1050"/>
        <v>0</v>
      </c>
      <c r="AS349" s="137">
        <f t="shared" si="1051"/>
        <v>0</v>
      </c>
      <c r="AT349" s="137">
        <f t="shared" si="1052"/>
        <v>0</v>
      </c>
      <c r="AU349" s="137">
        <f t="shared" si="1053"/>
        <v>0</v>
      </c>
      <c r="AV349" s="137">
        <f t="shared" si="1054"/>
        <v>0</v>
      </c>
      <c r="AW349" s="137">
        <f t="shared" si="1055"/>
        <v>0</v>
      </c>
      <c r="AX349" s="137">
        <f t="shared" si="1056"/>
        <v>0</v>
      </c>
      <c r="AY349" s="137">
        <f t="shared" si="1057"/>
        <v>0</v>
      </c>
      <c r="AZ349" s="137">
        <f t="shared" si="1058"/>
        <v>0</v>
      </c>
      <c r="BA349" s="137">
        <f t="shared" si="1059"/>
        <v>0</v>
      </c>
      <c r="BB349" s="137">
        <f t="shared" si="1060"/>
        <v>0</v>
      </c>
      <c r="BC349" s="137">
        <f t="shared" si="1061"/>
        <v>0</v>
      </c>
      <c r="BD349" s="137">
        <f t="shared" si="1062"/>
        <v>0</v>
      </c>
      <c r="BE349" s="137">
        <f t="shared" si="1063"/>
        <v>0</v>
      </c>
      <c r="BF349" s="137">
        <f t="shared" si="1064"/>
        <v>0</v>
      </c>
      <c r="BG349" s="139">
        <f t="shared" si="1065"/>
        <v>0</v>
      </c>
      <c r="BH349" s="140">
        <f t="shared" si="1066"/>
        <v>0</v>
      </c>
      <c r="BI349" s="152">
        <f t="shared" si="1067"/>
        <v>4</v>
      </c>
      <c r="BJ349" s="152">
        <f t="shared" si="1068"/>
        <v>4</v>
      </c>
      <c r="BK349" s="152">
        <f t="shared" si="1069"/>
        <v>8</v>
      </c>
      <c r="BL349" s="153">
        <f t="shared" si="1070"/>
        <v>0.5</v>
      </c>
      <c r="BM349" s="141"/>
      <c r="BN349" s="152">
        <f t="shared" si="1071"/>
        <v>0</v>
      </c>
      <c r="BO349" s="152">
        <f t="shared" si="1072"/>
        <v>0</v>
      </c>
      <c r="BP349" s="152">
        <f t="shared" si="1073"/>
        <v>0</v>
      </c>
      <c r="BQ349" s="142"/>
      <c r="BR349" s="143">
        <f t="shared" si="1074"/>
        <v>8</v>
      </c>
      <c r="BS349" s="144">
        <f t="shared" si="1075"/>
        <v>0</v>
      </c>
      <c r="BT349" s="144">
        <f t="shared" si="1076"/>
        <v>0</v>
      </c>
      <c r="BU349" s="144">
        <f t="shared" si="1077"/>
        <v>0</v>
      </c>
      <c r="BV349" s="145">
        <f t="shared" si="1078"/>
        <v>0</v>
      </c>
      <c r="BW349" s="146">
        <f t="shared" si="1079"/>
        <v>0</v>
      </c>
      <c r="BX349" s="147"/>
      <c r="BY349" s="144">
        <f t="shared" si="1080"/>
        <v>0</v>
      </c>
      <c r="BZ349" s="144">
        <f t="shared" si="1081"/>
        <v>0</v>
      </c>
      <c r="CA349" s="144">
        <f t="shared" si="1082"/>
        <v>0</v>
      </c>
      <c r="CB349" s="144">
        <f t="shared" si="1083"/>
        <v>4</v>
      </c>
      <c r="CC349" s="144">
        <f t="shared" si="1084"/>
        <v>4</v>
      </c>
      <c r="CD349" s="144">
        <f t="shared" si="1085"/>
        <v>8</v>
      </c>
      <c r="CE349" s="144">
        <f t="shared" si="1086"/>
        <v>0</v>
      </c>
      <c r="CF349" s="144">
        <f t="shared" si="1087"/>
        <v>0</v>
      </c>
      <c r="CG349" s="144">
        <f t="shared" si="1088"/>
        <v>0</v>
      </c>
      <c r="CH349" s="148">
        <f t="shared" si="1089"/>
        <v>0</v>
      </c>
    </row>
    <row r="350" spans="1:86" s="149" customFormat="1" ht="31.5" customHeight="1" x14ac:dyDescent="0.25">
      <c r="A350" s="117" t="s">
        <v>342</v>
      </c>
      <c r="B350" s="118" t="s">
        <v>383</v>
      </c>
      <c r="C350" s="274" t="s">
        <v>450</v>
      </c>
      <c r="D350" s="119" t="s">
        <v>376</v>
      </c>
      <c r="E350" s="121" t="s">
        <v>22</v>
      </c>
      <c r="F350" s="121" t="s">
        <v>355</v>
      </c>
      <c r="G350" s="121"/>
      <c r="H350" s="122">
        <v>10</v>
      </c>
      <c r="I350" s="123" t="s">
        <v>333</v>
      </c>
      <c r="J350" s="123" t="s">
        <v>380</v>
      </c>
      <c r="K350" s="124">
        <f t="shared" si="1096"/>
        <v>8</v>
      </c>
      <c r="L350" s="123">
        <v>4</v>
      </c>
      <c r="M350" s="123">
        <v>4</v>
      </c>
      <c r="N350" s="123" t="s">
        <v>119</v>
      </c>
      <c r="O350" s="123"/>
      <c r="P350" s="124">
        <f t="shared" si="1097"/>
        <v>1</v>
      </c>
      <c r="Q350" s="123">
        <v>1</v>
      </c>
      <c r="R350" s="123"/>
      <c r="S350" s="123" t="s">
        <v>329</v>
      </c>
      <c r="T350" s="123"/>
      <c r="U350" s="123" t="s">
        <v>390</v>
      </c>
      <c r="V350" s="123" t="s">
        <v>484</v>
      </c>
      <c r="W350" s="123" t="s">
        <v>530</v>
      </c>
      <c r="X350" s="123" t="s">
        <v>532</v>
      </c>
      <c r="Y350" s="123" t="s">
        <v>480</v>
      </c>
      <c r="Z350" s="297" t="s">
        <v>528</v>
      </c>
      <c r="AA350" s="126"/>
      <c r="AB350" s="127">
        <v>4</v>
      </c>
      <c r="AC350" s="128"/>
      <c r="AD350" s="129"/>
      <c r="AE350" s="130"/>
      <c r="AF350" s="131"/>
      <c r="AG350" s="132"/>
      <c r="AH350" s="133"/>
      <c r="AI350" s="132"/>
      <c r="AJ350" s="134"/>
      <c r="AK350" s="125"/>
      <c r="AL350" s="135"/>
      <c r="AM350" s="122"/>
      <c r="AN350" s="136">
        <f t="shared" si="1046"/>
        <v>0</v>
      </c>
      <c r="AO350" s="137">
        <f t="shared" si="1047"/>
        <v>2.8</v>
      </c>
      <c r="AP350" s="137">
        <f t="shared" si="1048"/>
        <v>2</v>
      </c>
      <c r="AQ350" s="138">
        <f t="shared" si="1049"/>
        <v>0.6</v>
      </c>
      <c r="AR350" s="137">
        <f t="shared" si="1050"/>
        <v>0</v>
      </c>
      <c r="AS350" s="137">
        <f t="shared" si="1051"/>
        <v>0</v>
      </c>
      <c r="AT350" s="137">
        <f t="shared" si="1052"/>
        <v>0</v>
      </c>
      <c r="AU350" s="137">
        <f t="shared" si="1053"/>
        <v>0</v>
      </c>
      <c r="AV350" s="137">
        <f t="shared" si="1054"/>
        <v>0</v>
      </c>
      <c r="AW350" s="137">
        <f t="shared" si="1055"/>
        <v>0</v>
      </c>
      <c r="AX350" s="137">
        <f t="shared" si="1056"/>
        <v>0</v>
      </c>
      <c r="AY350" s="137">
        <f t="shared" si="1057"/>
        <v>0</v>
      </c>
      <c r="AZ350" s="137">
        <f t="shared" si="1058"/>
        <v>0</v>
      </c>
      <c r="BA350" s="137">
        <f t="shared" si="1059"/>
        <v>0</v>
      </c>
      <c r="BB350" s="137">
        <f t="shared" si="1060"/>
        <v>0</v>
      </c>
      <c r="BC350" s="137">
        <f t="shared" si="1061"/>
        <v>0</v>
      </c>
      <c r="BD350" s="137">
        <f t="shared" si="1062"/>
        <v>0</v>
      </c>
      <c r="BE350" s="137">
        <f t="shared" si="1063"/>
        <v>0</v>
      </c>
      <c r="BF350" s="137">
        <f t="shared" si="1064"/>
        <v>0</v>
      </c>
      <c r="BG350" s="139">
        <f t="shared" si="1065"/>
        <v>0</v>
      </c>
      <c r="BH350" s="140">
        <f t="shared" si="1066"/>
        <v>0</v>
      </c>
      <c r="BI350" s="152">
        <f t="shared" si="1067"/>
        <v>4.6999999999999993</v>
      </c>
      <c r="BJ350" s="152">
        <f t="shared" si="1068"/>
        <v>4.6999999999999993</v>
      </c>
      <c r="BK350" s="152">
        <f t="shared" si="1069"/>
        <v>9.3999999999999986</v>
      </c>
      <c r="BL350" s="153">
        <f t="shared" si="1070"/>
        <v>0.5</v>
      </c>
      <c r="BM350" s="141"/>
      <c r="BN350" s="152">
        <f t="shared" si="1071"/>
        <v>0</v>
      </c>
      <c r="BO350" s="152">
        <f t="shared" si="1072"/>
        <v>0</v>
      </c>
      <c r="BP350" s="152">
        <f t="shared" si="1073"/>
        <v>0</v>
      </c>
      <c r="BQ350" s="142"/>
      <c r="BR350" s="143">
        <f t="shared" si="1074"/>
        <v>9.4</v>
      </c>
      <c r="BS350" s="144">
        <f t="shared" si="1075"/>
        <v>0</v>
      </c>
      <c r="BT350" s="144">
        <f t="shared" si="1076"/>
        <v>0</v>
      </c>
      <c r="BU350" s="144">
        <f t="shared" si="1077"/>
        <v>0</v>
      </c>
      <c r="BV350" s="145">
        <f t="shared" si="1078"/>
        <v>0</v>
      </c>
      <c r="BW350" s="146">
        <f t="shared" si="1079"/>
        <v>-1.7763568394002505E-15</v>
      </c>
      <c r="BX350" s="147"/>
      <c r="BY350" s="144">
        <f t="shared" si="1080"/>
        <v>0</v>
      </c>
      <c r="BZ350" s="144">
        <f t="shared" si="1081"/>
        <v>0</v>
      </c>
      <c r="CA350" s="144">
        <f t="shared" si="1082"/>
        <v>0</v>
      </c>
      <c r="CB350" s="144">
        <f t="shared" si="1083"/>
        <v>4.6999999999999993</v>
      </c>
      <c r="CC350" s="144">
        <f t="shared" si="1084"/>
        <v>4.6999999999999993</v>
      </c>
      <c r="CD350" s="144">
        <f t="shared" si="1085"/>
        <v>9.3999999999999986</v>
      </c>
      <c r="CE350" s="144">
        <f t="shared" si="1086"/>
        <v>0</v>
      </c>
      <c r="CF350" s="144">
        <f t="shared" si="1087"/>
        <v>0</v>
      </c>
      <c r="CG350" s="144">
        <f t="shared" si="1088"/>
        <v>0</v>
      </c>
      <c r="CH350" s="148">
        <f t="shared" si="1089"/>
        <v>0</v>
      </c>
    </row>
    <row r="351" spans="1:86" s="149" customFormat="1" ht="24" customHeight="1" x14ac:dyDescent="0.25">
      <c r="A351" s="117" t="s">
        <v>342</v>
      </c>
      <c r="B351" s="118" t="s">
        <v>383</v>
      </c>
      <c r="C351" s="274" t="s">
        <v>450</v>
      </c>
      <c r="D351" s="119" t="s">
        <v>376</v>
      </c>
      <c r="E351" s="121" t="s">
        <v>22</v>
      </c>
      <c r="F351" s="121" t="s">
        <v>355</v>
      </c>
      <c r="G351" s="121"/>
      <c r="H351" s="122">
        <v>10</v>
      </c>
      <c r="I351" s="123"/>
      <c r="J351" s="123" t="s">
        <v>380</v>
      </c>
      <c r="K351" s="124">
        <f t="shared" si="1096"/>
        <v>8</v>
      </c>
      <c r="L351" s="123">
        <v>4</v>
      </c>
      <c r="M351" s="123">
        <v>4</v>
      </c>
      <c r="N351" s="123" t="s">
        <v>122</v>
      </c>
      <c r="O351" s="123"/>
      <c r="P351" s="124">
        <f t="shared" si="1097"/>
        <v>1</v>
      </c>
      <c r="Q351" s="123">
        <v>1</v>
      </c>
      <c r="R351" s="123"/>
      <c r="S351" s="123" t="s">
        <v>329</v>
      </c>
      <c r="T351" s="123"/>
      <c r="U351" s="123" t="s">
        <v>390</v>
      </c>
      <c r="V351" s="123" t="s">
        <v>484</v>
      </c>
      <c r="W351" s="123" t="s">
        <v>530</v>
      </c>
      <c r="X351" s="123" t="s">
        <v>532</v>
      </c>
      <c r="Y351" s="123" t="s">
        <v>480</v>
      </c>
      <c r="Z351" s="297" t="s">
        <v>528</v>
      </c>
      <c r="AA351" s="126"/>
      <c r="AB351" s="127"/>
      <c r="AC351" s="128"/>
      <c r="AD351" s="129">
        <v>8</v>
      </c>
      <c r="AE351" s="130"/>
      <c r="AF351" s="131">
        <v>1</v>
      </c>
      <c r="AG351" s="132"/>
      <c r="AH351" s="133"/>
      <c r="AI351" s="132"/>
      <c r="AJ351" s="134"/>
      <c r="AK351" s="125"/>
      <c r="AL351" s="135"/>
      <c r="AM351" s="122"/>
      <c r="AN351" s="136">
        <f t="shared" si="1046"/>
        <v>0</v>
      </c>
      <c r="AO351" s="137">
        <f t="shared" si="1047"/>
        <v>0</v>
      </c>
      <c r="AP351" s="137">
        <f t="shared" si="1048"/>
        <v>0</v>
      </c>
      <c r="AQ351" s="138">
        <f t="shared" si="1049"/>
        <v>0</v>
      </c>
      <c r="AR351" s="137">
        <f t="shared" si="1050"/>
        <v>0</v>
      </c>
      <c r="AS351" s="137">
        <f t="shared" si="1051"/>
        <v>4</v>
      </c>
      <c r="AT351" s="137">
        <f t="shared" si="1052"/>
        <v>0</v>
      </c>
      <c r="AU351" s="137">
        <f t="shared" si="1053"/>
        <v>0</v>
      </c>
      <c r="AV351" s="137">
        <f t="shared" si="1054"/>
        <v>0</v>
      </c>
      <c r="AW351" s="137">
        <f t="shared" si="1055"/>
        <v>0</v>
      </c>
      <c r="AX351" s="137">
        <f t="shared" si="1056"/>
        <v>0</v>
      </c>
      <c r="AY351" s="137">
        <f t="shared" si="1057"/>
        <v>0</v>
      </c>
      <c r="AZ351" s="137">
        <f t="shared" si="1058"/>
        <v>0</v>
      </c>
      <c r="BA351" s="137">
        <f t="shared" si="1059"/>
        <v>0</v>
      </c>
      <c r="BB351" s="137">
        <f t="shared" si="1060"/>
        <v>0</v>
      </c>
      <c r="BC351" s="137">
        <f t="shared" si="1061"/>
        <v>0</v>
      </c>
      <c r="BD351" s="137">
        <f t="shared" si="1062"/>
        <v>0</v>
      </c>
      <c r="BE351" s="137">
        <f t="shared" si="1063"/>
        <v>0</v>
      </c>
      <c r="BF351" s="137">
        <f t="shared" si="1064"/>
        <v>0</v>
      </c>
      <c r="BG351" s="139">
        <f t="shared" si="1065"/>
        <v>0</v>
      </c>
      <c r="BH351" s="140">
        <f t="shared" si="1066"/>
        <v>0</v>
      </c>
      <c r="BI351" s="152">
        <f t="shared" si="1067"/>
        <v>6</v>
      </c>
      <c r="BJ351" s="152">
        <f t="shared" si="1068"/>
        <v>6</v>
      </c>
      <c r="BK351" s="152">
        <f t="shared" si="1069"/>
        <v>12</v>
      </c>
      <c r="BL351" s="153">
        <f t="shared" si="1070"/>
        <v>0.5</v>
      </c>
      <c r="BM351" s="141"/>
      <c r="BN351" s="152">
        <f t="shared" si="1071"/>
        <v>0</v>
      </c>
      <c r="BO351" s="152">
        <f t="shared" si="1072"/>
        <v>0</v>
      </c>
      <c r="BP351" s="152">
        <f t="shared" si="1073"/>
        <v>0</v>
      </c>
      <c r="BQ351" s="142"/>
      <c r="BR351" s="143">
        <f t="shared" si="1074"/>
        <v>8</v>
      </c>
      <c r="BS351" s="144">
        <f t="shared" si="1075"/>
        <v>4</v>
      </c>
      <c r="BT351" s="144">
        <f t="shared" si="1076"/>
        <v>0</v>
      </c>
      <c r="BU351" s="144">
        <f t="shared" si="1077"/>
        <v>0</v>
      </c>
      <c r="BV351" s="145">
        <f t="shared" si="1078"/>
        <v>4</v>
      </c>
      <c r="BW351" s="146">
        <f t="shared" si="1079"/>
        <v>0</v>
      </c>
      <c r="BX351" s="147"/>
      <c r="BY351" s="144">
        <f t="shared" si="1080"/>
        <v>0</v>
      </c>
      <c r="BZ351" s="144">
        <f t="shared" si="1081"/>
        <v>0</v>
      </c>
      <c r="CA351" s="144">
        <f t="shared" si="1082"/>
        <v>0</v>
      </c>
      <c r="CB351" s="144">
        <f t="shared" si="1083"/>
        <v>6</v>
      </c>
      <c r="CC351" s="144">
        <f t="shared" si="1084"/>
        <v>6</v>
      </c>
      <c r="CD351" s="144">
        <f t="shared" si="1085"/>
        <v>12</v>
      </c>
      <c r="CE351" s="144">
        <f t="shared" si="1086"/>
        <v>0</v>
      </c>
      <c r="CF351" s="144">
        <f t="shared" si="1087"/>
        <v>0</v>
      </c>
      <c r="CG351" s="144">
        <f t="shared" si="1088"/>
        <v>0</v>
      </c>
      <c r="CH351" s="148">
        <f t="shared" si="1089"/>
        <v>0</v>
      </c>
    </row>
    <row r="352" spans="1:86" s="149" customFormat="1" ht="30.75" customHeight="1" x14ac:dyDescent="0.25">
      <c r="A352" s="117" t="s">
        <v>342</v>
      </c>
      <c r="B352" s="118" t="s">
        <v>392</v>
      </c>
      <c r="C352" s="274" t="s">
        <v>340</v>
      </c>
      <c r="D352" s="119" t="s">
        <v>376</v>
      </c>
      <c r="E352" s="121" t="s">
        <v>22</v>
      </c>
      <c r="F352" s="121" t="s">
        <v>355</v>
      </c>
      <c r="G352" s="121"/>
      <c r="H352" s="122">
        <v>10</v>
      </c>
      <c r="I352" s="123"/>
      <c r="J352" s="123" t="s">
        <v>390</v>
      </c>
      <c r="K352" s="124">
        <f t="shared" si="1096"/>
        <v>8</v>
      </c>
      <c r="L352" s="123">
        <v>4</v>
      </c>
      <c r="M352" s="123">
        <v>4</v>
      </c>
      <c r="N352" s="123" t="s">
        <v>341</v>
      </c>
      <c r="O352" s="123"/>
      <c r="P352" s="124">
        <f t="shared" si="1097"/>
        <v>1</v>
      </c>
      <c r="Q352" s="123">
        <v>1</v>
      </c>
      <c r="R352" s="123"/>
      <c r="S352" s="123" t="s">
        <v>329</v>
      </c>
      <c r="T352" s="123"/>
      <c r="U352" s="123" t="s">
        <v>390</v>
      </c>
      <c r="V352" s="123"/>
      <c r="W352" s="123"/>
      <c r="X352" s="123" t="s">
        <v>478</v>
      </c>
      <c r="Y352" s="123" t="s">
        <v>481</v>
      </c>
      <c r="Z352" s="297" t="s">
        <v>468</v>
      </c>
      <c r="AA352" s="126"/>
      <c r="AB352" s="127"/>
      <c r="AC352" s="128"/>
      <c r="AD352" s="129"/>
      <c r="AE352" s="130"/>
      <c r="AF352" s="131"/>
      <c r="AG352" s="132"/>
      <c r="AH352" s="133"/>
      <c r="AI352" s="132"/>
      <c r="AJ352" s="134"/>
      <c r="AK352" s="125"/>
      <c r="AL352" s="135">
        <v>4</v>
      </c>
      <c r="AM352" s="122"/>
      <c r="AN352" s="136">
        <f t="shared" si="1046"/>
        <v>0</v>
      </c>
      <c r="AO352" s="137">
        <f t="shared" si="1047"/>
        <v>0</v>
      </c>
      <c r="AP352" s="137">
        <f t="shared" si="1048"/>
        <v>0</v>
      </c>
      <c r="AQ352" s="138">
        <f t="shared" si="1049"/>
        <v>0</v>
      </c>
      <c r="AR352" s="137">
        <f t="shared" si="1050"/>
        <v>0</v>
      </c>
      <c r="AS352" s="137">
        <f t="shared" si="1051"/>
        <v>0</v>
      </c>
      <c r="AT352" s="137">
        <f t="shared" si="1052"/>
        <v>0</v>
      </c>
      <c r="AU352" s="137">
        <f t="shared" si="1053"/>
        <v>0</v>
      </c>
      <c r="AV352" s="137">
        <f t="shared" si="1054"/>
        <v>0</v>
      </c>
      <c r="AW352" s="137">
        <f t="shared" si="1055"/>
        <v>19.2</v>
      </c>
      <c r="AX352" s="137">
        <f t="shared" si="1056"/>
        <v>0</v>
      </c>
      <c r="AY352" s="137">
        <f t="shared" si="1057"/>
        <v>0</v>
      </c>
      <c r="AZ352" s="137">
        <f t="shared" si="1058"/>
        <v>0</v>
      </c>
      <c r="BA352" s="137">
        <f t="shared" si="1059"/>
        <v>0</v>
      </c>
      <c r="BB352" s="137">
        <f t="shared" si="1060"/>
        <v>0</v>
      </c>
      <c r="BC352" s="137">
        <f t="shared" si="1061"/>
        <v>0</v>
      </c>
      <c r="BD352" s="137">
        <f t="shared" si="1062"/>
        <v>0</v>
      </c>
      <c r="BE352" s="137">
        <f t="shared" si="1063"/>
        <v>0</v>
      </c>
      <c r="BF352" s="137">
        <f t="shared" si="1064"/>
        <v>0</v>
      </c>
      <c r="BG352" s="139">
        <f t="shared" si="1065"/>
        <v>0</v>
      </c>
      <c r="BH352" s="140">
        <f t="shared" si="1066"/>
        <v>0</v>
      </c>
      <c r="BI352" s="152">
        <f t="shared" si="1067"/>
        <v>9.6</v>
      </c>
      <c r="BJ352" s="152">
        <f t="shared" si="1068"/>
        <v>9.6</v>
      </c>
      <c r="BK352" s="152">
        <f t="shared" si="1069"/>
        <v>19.2</v>
      </c>
      <c r="BL352" s="153">
        <f t="shared" si="1070"/>
        <v>0.5</v>
      </c>
      <c r="BM352" s="141"/>
      <c r="BN352" s="152">
        <f t="shared" si="1071"/>
        <v>9.6</v>
      </c>
      <c r="BO352" s="152">
        <f t="shared" si="1072"/>
        <v>9.6</v>
      </c>
      <c r="BP352" s="152">
        <f t="shared" si="1073"/>
        <v>19.2</v>
      </c>
      <c r="BQ352" s="142"/>
      <c r="BR352" s="143">
        <f t="shared" si="1074"/>
        <v>19.2</v>
      </c>
      <c r="BS352" s="144">
        <f t="shared" si="1075"/>
        <v>0</v>
      </c>
      <c r="BT352" s="144">
        <f t="shared" si="1076"/>
        <v>0</v>
      </c>
      <c r="BU352" s="144">
        <f t="shared" si="1077"/>
        <v>0</v>
      </c>
      <c r="BV352" s="145">
        <f t="shared" si="1078"/>
        <v>0</v>
      </c>
      <c r="BW352" s="146">
        <f t="shared" si="1079"/>
        <v>0</v>
      </c>
      <c r="BX352" s="147"/>
      <c r="BY352" s="144">
        <f t="shared" si="1080"/>
        <v>0</v>
      </c>
      <c r="BZ352" s="144">
        <f t="shared" si="1081"/>
        <v>0</v>
      </c>
      <c r="CA352" s="144">
        <f t="shared" si="1082"/>
        <v>0</v>
      </c>
      <c r="CB352" s="144">
        <f t="shared" si="1083"/>
        <v>9.6</v>
      </c>
      <c r="CC352" s="144">
        <f t="shared" si="1084"/>
        <v>9.6</v>
      </c>
      <c r="CD352" s="144">
        <f t="shared" si="1085"/>
        <v>19.2</v>
      </c>
      <c r="CE352" s="144">
        <f t="shared" si="1086"/>
        <v>0</v>
      </c>
      <c r="CF352" s="144">
        <f t="shared" si="1087"/>
        <v>0</v>
      </c>
      <c r="CG352" s="144">
        <f t="shared" si="1088"/>
        <v>0</v>
      </c>
      <c r="CH352" s="148">
        <f t="shared" si="1089"/>
        <v>0</v>
      </c>
    </row>
    <row r="353" spans="1:86" s="149" customFormat="1" ht="15.75" customHeight="1" x14ac:dyDescent="0.25">
      <c r="A353" s="117" t="s">
        <v>342</v>
      </c>
      <c r="B353" s="118" t="s">
        <v>392</v>
      </c>
      <c r="C353" s="274" t="s">
        <v>368</v>
      </c>
      <c r="D353" s="119" t="s">
        <v>376</v>
      </c>
      <c r="E353" s="121" t="s">
        <v>22</v>
      </c>
      <c r="F353" s="121" t="s">
        <v>355</v>
      </c>
      <c r="G353" s="121"/>
      <c r="H353" s="122">
        <v>10</v>
      </c>
      <c r="I353" s="123"/>
      <c r="J353" s="123" t="s">
        <v>390</v>
      </c>
      <c r="K353" s="124">
        <f t="shared" ref="K353" si="1098">L353+M353</f>
        <v>2</v>
      </c>
      <c r="L353" s="123">
        <v>2</v>
      </c>
      <c r="M353" s="123">
        <v>0</v>
      </c>
      <c r="N353" s="123" t="s">
        <v>351</v>
      </c>
      <c r="O353" s="123"/>
      <c r="P353" s="124">
        <f t="shared" ref="P353" si="1099">SUM(Q353:R353)</f>
        <v>1</v>
      </c>
      <c r="Q353" s="123">
        <v>1</v>
      </c>
      <c r="R353" s="123"/>
      <c r="S353" s="123" t="s">
        <v>329</v>
      </c>
      <c r="T353" s="123"/>
      <c r="U353" s="123" t="s">
        <v>390</v>
      </c>
      <c r="V353" s="123"/>
      <c r="W353" s="123" t="s">
        <v>530</v>
      </c>
      <c r="X353" s="123" t="s">
        <v>484</v>
      </c>
      <c r="Y353" s="123" t="s">
        <v>480</v>
      </c>
      <c r="Z353" s="297" t="s">
        <v>470</v>
      </c>
      <c r="AA353" s="126"/>
      <c r="AB353" s="127"/>
      <c r="AC353" s="128"/>
      <c r="AD353" s="129"/>
      <c r="AE353" s="130"/>
      <c r="AF353" s="131"/>
      <c r="AG353" s="132"/>
      <c r="AH353" s="133"/>
      <c r="AI353" s="132"/>
      <c r="AJ353" s="134"/>
      <c r="AK353" s="125"/>
      <c r="AL353" s="135"/>
      <c r="AM353" s="122"/>
      <c r="AN353" s="136">
        <f t="shared" ref="AN353" si="1100">IF(SUM(AB353:AD353)&lt;&gt;0,IF(I353="З",З1*K353,0),0)</f>
        <v>0</v>
      </c>
      <c r="AO353" s="137">
        <f t="shared" ref="AO353" si="1101">IF(SUM(AB353:AD353)&lt;&gt;0,IF(I353="Э",ЭДЗ*K353,0),0)</f>
        <v>0</v>
      </c>
      <c r="AP353" s="137">
        <f t="shared" ref="AP353" si="1102">IF(I353="Э",IF(SUM(AB353:AD353)&lt;&gt;0,IF(K353&gt;=6,КПЭ*P353,1*P353)),0)</f>
        <v>0</v>
      </c>
      <c r="AQ353" s="138">
        <f t="shared" ref="AQ353" si="1103">IF(AND(A353="Дн",N353="лек"),ТКЛД*AB353*P353,IF(AND(A353="А",F353="о",N353="лек"),ТКЛД*AB353*P353,IF(AND(A353="В",N353="лек"),ТКЛВ*AB353*P353,IF(AND(A353="З",N353="лек"),ТКЛЗ*AB353*P353,IF(AND(F353="з",N353="лек"),ТКЛЗ*K353,0)))))</f>
        <v>0</v>
      </c>
      <c r="AR353" s="137">
        <f t="shared" ref="AR353" si="1104">IF(OR(N353="ВЭМ",N353="ВЭА",N353="КЭ"),K353*ЭА,IF(N353="ВЭ",КПЭ,IF(N353="ПАС",K353*З2,0)))</f>
        <v>0</v>
      </c>
      <c r="AS353" s="137">
        <f t="shared" ref="AS353" si="1105">IF(OR(A353="З",F353="з",A353="В"),IF(AG353="г",AF353*K353*0.75,IF(AG353="",AF353*K353*РКЗ)),0)</f>
        <v>0</v>
      </c>
      <c r="AT353" s="137">
        <f t="shared" ref="AT353" si="1106">IF(OR(A353="З",F353="з",A353="в"),IF(AH353="мг",K353*ирпзг1,IF(AH353="А",K353*ирпзг2,0)),0)</f>
        <v>0</v>
      </c>
      <c r="AU353" s="137">
        <f t="shared" ref="AU353" si="1107">IF(OR(A353="З",A353="В",F353="з"),IF(N353&lt;&gt;"лек",IF(AB353="",K353*AI353*КРЗ,0),0),0)</f>
        <v>0</v>
      </c>
      <c r="AV353" s="137">
        <f t="shared" ref="AV353" si="1108">IF(OR(A353="З",A353="В",F353="з"),IF(N353&lt;&gt;"лек",IF(AB353="",K353*AJ353*КПЗ,0),0),0)</f>
        <v>0</v>
      </c>
      <c r="AW353" s="137">
        <f t="shared" ref="AW353" si="1109">IF(OR(N353="УП",N353="ПП"),рп*K353*AL353,IF(N353="ГП",K353*AL353*рпг,IF(N353="ПЛ",K353*AL353*РПП,0)))</f>
        <v>0</v>
      </c>
      <c r="AX353" s="137">
        <f t="shared" ref="AX353" si="1110">IF(OR(A353="Дн",F353="о"),IF(AK353="кр",(((0.01*AE353)+(кр*((40+0.6*AE353)/(180-AE353))))*0.3*K353),IF(AK353="ки",(((0.01*AE353)+(ки*((40+0.6*AE353)/(180-AE353))))*0.3*K353),IF(AK353="кт",(((0.01*AE353)+(кт*((40+0.6*AE353)/(180-AE353))))*0.3*K353),IF(AK353="кп",(((0.01*AE353)+(кп*((40+0.6*AE353)/(180-AE353))))*0.3*K353),IF(AK353="рф",(((0.01*AE353)+(рф*((40+0.6*AE353)/(180-AE353))))*0.3*K353),IF(AK353="ка",(((0.01*AE353)+(6*((40+0.6*AE353)/(180-AE353))))*0.3*K353),0)))))),0)</f>
        <v>0</v>
      </c>
      <c r="AY353" s="137">
        <f t="shared" ref="AY353" si="1111">IF(N353="НР",IF(OR(F353="б",F353="с",F353="аб",F353="пб"),K353*рп*AL353,IF(F353="м",K353*нрм*AL353)),0)</f>
        <v>0</v>
      </c>
      <c r="AZ353" s="137">
        <f t="shared" ref="AZ353" si="1112">IF(C353="ДП",HLOOKUP(IF(N353="К",T353,IF(N353="Р",N353,1)),столбцы,(MATCH(CONCATENATE(J353,E353,F353,G353),строки,0)+2),FALSE)*K353,0)</f>
        <v>39</v>
      </c>
      <c r="BA353" s="137">
        <f t="shared" ref="BA353" si="1113">IF(C353="ДПР",IF(N353="Д",K353*Д,IF(N353="РДП",IF(OR(F353="с",F353="м"),K353*РДП1,0))),0)+IF(C353="ДПР",IF(N353="А",K353*А,0))</f>
        <v>0</v>
      </c>
      <c r="BB353" s="137">
        <f t="shared" ref="BB353" si="1114">IF(AND(A353&lt;&gt;"А",C353="ГЭК"),IF(N353="ЧГ",K353*ЧГ,IF(N353="ПГ",K353*ПГ,IF(N353="СГ",K353*СГ,0))))+IF(AND(A353="А",C353="ГЭК",I353="нкр"),IF(N353="ЧГ",K353*ЧГ*2,IF(N353="ПГ",K353*ПГ*2,IF(N353="СГ",K353*СГ*2,0))))</f>
        <v>0</v>
      </c>
      <c r="BC353" s="137">
        <f t="shared" ref="BC353" si="1115">IF((8*AM353)&gt;=BB353,BB353,IF((8*AM353)&lt;BB353,8*AM353,0))</f>
        <v>0</v>
      </c>
      <c r="BD353" s="137">
        <f t="shared" ref="BD353" si="1116">IF(AND(A353="А",F353="о",N353="РА"),РАО*K353,IF(AND(A353="А",F353="з",N353="РА"),РАЗ*K353,0)+IF(AND(A353="А",H353=1,N353="РА"),2*K353,0)+IF(AND(A353="А",C353="История и философия науки",AK353="рф"),А*K353,0))</f>
        <v>0</v>
      </c>
      <c r="BE353" s="137">
        <f t="shared" ref="BE353" si="1117">IF(C353="Экспертиза",IF(N353="УСК",K353*кр,IF(N353="УСД",K353*ДР,0)),0)</f>
        <v>0</v>
      </c>
      <c r="BF353" s="137">
        <f t="shared" ref="BF353" si="1118">IF(OR(E353="54.05.01",E353="54.03.01"),IF(N353="П",AK353*6,IF(N353="У",AK353*3,IF(AK353="кпм",КПМ*K353,0))),0)</f>
        <v>0</v>
      </c>
      <c r="BG353" s="139">
        <f t="shared" ref="BG353" si="1119">IF(OR(A353="Дн",A353="В",F353="о"),IF(OR(I353="Э",I353="З"),AA353*K353*РГ,0),0)</f>
        <v>0</v>
      </c>
      <c r="BH353" s="140">
        <f t="shared" ref="BH353" si="1120">IF(C353="кафедра",рк,0)</f>
        <v>0</v>
      </c>
      <c r="BI353" s="152">
        <f t="shared" ref="BI353" si="1121">BK353*(1-BL353)</f>
        <v>39</v>
      </c>
      <c r="BJ353" s="152">
        <f t="shared" ref="BJ353" si="1122">BK353*BL353</f>
        <v>0</v>
      </c>
      <c r="BK353" s="152">
        <f t="shared" ref="BK353" si="1123">SUM(AN353:BH353,AB353:AD353)-BB353</f>
        <v>39</v>
      </c>
      <c r="BL353" s="153">
        <f t="shared" ref="BL353" si="1124">IF(SUM(L353:M353)&lt;&gt;0,(M353/K353),0)</f>
        <v>0</v>
      </c>
      <c r="BM353" s="141"/>
      <c r="BN353" s="152">
        <f t="shared" ref="BN353" si="1125">IF(Y353="пч",BI353,0)</f>
        <v>0</v>
      </c>
      <c r="BO353" s="152">
        <f t="shared" ref="BO353" si="1126">IF(Y353="пч",BJ353,0)</f>
        <v>0</v>
      </c>
      <c r="BP353" s="152">
        <f t="shared" ref="BP353" si="1127">SUM(BN353:BO353)</f>
        <v>0</v>
      </c>
      <c r="BQ353" s="142"/>
      <c r="BR353" s="143">
        <f t="shared" ref="BR353" si="1128">SUM(AB353:AD353,AN353:AR353,AZ353,BC353,AW353)+IF(N353="Д",BA353,0)</f>
        <v>39</v>
      </c>
      <c r="BS353" s="144">
        <f t="shared" ref="BS353" si="1129">BT353+BU353+BV353</f>
        <v>0</v>
      </c>
      <c r="BT353" s="144">
        <f t="shared" ref="BT353" si="1130">SUM(AT353,AX353,BG353)</f>
        <v>0</v>
      </c>
      <c r="BU353" s="144">
        <f t="shared" ref="BU353" si="1131">SUM(AU353:AV353,AY353,BD353)+IF(AK353="кпм",BF353,0)+IF(N353="РДП",BA353,0)</f>
        <v>0</v>
      </c>
      <c r="BV353" s="145">
        <f t="shared" ref="BV353" si="1132">AS353</f>
        <v>0</v>
      </c>
      <c r="BW353" s="146">
        <f t="shared" ref="BW353" si="1133">BK353-BR353-BS353</f>
        <v>0</v>
      </c>
      <c r="BX353" s="147"/>
      <c r="BY353" s="144">
        <f t="shared" ref="BY353" si="1134">IF(A353="Дн",BI353,0)</f>
        <v>0</v>
      </c>
      <c r="BZ353" s="144">
        <f t="shared" ref="BZ353" si="1135">IF(A353="Дн",BJ353,0)</f>
        <v>0</v>
      </c>
      <c r="CA353" s="144">
        <f t="shared" ref="CA353" si="1136">IF(A353="Дн",BK353,0)</f>
        <v>0</v>
      </c>
      <c r="CB353" s="144">
        <f t="shared" ref="CB353" si="1137">IF(A353="З",BI353,0)</f>
        <v>39</v>
      </c>
      <c r="CC353" s="144">
        <f t="shared" ref="CC353" si="1138">IF(A353="З",BJ353,0)</f>
        <v>0</v>
      </c>
      <c r="CD353" s="144">
        <f t="shared" ref="CD353" si="1139">IF(A353="З",BK353,0)</f>
        <v>39</v>
      </c>
      <c r="CE353" s="144">
        <f t="shared" ref="CE353" si="1140">IF(AND(A353&lt;&gt;"З",A353&lt;&gt;"Дн"),BI353,0)</f>
        <v>0</v>
      </c>
      <c r="CF353" s="144">
        <f t="shared" ref="CF353" si="1141">IF(AND(A353&lt;&gt;"З",A353&lt;&gt;"Дн"),BJ353,0)</f>
        <v>0</v>
      </c>
      <c r="CG353" s="144">
        <f t="shared" ref="CG353" si="1142">IF(AND(A353&lt;&gt;"З",A353&lt;&gt;"Дн"),BK353,0)</f>
        <v>0</v>
      </c>
      <c r="CH353" s="148">
        <f t="shared" ref="CH353" si="1143">BK353-CA353-CD353-CG353</f>
        <v>0</v>
      </c>
    </row>
    <row r="354" spans="1:86" s="149" customFormat="1" ht="15.75" customHeight="1" x14ac:dyDescent="0.25">
      <c r="A354" s="117" t="s">
        <v>342</v>
      </c>
      <c r="B354" s="118" t="s">
        <v>392</v>
      </c>
      <c r="C354" s="274" t="s">
        <v>368</v>
      </c>
      <c r="D354" s="119" t="s">
        <v>376</v>
      </c>
      <c r="E354" s="121" t="s">
        <v>22</v>
      </c>
      <c r="F354" s="121" t="s">
        <v>355</v>
      </c>
      <c r="G354" s="121"/>
      <c r="H354" s="122">
        <v>10</v>
      </c>
      <c r="I354" s="123"/>
      <c r="J354" s="123" t="s">
        <v>390</v>
      </c>
      <c r="K354" s="124">
        <f t="shared" ref="K354" si="1144">L354+M354</f>
        <v>2</v>
      </c>
      <c r="L354" s="123">
        <v>2</v>
      </c>
      <c r="M354" s="123">
        <v>0</v>
      </c>
      <c r="N354" s="123" t="s">
        <v>351</v>
      </c>
      <c r="O354" s="123"/>
      <c r="P354" s="124">
        <f t="shared" ref="P354" si="1145">SUM(Q354:R354)</f>
        <v>1</v>
      </c>
      <c r="Q354" s="123">
        <v>1</v>
      </c>
      <c r="R354" s="123"/>
      <c r="S354" s="123" t="s">
        <v>329</v>
      </c>
      <c r="T354" s="123"/>
      <c r="U354" s="123" t="s">
        <v>390</v>
      </c>
      <c r="V354" s="123" t="s">
        <v>484</v>
      </c>
      <c r="W354" s="123" t="s">
        <v>44</v>
      </c>
      <c r="X354" s="123" t="s">
        <v>482</v>
      </c>
      <c r="Y354" s="123" t="s">
        <v>480</v>
      </c>
      <c r="Z354" s="297" t="s">
        <v>465</v>
      </c>
      <c r="AA354" s="126"/>
      <c r="AB354" s="127"/>
      <c r="AC354" s="128"/>
      <c r="AD354" s="129"/>
      <c r="AE354" s="130"/>
      <c r="AF354" s="131"/>
      <c r="AG354" s="132"/>
      <c r="AH354" s="133"/>
      <c r="AI354" s="132"/>
      <c r="AJ354" s="134"/>
      <c r="AK354" s="125"/>
      <c r="AL354" s="135"/>
      <c r="AM354" s="122"/>
      <c r="AN354" s="136">
        <f t="shared" ref="AN354" si="1146">IF(SUM(AB354:AD354)&lt;&gt;0,IF(I354="З",З1*K354,0),0)</f>
        <v>0</v>
      </c>
      <c r="AO354" s="137">
        <f t="shared" ref="AO354" si="1147">IF(SUM(AB354:AD354)&lt;&gt;0,IF(I354="Э",ЭДЗ*K354,0),0)</f>
        <v>0</v>
      </c>
      <c r="AP354" s="137">
        <f t="shared" ref="AP354" si="1148">IF(I354="Э",IF(SUM(AB354:AD354)&lt;&gt;0,IF(K354&gt;=6,КПЭ*P354,1*P354)),0)</f>
        <v>0</v>
      </c>
      <c r="AQ354" s="138">
        <f t="shared" ref="AQ354" si="1149">IF(AND(A354="Дн",N354="лек"),ТКЛД*AB354*P354,IF(AND(A354="А",F354="о",N354="лек"),ТКЛД*AB354*P354,IF(AND(A354="В",N354="лек"),ТКЛВ*AB354*P354,IF(AND(A354="З",N354="лек"),ТКЛЗ*AB354*P354,IF(AND(F354="з",N354="лек"),ТКЛЗ*K354,0)))))</f>
        <v>0</v>
      </c>
      <c r="AR354" s="137">
        <f t="shared" ref="AR354" si="1150">IF(OR(N354="ВЭМ",N354="ВЭА",N354="КЭ"),K354*ЭА,IF(N354="ВЭ",КПЭ,IF(N354="ПАС",K354*З2,0)))</f>
        <v>0</v>
      </c>
      <c r="AS354" s="137">
        <f t="shared" ref="AS354" si="1151">IF(OR(A354="З",F354="з",A354="В"),IF(AG354="г",AF354*K354*0.75,IF(AG354="",AF354*K354*РКЗ)),0)</f>
        <v>0</v>
      </c>
      <c r="AT354" s="137">
        <f t="shared" ref="AT354" si="1152">IF(OR(A354="З",F354="з",A354="в"),IF(AH354="мг",K354*ирпзг1,IF(AH354="А",K354*ирпзг2,0)),0)</f>
        <v>0</v>
      </c>
      <c r="AU354" s="137">
        <f t="shared" ref="AU354" si="1153">IF(OR(A354="З",A354="В",F354="з"),IF(N354&lt;&gt;"лек",IF(AB354="",K354*AI354*КРЗ,0),0),0)</f>
        <v>0</v>
      </c>
      <c r="AV354" s="137">
        <f t="shared" ref="AV354" si="1154">IF(OR(A354="З",A354="В",F354="з"),IF(N354&lt;&gt;"лек",IF(AB354="",K354*AJ354*КПЗ,0),0),0)</f>
        <v>0</v>
      </c>
      <c r="AW354" s="137">
        <f t="shared" ref="AW354" si="1155">IF(OR(N354="УП",N354="ПП"),рп*K354*AL354,IF(N354="ГП",K354*AL354*рпг,IF(N354="ПЛ",K354*AL354*РПП,0)))</f>
        <v>0</v>
      </c>
      <c r="AX354" s="137">
        <f t="shared" ref="AX354" si="1156">IF(OR(A354="Дн",F354="о"),IF(AK354="кр",(((0.01*AE354)+(кр*((40+0.6*AE354)/(180-AE354))))*0.3*K354),IF(AK354="ки",(((0.01*AE354)+(ки*((40+0.6*AE354)/(180-AE354))))*0.3*K354),IF(AK354="кт",(((0.01*AE354)+(кт*((40+0.6*AE354)/(180-AE354))))*0.3*K354),IF(AK354="кп",(((0.01*AE354)+(кп*((40+0.6*AE354)/(180-AE354))))*0.3*K354),IF(AK354="рф",(((0.01*AE354)+(рф*((40+0.6*AE354)/(180-AE354))))*0.3*K354),IF(AK354="ка",(((0.01*AE354)+(6*((40+0.6*AE354)/(180-AE354))))*0.3*K354),0)))))),0)</f>
        <v>0</v>
      </c>
      <c r="AY354" s="137">
        <f t="shared" ref="AY354" si="1157">IF(N354="НР",IF(OR(F354="б",F354="с",F354="аб",F354="пб"),K354*рп*AL354,IF(F354="м",K354*нрм*AL354)),0)</f>
        <v>0</v>
      </c>
      <c r="AZ354" s="137">
        <f t="shared" ref="AZ354" si="1158">IF(C354="ДП",HLOOKUP(IF(N354="К",T354,IF(N354="Р",N354,1)),столбцы,(MATCH(CONCATENATE(J354,E354,F354,G354),строки,0)+2),FALSE)*K354,0)</f>
        <v>39</v>
      </c>
      <c r="BA354" s="137">
        <f t="shared" ref="BA354" si="1159">IF(C354="ДПР",IF(N354="Д",K354*Д,IF(N354="РДП",IF(OR(F354="с",F354="м"),K354*РДП1,0))),0)+IF(C354="ДПР",IF(N354="А",K354*А,0))</f>
        <v>0</v>
      </c>
      <c r="BB354" s="137">
        <f t="shared" ref="BB354" si="1160">IF(AND(A354&lt;&gt;"А",C354="ГЭК"),IF(N354="ЧГ",K354*ЧГ,IF(N354="ПГ",K354*ПГ,IF(N354="СГ",K354*СГ,0))))+IF(AND(A354="А",C354="ГЭК",I354="нкр"),IF(N354="ЧГ",K354*ЧГ*2,IF(N354="ПГ",K354*ПГ*2,IF(N354="СГ",K354*СГ*2,0))))</f>
        <v>0</v>
      </c>
      <c r="BC354" s="137">
        <f t="shared" ref="BC354" si="1161">IF((8*AM354)&gt;=BB354,BB354,IF((8*AM354)&lt;BB354,8*AM354,0))</f>
        <v>0</v>
      </c>
      <c r="BD354" s="137">
        <f t="shared" ref="BD354" si="1162">IF(AND(A354="А",F354="о",N354="РА"),РАО*K354,IF(AND(A354="А",F354="з",N354="РА"),РАЗ*K354,0)+IF(AND(A354="А",H354=1,N354="РА"),2*K354,0)+IF(AND(A354="А",C354="История и философия науки",AK354="рф"),А*K354,0))</f>
        <v>0</v>
      </c>
      <c r="BE354" s="137">
        <f t="shared" ref="BE354" si="1163">IF(C354="Экспертиза",IF(N354="УСК",K354*кр,IF(N354="УСД",K354*ДР,0)),0)</f>
        <v>0</v>
      </c>
      <c r="BF354" s="137">
        <f t="shared" ref="BF354" si="1164">IF(OR(E354="54.05.01",E354="54.03.01"),IF(N354="П",AK354*6,IF(N354="У",AK354*3,IF(AK354="кпм",КПМ*K354,0))),0)</f>
        <v>0</v>
      </c>
      <c r="BG354" s="139">
        <f t="shared" ref="BG354" si="1165">IF(OR(A354="Дн",A354="В",F354="о"),IF(OR(I354="Э",I354="З"),AA354*K354*РГ,0),0)</f>
        <v>0</v>
      </c>
      <c r="BH354" s="140">
        <f t="shared" ref="BH354" si="1166">IF(C354="кафедра",рк,0)</f>
        <v>0</v>
      </c>
      <c r="BI354" s="152">
        <f t="shared" ref="BI354" si="1167">BK354*(1-BL354)</f>
        <v>39</v>
      </c>
      <c r="BJ354" s="152">
        <f t="shared" ref="BJ354" si="1168">BK354*BL354</f>
        <v>0</v>
      </c>
      <c r="BK354" s="152">
        <f t="shared" ref="BK354" si="1169">SUM(AN354:BH354,AB354:AD354)-BB354</f>
        <v>39</v>
      </c>
      <c r="BL354" s="153">
        <f t="shared" ref="BL354" si="1170">IF(SUM(L354:M354)&lt;&gt;0,(M354/K354),0)</f>
        <v>0</v>
      </c>
      <c r="BM354" s="141"/>
      <c r="BN354" s="152">
        <f t="shared" ref="BN354" si="1171">IF(Y354="пч",BI354,0)</f>
        <v>0</v>
      </c>
      <c r="BO354" s="152">
        <f t="shared" ref="BO354" si="1172">IF(Y354="пч",BJ354,0)</f>
        <v>0</v>
      </c>
      <c r="BP354" s="152">
        <f t="shared" ref="BP354" si="1173">SUM(BN354:BO354)</f>
        <v>0</v>
      </c>
      <c r="BQ354" s="142"/>
      <c r="BR354" s="143">
        <f t="shared" ref="BR354" si="1174">SUM(AB354:AD354,AN354:AR354,AZ354,BC354,AW354)+IF(N354="Д",BA354,0)</f>
        <v>39</v>
      </c>
      <c r="BS354" s="144">
        <f t="shared" ref="BS354" si="1175">BT354+BU354+BV354</f>
        <v>0</v>
      </c>
      <c r="BT354" s="144">
        <f t="shared" ref="BT354" si="1176">SUM(AT354,AX354,BG354)</f>
        <v>0</v>
      </c>
      <c r="BU354" s="144">
        <f t="shared" ref="BU354" si="1177">SUM(AU354:AV354,AY354,BD354)+IF(AK354="кпм",BF354,0)+IF(N354="РДП",BA354,0)</f>
        <v>0</v>
      </c>
      <c r="BV354" s="145">
        <f t="shared" ref="BV354" si="1178">AS354</f>
        <v>0</v>
      </c>
      <c r="BW354" s="146">
        <f t="shared" ref="BW354" si="1179">BK354-BR354-BS354</f>
        <v>0</v>
      </c>
      <c r="BX354" s="147"/>
      <c r="BY354" s="144">
        <f t="shared" ref="BY354" si="1180">IF(A354="Дн",BI354,0)</f>
        <v>0</v>
      </c>
      <c r="BZ354" s="144">
        <f t="shared" ref="BZ354" si="1181">IF(A354="Дн",BJ354,0)</f>
        <v>0</v>
      </c>
      <c r="CA354" s="144">
        <f t="shared" ref="CA354" si="1182">IF(A354="Дн",BK354,0)</f>
        <v>0</v>
      </c>
      <c r="CB354" s="144">
        <f t="shared" ref="CB354" si="1183">IF(A354="З",BI354,0)</f>
        <v>39</v>
      </c>
      <c r="CC354" s="144">
        <f t="shared" ref="CC354" si="1184">IF(A354="З",BJ354,0)</f>
        <v>0</v>
      </c>
      <c r="CD354" s="144">
        <f t="shared" ref="CD354" si="1185">IF(A354="З",BK354,0)</f>
        <v>39</v>
      </c>
      <c r="CE354" s="144">
        <f t="shared" ref="CE354" si="1186">IF(AND(A354&lt;&gt;"З",A354&lt;&gt;"Дн"),BI354,0)</f>
        <v>0</v>
      </c>
      <c r="CF354" s="144">
        <f t="shared" ref="CF354" si="1187">IF(AND(A354&lt;&gt;"З",A354&lt;&gt;"Дн"),BJ354,0)</f>
        <v>0</v>
      </c>
      <c r="CG354" s="144">
        <f t="shared" ref="CG354" si="1188">IF(AND(A354&lt;&gt;"З",A354&lt;&gt;"Дн"),BK354,0)</f>
        <v>0</v>
      </c>
      <c r="CH354" s="148">
        <f t="shared" ref="CH354" si="1189">BK354-CA354-CD354-CG354</f>
        <v>0</v>
      </c>
    </row>
    <row r="355" spans="1:86" s="149" customFormat="1" ht="15.75" customHeight="1" x14ac:dyDescent="0.25">
      <c r="A355" s="117" t="s">
        <v>342</v>
      </c>
      <c r="B355" s="118" t="s">
        <v>392</v>
      </c>
      <c r="C355" s="274" t="s">
        <v>368</v>
      </c>
      <c r="D355" s="119" t="s">
        <v>376</v>
      </c>
      <c r="E355" s="121" t="s">
        <v>22</v>
      </c>
      <c r="F355" s="121" t="s">
        <v>355</v>
      </c>
      <c r="G355" s="121"/>
      <c r="H355" s="122">
        <v>10</v>
      </c>
      <c r="I355" s="123"/>
      <c r="J355" s="123" t="s">
        <v>390</v>
      </c>
      <c r="K355" s="124">
        <f t="shared" ref="K355" si="1190">L355+M355</f>
        <v>2</v>
      </c>
      <c r="L355" s="123">
        <v>0</v>
      </c>
      <c r="M355" s="123">
        <v>2</v>
      </c>
      <c r="N355" s="123" t="s">
        <v>351</v>
      </c>
      <c r="O355" s="123"/>
      <c r="P355" s="124">
        <f t="shared" ref="P355" si="1191">SUM(Q355:R355)</f>
        <v>1</v>
      </c>
      <c r="Q355" s="123"/>
      <c r="R355" s="123">
        <v>1</v>
      </c>
      <c r="S355" s="123" t="s">
        <v>329</v>
      </c>
      <c r="T355" s="123"/>
      <c r="U355" s="123" t="s">
        <v>390</v>
      </c>
      <c r="V355" s="123" t="s">
        <v>482</v>
      </c>
      <c r="W355" s="123" t="s">
        <v>44</v>
      </c>
      <c r="X355" s="123" t="s">
        <v>482</v>
      </c>
      <c r="Y355" s="123" t="s">
        <v>480</v>
      </c>
      <c r="Z355" s="297" t="s">
        <v>471</v>
      </c>
      <c r="AA355" s="126"/>
      <c r="AB355" s="127"/>
      <c r="AC355" s="128"/>
      <c r="AD355" s="129"/>
      <c r="AE355" s="130"/>
      <c r="AF355" s="131"/>
      <c r="AG355" s="132"/>
      <c r="AH355" s="133"/>
      <c r="AI355" s="132"/>
      <c r="AJ355" s="134"/>
      <c r="AK355" s="125"/>
      <c r="AL355" s="135"/>
      <c r="AM355" s="122"/>
      <c r="AN355" s="136">
        <f t="shared" ref="AN355" si="1192">IF(SUM(AB355:AD355)&lt;&gt;0,IF(I355="З",З1*K355,0),0)</f>
        <v>0</v>
      </c>
      <c r="AO355" s="137">
        <f t="shared" ref="AO355" si="1193">IF(SUM(AB355:AD355)&lt;&gt;0,IF(I355="Э",ЭДЗ*K355,0),0)</f>
        <v>0</v>
      </c>
      <c r="AP355" s="137">
        <f t="shared" ref="AP355" si="1194">IF(I355="Э",IF(SUM(AB355:AD355)&lt;&gt;0,IF(K355&gt;=6,КПЭ*P355,1*P355)),0)</f>
        <v>0</v>
      </c>
      <c r="AQ355" s="138">
        <f t="shared" ref="AQ355" si="1195">IF(AND(A355="Дн",N355="лек"),ТКЛД*AB355*P355,IF(AND(A355="А",F355="о",N355="лек"),ТКЛД*AB355*P355,IF(AND(A355="В",N355="лек"),ТКЛВ*AB355*P355,IF(AND(A355="З",N355="лек"),ТКЛЗ*AB355*P355,IF(AND(F355="з",N355="лек"),ТКЛЗ*K355,0)))))</f>
        <v>0</v>
      </c>
      <c r="AR355" s="137">
        <f t="shared" ref="AR355" si="1196">IF(OR(N355="ВЭМ",N355="ВЭА",N355="КЭ"),K355*ЭА,IF(N355="ВЭ",КПЭ,IF(N355="ПАС",K355*З2,0)))</f>
        <v>0</v>
      </c>
      <c r="AS355" s="137">
        <f t="shared" ref="AS355" si="1197">IF(OR(A355="З",F355="з",A355="В"),IF(AG355="г",AF355*K355*0.75,IF(AG355="",AF355*K355*РКЗ)),0)</f>
        <v>0</v>
      </c>
      <c r="AT355" s="137">
        <f t="shared" ref="AT355" si="1198">IF(OR(A355="З",F355="з",A355="в"),IF(AH355="мг",K355*ирпзг1,IF(AH355="А",K355*ирпзг2,0)),0)</f>
        <v>0</v>
      </c>
      <c r="AU355" s="137">
        <f t="shared" ref="AU355" si="1199">IF(OR(A355="З",A355="В",F355="з"),IF(N355&lt;&gt;"лек",IF(AB355="",K355*AI355*КРЗ,0),0),0)</f>
        <v>0</v>
      </c>
      <c r="AV355" s="137">
        <f t="shared" ref="AV355" si="1200">IF(OR(A355="З",A355="В",F355="з"),IF(N355&lt;&gt;"лек",IF(AB355="",K355*AJ355*КПЗ,0),0),0)</f>
        <v>0</v>
      </c>
      <c r="AW355" s="137">
        <f t="shared" ref="AW355" si="1201">IF(OR(N355="УП",N355="ПП"),рп*K355*AL355,IF(N355="ГП",K355*AL355*рпг,IF(N355="ПЛ",K355*AL355*РПП,0)))</f>
        <v>0</v>
      </c>
      <c r="AX355" s="137">
        <f t="shared" ref="AX355" si="1202">IF(OR(A355="Дн",F355="о"),IF(AK355="кр",(((0.01*AE355)+(кр*((40+0.6*AE355)/(180-AE355))))*0.3*K355),IF(AK355="ки",(((0.01*AE355)+(ки*((40+0.6*AE355)/(180-AE355))))*0.3*K355),IF(AK355="кт",(((0.01*AE355)+(кт*((40+0.6*AE355)/(180-AE355))))*0.3*K355),IF(AK355="кп",(((0.01*AE355)+(кп*((40+0.6*AE355)/(180-AE355))))*0.3*K355),IF(AK355="рф",(((0.01*AE355)+(рф*((40+0.6*AE355)/(180-AE355))))*0.3*K355),IF(AK355="ка",(((0.01*AE355)+(6*((40+0.6*AE355)/(180-AE355))))*0.3*K355),0)))))),0)</f>
        <v>0</v>
      </c>
      <c r="AY355" s="137">
        <f t="shared" ref="AY355" si="1203">IF(N355="НР",IF(OR(F355="б",F355="с",F355="аб",F355="пб"),K355*рп*AL355,IF(F355="м",K355*нрм*AL355)),0)</f>
        <v>0</v>
      </c>
      <c r="AZ355" s="137">
        <f t="shared" ref="AZ355" si="1204">IF(C355="ДП",HLOOKUP(IF(N355="К",T355,IF(N355="Р",N355,1)),столбцы,(MATCH(CONCATENATE(J355,E355,F355,G355),строки,0)+2),FALSE)*K355,0)</f>
        <v>39</v>
      </c>
      <c r="BA355" s="137">
        <f t="shared" ref="BA355" si="1205">IF(C355="ДПР",IF(N355="Д",K355*Д,IF(N355="РДП",IF(OR(F355="с",F355="м"),K355*РДП1,0))),0)+IF(C355="ДПР",IF(N355="А",K355*А,0))</f>
        <v>0</v>
      </c>
      <c r="BB355" s="137">
        <f t="shared" ref="BB355" si="1206">IF(AND(A355&lt;&gt;"А",C355="ГЭК"),IF(N355="ЧГ",K355*ЧГ,IF(N355="ПГ",K355*ПГ,IF(N355="СГ",K355*СГ,0))))+IF(AND(A355="А",C355="ГЭК",I355="нкр"),IF(N355="ЧГ",K355*ЧГ*2,IF(N355="ПГ",K355*ПГ*2,IF(N355="СГ",K355*СГ*2,0))))</f>
        <v>0</v>
      </c>
      <c r="BC355" s="137">
        <f t="shared" ref="BC355" si="1207">IF((8*AM355)&gt;=BB355,BB355,IF((8*AM355)&lt;BB355,8*AM355,0))</f>
        <v>0</v>
      </c>
      <c r="BD355" s="137">
        <f t="shared" ref="BD355" si="1208">IF(AND(A355="А",F355="о",N355="РА"),РАО*K355,IF(AND(A355="А",F355="з",N355="РА"),РАЗ*K355,0)+IF(AND(A355="А",H355=1,N355="РА"),2*K355,0)+IF(AND(A355="А",C355="История и философия науки",AK355="рф"),А*K355,0))</f>
        <v>0</v>
      </c>
      <c r="BE355" s="137">
        <f t="shared" ref="BE355" si="1209">IF(C355="Экспертиза",IF(N355="УСК",K355*кр,IF(N355="УСД",K355*ДР,0)),0)</f>
        <v>0</v>
      </c>
      <c r="BF355" s="137">
        <f t="shared" ref="BF355" si="1210">IF(OR(E355="54.05.01",E355="54.03.01"),IF(N355="П",AK355*6,IF(N355="У",AK355*3,IF(AK355="кпм",КПМ*K355,0))),0)</f>
        <v>0</v>
      </c>
      <c r="BG355" s="139">
        <f t="shared" ref="BG355" si="1211">IF(OR(A355="Дн",A355="В",F355="о"),IF(OR(I355="Э",I355="З"),AA355*K355*РГ,0),0)</f>
        <v>0</v>
      </c>
      <c r="BH355" s="140">
        <f t="shared" ref="BH355" si="1212">IF(C355="кафедра",рк,0)</f>
        <v>0</v>
      </c>
      <c r="BI355" s="152">
        <f t="shared" ref="BI355" si="1213">BK355*(1-BL355)</f>
        <v>0</v>
      </c>
      <c r="BJ355" s="152">
        <f t="shared" ref="BJ355" si="1214">BK355*BL355</f>
        <v>39</v>
      </c>
      <c r="BK355" s="152">
        <f t="shared" ref="BK355" si="1215">SUM(AN355:BH355,AB355:AD355)-BB355</f>
        <v>39</v>
      </c>
      <c r="BL355" s="153">
        <f t="shared" ref="BL355" si="1216">IF(SUM(L355:M355)&lt;&gt;0,(M355/K355),0)</f>
        <v>1</v>
      </c>
      <c r="BM355" s="141"/>
      <c r="BN355" s="152">
        <f t="shared" ref="BN355" si="1217">IF(Y355="пч",BI355,0)</f>
        <v>0</v>
      </c>
      <c r="BO355" s="152">
        <f t="shared" ref="BO355" si="1218">IF(Y355="пч",BJ355,0)</f>
        <v>0</v>
      </c>
      <c r="BP355" s="152">
        <f t="shared" ref="BP355" si="1219">SUM(BN355:BO355)</f>
        <v>0</v>
      </c>
      <c r="BQ355" s="142"/>
      <c r="BR355" s="143">
        <f t="shared" ref="BR355" si="1220">SUM(AB355:AD355,AN355:AR355,AZ355,BC355,AW355)+IF(N355="Д",BA355,0)</f>
        <v>39</v>
      </c>
      <c r="BS355" s="144">
        <f t="shared" ref="BS355" si="1221">BT355+BU355+BV355</f>
        <v>0</v>
      </c>
      <c r="BT355" s="144">
        <f t="shared" ref="BT355" si="1222">SUM(AT355,AX355,BG355)</f>
        <v>0</v>
      </c>
      <c r="BU355" s="144">
        <f t="shared" ref="BU355" si="1223">SUM(AU355:AV355,AY355,BD355)+IF(AK355="кпм",BF355,0)+IF(N355="РДП",BA355,0)</f>
        <v>0</v>
      </c>
      <c r="BV355" s="145">
        <f t="shared" ref="BV355" si="1224">AS355</f>
        <v>0</v>
      </c>
      <c r="BW355" s="146">
        <f t="shared" ref="BW355" si="1225">BK355-BR355-BS355</f>
        <v>0</v>
      </c>
      <c r="BX355" s="147"/>
      <c r="BY355" s="144">
        <f t="shared" ref="BY355" si="1226">IF(A355="Дн",BI355,0)</f>
        <v>0</v>
      </c>
      <c r="BZ355" s="144">
        <f t="shared" ref="BZ355" si="1227">IF(A355="Дн",BJ355,0)</f>
        <v>0</v>
      </c>
      <c r="CA355" s="144">
        <f t="shared" ref="CA355" si="1228">IF(A355="Дн",BK355,0)</f>
        <v>0</v>
      </c>
      <c r="CB355" s="144">
        <f t="shared" ref="CB355" si="1229">IF(A355="З",BI355,0)</f>
        <v>0</v>
      </c>
      <c r="CC355" s="144">
        <f t="shared" ref="CC355" si="1230">IF(A355="З",BJ355,0)</f>
        <v>39</v>
      </c>
      <c r="CD355" s="144">
        <f t="shared" ref="CD355" si="1231">IF(A355="З",BK355,0)</f>
        <v>39</v>
      </c>
      <c r="CE355" s="144">
        <f t="shared" ref="CE355" si="1232">IF(AND(A355&lt;&gt;"З",A355&lt;&gt;"Дн"),BI355,0)</f>
        <v>0</v>
      </c>
      <c r="CF355" s="144">
        <f t="shared" ref="CF355" si="1233">IF(AND(A355&lt;&gt;"З",A355&lt;&gt;"Дн"),BJ355,0)</f>
        <v>0</v>
      </c>
      <c r="CG355" s="144">
        <f t="shared" ref="CG355" si="1234">IF(AND(A355&lt;&gt;"З",A355&lt;&gt;"Дн"),BK355,0)</f>
        <v>0</v>
      </c>
      <c r="CH355" s="148">
        <f t="shared" ref="CH355" si="1235">BK355-CA355-CD355-CG355</f>
        <v>0</v>
      </c>
    </row>
    <row r="356" spans="1:86" s="149" customFormat="1" ht="15.75" customHeight="1" x14ac:dyDescent="0.25">
      <c r="A356" s="117" t="s">
        <v>342</v>
      </c>
      <c r="B356" s="118" t="s">
        <v>392</v>
      </c>
      <c r="C356" s="274" t="s">
        <v>368</v>
      </c>
      <c r="D356" s="119" t="s">
        <v>376</v>
      </c>
      <c r="E356" s="121" t="s">
        <v>22</v>
      </c>
      <c r="F356" s="121" t="s">
        <v>355</v>
      </c>
      <c r="G356" s="121"/>
      <c r="H356" s="122">
        <v>10</v>
      </c>
      <c r="I356" s="123"/>
      <c r="J356" s="123" t="s">
        <v>390</v>
      </c>
      <c r="K356" s="124">
        <f t="shared" si="1096"/>
        <v>2</v>
      </c>
      <c r="L356" s="123">
        <v>0</v>
      </c>
      <c r="M356" s="123">
        <v>2</v>
      </c>
      <c r="N356" s="123" t="s">
        <v>351</v>
      </c>
      <c r="O356" s="123"/>
      <c r="P356" s="124">
        <f t="shared" si="1097"/>
        <v>1</v>
      </c>
      <c r="Q356" s="123"/>
      <c r="R356" s="123">
        <v>1</v>
      </c>
      <c r="S356" s="123" t="s">
        <v>329</v>
      </c>
      <c r="T356" s="123"/>
      <c r="U356" s="123" t="s">
        <v>390</v>
      </c>
      <c r="V356" s="123" t="s">
        <v>484</v>
      </c>
      <c r="W356" s="123" t="s">
        <v>530</v>
      </c>
      <c r="X356" s="123" t="s">
        <v>532</v>
      </c>
      <c r="Y356" s="123" t="s">
        <v>480</v>
      </c>
      <c r="Z356" s="297" t="s">
        <v>528</v>
      </c>
      <c r="AA356" s="126"/>
      <c r="AB356" s="127"/>
      <c r="AC356" s="128"/>
      <c r="AD356" s="129"/>
      <c r="AE356" s="130"/>
      <c r="AF356" s="131"/>
      <c r="AG356" s="132"/>
      <c r="AH356" s="133"/>
      <c r="AI356" s="132"/>
      <c r="AJ356" s="134"/>
      <c r="AK356" s="125"/>
      <c r="AL356" s="135"/>
      <c r="AM356" s="122"/>
      <c r="AN356" s="136">
        <f t="shared" si="1046"/>
        <v>0</v>
      </c>
      <c r="AO356" s="137">
        <f t="shared" si="1047"/>
        <v>0</v>
      </c>
      <c r="AP356" s="137">
        <f t="shared" si="1048"/>
        <v>0</v>
      </c>
      <c r="AQ356" s="138">
        <f t="shared" si="1049"/>
        <v>0</v>
      </c>
      <c r="AR356" s="137">
        <f t="shared" si="1050"/>
        <v>0</v>
      </c>
      <c r="AS356" s="137">
        <f t="shared" si="1051"/>
        <v>0</v>
      </c>
      <c r="AT356" s="137">
        <f t="shared" si="1052"/>
        <v>0</v>
      </c>
      <c r="AU356" s="137">
        <f t="shared" si="1053"/>
        <v>0</v>
      </c>
      <c r="AV356" s="137">
        <f t="shared" si="1054"/>
        <v>0</v>
      </c>
      <c r="AW356" s="137">
        <f t="shared" si="1055"/>
        <v>0</v>
      </c>
      <c r="AX356" s="137">
        <f t="shared" si="1056"/>
        <v>0</v>
      </c>
      <c r="AY356" s="137">
        <f t="shared" si="1057"/>
        <v>0</v>
      </c>
      <c r="AZ356" s="137">
        <f t="shared" si="1058"/>
        <v>39</v>
      </c>
      <c r="BA356" s="137">
        <f t="shared" si="1059"/>
        <v>0</v>
      </c>
      <c r="BB356" s="137">
        <f t="shared" si="1060"/>
        <v>0</v>
      </c>
      <c r="BC356" s="137">
        <f t="shared" si="1061"/>
        <v>0</v>
      </c>
      <c r="BD356" s="137">
        <f t="shared" si="1062"/>
        <v>0</v>
      </c>
      <c r="BE356" s="137">
        <f t="shared" si="1063"/>
        <v>0</v>
      </c>
      <c r="BF356" s="137">
        <f t="shared" si="1064"/>
        <v>0</v>
      </c>
      <c r="BG356" s="139">
        <f t="shared" si="1065"/>
        <v>0</v>
      </c>
      <c r="BH356" s="140">
        <f t="shared" si="1066"/>
        <v>0</v>
      </c>
      <c r="BI356" s="152">
        <f t="shared" si="1067"/>
        <v>0</v>
      </c>
      <c r="BJ356" s="152">
        <f t="shared" si="1068"/>
        <v>39</v>
      </c>
      <c r="BK356" s="152">
        <f t="shared" si="1069"/>
        <v>39</v>
      </c>
      <c r="BL356" s="153">
        <f t="shared" si="1070"/>
        <v>1</v>
      </c>
      <c r="BM356" s="141"/>
      <c r="BN356" s="152">
        <f t="shared" si="1071"/>
        <v>0</v>
      </c>
      <c r="BO356" s="152">
        <f t="shared" si="1072"/>
        <v>0</v>
      </c>
      <c r="BP356" s="152">
        <f t="shared" si="1073"/>
        <v>0</v>
      </c>
      <c r="BQ356" s="142"/>
      <c r="BR356" s="143">
        <f t="shared" si="1074"/>
        <v>39</v>
      </c>
      <c r="BS356" s="144">
        <f t="shared" si="1075"/>
        <v>0</v>
      </c>
      <c r="BT356" s="144">
        <f t="shared" si="1076"/>
        <v>0</v>
      </c>
      <c r="BU356" s="144">
        <f t="shared" si="1077"/>
        <v>0</v>
      </c>
      <c r="BV356" s="145">
        <f t="shared" si="1078"/>
        <v>0</v>
      </c>
      <c r="BW356" s="146">
        <f t="shared" si="1079"/>
        <v>0</v>
      </c>
      <c r="BX356" s="147"/>
      <c r="BY356" s="144">
        <f t="shared" si="1080"/>
        <v>0</v>
      </c>
      <c r="BZ356" s="144">
        <f t="shared" si="1081"/>
        <v>0</v>
      </c>
      <c r="CA356" s="144">
        <f t="shared" si="1082"/>
        <v>0</v>
      </c>
      <c r="CB356" s="144">
        <f t="shared" si="1083"/>
        <v>0</v>
      </c>
      <c r="CC356" s="144">
        <f t="shared" si="1084"/>
        <v>39</v>
      </c>
      <c r="CD356" s="144">
        <f t="shared" si="1085"/>
        <v>39</v>
      </c>
      <c r="CE356" s="144">
        <f t="shared" si="1086"/>
        <v>0</v>
      </c>
      <c r="CF356" s="144">
        <f t="shared" si="1087"/>
        <v>0</v>
      </c>
      <c r="CG356" s="144">
        <f t="shared" si="1088"/>
        <v>0</v>
      </c>
      <c r="CH356" s="148">
        <f t="shared" si="1089"/>
        <v>0</v>
      </c>
    </row>
    <row r="357" spans="1:86" s="149" customFormat="1" ht="15.75" customHeight="1" x14ac:dyDescent="0.25">
      <c r="A357" s="117" t="s">
        <v>342</v>
      </c>
      <c r="B357" s="118" t="s">
        <v>392</v>
      </c>
      <c r="C357" s="274" t="s">
        <v>368</v>
      </c>
      <c r="D357" s="119" t="s">
        <v>376</v>
      </c>
      <c r="E357" s="121" t="s">
        <v>22</v>
      </c>
      <c r="F357" s="121" t="s">
        <v>355</v>
      </c>
      <c r="G357" s="121"/>
      <c r="H357" s="122">
        <v>10</v>
      </c>
      <c r="I357" s="123"/>
      <c r="J357" s="123" t="s">
        <v>390</v>
      </c>
      <c r="K357" s="124">
        <f t="shared" si="1096"/>
        <v>8</v>
      </c>
      <c r="L357" s="123">
        <v>4</v>
      </c>
      <c r="M357" s="123">
        <v>4</v>
      </c>
      <c r="N357" s="123" t="s">
        <v>350</v>
      </c>
      <c r="O357" s="123"/>
      <c r="P357" s="124">
        <f t="shared" si="1097"/>
        <v>1</v>
      </c>
      <c r="Q357" s="123">
        <v>1</v>
      </c>
      <c r="R357" s="123"/>
      <c r="S357" s="123" t="s">
        <v>329</v>
      </c>
      <c r="T357" s="123" t="s">
        <v>451</v>
      </c>
      <c r="U357" s="123" t="s">
        <v>390</v>
      </c>
      <c r="V357" s="123"/>
      <c r="W357" s="123"/>
      <c r="X357" s="123" t="s">
        <v>483</v>
      </c>
      <c r="Y357" s="123" t="s">
        <v>479</v>
      </c>
      <c r="Z357" s="297" t="s">
        <v>472</v>
      </c>
      <c r="AA357" s="126"/>
      <c r="AB357" s="127"/>
      <c r="AC357" s="128"/>
      <c r="AD357" s="129"/>
      <c r="AE357" s="130"/>
      <c r="AF357" s="131"/>
      <c r="AG357" s="132"/>
      <c r="AH357" s="133"/>
      <c r="AI357" s="132"/>
      <c r="AJ357" s="134"/>
      <c r="AK357" s="125"/>
      <c r="AL357" s="135"/>
      <c r="AM357" s="122"/>
      <c r="AN357" s="136">
        <f t="shared" si="1046"/>
        <v>0</v>
      </c>
      <c r="AO357" s="137">
        <f t="shared" si="1047"/>
        <v>0</v>
      </c>
      <c r="AP357" s="137">
        <f t="shared" si="1048"/>
        <v>0</v>
      </c>
      <c r="AQ357" s="138">
        <f t="shared" si="1049"/>
        <v>0</v>
      </c>
      <c r="AR357" s="137">
        <f t="shared" si="1050"/>
        <v>0</v>
      </c>
      <c r="AS357" s="137">
        <f t="shared" si="1051"/>
        <v>0</v>
      </c>
      <c r="AT357" s="137">
        <f t="shared" si="1052"/>
        <v>0</v>
      </c>
      <c r="AU357" s="137">
        <f t="shared" si="1053"/>
        <v>0</v>
      </c>
      <c r="AV357" s="137">
        <f t="shared" si="1054"/>
        <v>0</v>
      </c>
      <c r="AW357" s="137">
        <f t="shared" si="1055"/>
        <v>0</v>
      </c>
      <c r="AX357" s="137">
        <f t="shared" si="1056"/>
        <v>0</v>
      </c>
      <c r="AY357" s="137">
        <f t="shared" si="1057"/>
        <v>0</v>
      </c>
      <c r="AZ357" s="137">
        <f t="shared" si="1058"/>
        <v>4</v>
      </c>
      <c r="BA357" s="137">
        <f t="shared" si="1059"/>
        <v>0</v>
      </c>
      <c r="BB357" s="137">
        <f t="shared" si="1060"/>
        <v>0</v>
      </c>
      <c r="BC357" s="137">
        <f t="shared" si="1061"/>
        <v>0</v>
      </c>
      <c r="BD357" s="137">
        <f t="shared" si="1062"/>
        <v>0</v>
      </c>
      <c r="BE357" s="137">
        <f t="shared" si="1063"/>
        <v>0</v>
      </c>
      <c r="BF357" s="137">
        <f t="shared" si="1064"/>
        <v>0</v>
      </c>
      <c r="BG357" s="139">
        <f t="shared" si="1065"/>
        <v>0</v>
      </c>
      <c r="BH357" s="140">
        <f t="shared" si="1066"/>
        <v>0</v>
      </c>
      <c r="BI357" s="152">
        <f t="shared" si="1067"/>
        <v>2</v>
      </c>
      <c r="BJ357" s="152">
        <f t="shared" si="1068"/>
        <v>2</v>
      </c>
      <c r="BK357" s="152">
        <f t="shared" si="1069"/>
        <v>4</v>
      </c>
      <c r="BL357" s="153">
        <f t="shared" si="1070"/>
        <v>0.5</v>
      </c>
      <c r="BM357" s="141"/>
      <c r="BN357" s="152">
        <f t="shared" si="1071"/>
        <v>0</v>
      </c>
      <c r="BO357" s="152">
        <f t="shared" si="1072"/>
        <v>0</v>
      </c>
      <c r="BP357" s="152">
        <f t="shared" si="1073"/>
        <v>0</v>
      </c>
      <c r="BQ357" s="142"/>
      <c r="BR357" s="143">
        <f t="shared" si="1074"/>
        <v>4</v>
      </c>
      <c r="BS357" s="144">
        <f t="shared" si="1075"/>
        <v>0</v>
      </c>
      <c r="BT357" s="144">
        <f t="shared" si="1076"/>
        <v>0</v>
      </c>
      <c r="BU357" s="144">
        <f t="shared" si="1077"/>
        <v>0</v>
      </c>
      <c r="BV357" s="145">
        <f t="shared" si="1078"/>
        <v>0</v>
      </c>
      <c r="BW357" s="146">
        <f t="shared" si="1079"/>
        <v>0</v>
      </c>
      <c r="BX357" s="147"/>
      <c r="BY357" s="144">
        <f t="shared" si="1080"/>
        <v>0</v>
      </c>
      <c r="BZ357" s="144">
        <f t="shared" si="1081"/>
        <v>0</v>
      </c>
      <c r="CA357" s="144">
        <f t="shared" si="1082"/>
        <v>0</v>
      </c>
      <c r="CB357" s="144">
        <f t="shared" si="1083"/>
        <v>2</v>
      </c>
      <c r="CC357" s="144">
        <f t="shared" si="1084"/>
        <v>2</v>
      </c>
      <c r="CD357" s="144">
        <f t="shared" si="1085"/>
        <v>4</v>
      </c>
      <c r="CE357" s="144">
        <f t="shared" si="1086"/>
        <v>0</v>
      </c>
      <c r="CF357" s="144">
        <f t="shared" si="1087"/>
        <v>0</v>
      </c>
      <c r="CG357" s="144">
        <f t="shared" si="1088"/>
        <v>0</v>
      </c>
      <c r="CH357" s="148">
        <f t="shared" si="1089"/>
        <v>0</v>
      </c>
    </row>
    <row r="358" spans="1:86" s="149" customFormat="1" ht="15.75" customHeight="1" x14ac:dyDescent="0.25">
      <c r="A358" s="117" t="s">
        <v>342</v>
      </c>
      <c r="B358" s="118" t="s">
        <v>392</v>
      </c>
      <c r="C358" s="274" t="s">
        <v>366</v>
      </c>
      <c r="D358" s="119" t="s">
        <v>376</v>
      </c>
      <c r="E358" s="121" t="s">
        <v>22</v>
      </c>
      <c r="F358" s="121" t="s">
        <v>355</v>
      </c>
      <c r="G358" s="121"/>
      <c r="H358" s="122">
        <v>10</v>
      </c>
      <c r="I358" s="123"/>
      <c r="J358" s="123" t="s">
        <v>380</v>
      </c>
      <c r="K358" s="124">
        <f t="shared" si="1096"/>
        <v>8</v>
      </c>
      <c r="L358" s="123">
        <v>4</v>
      </c>
      <c r="M358" s="123">
        <v>4</v>
      </c>
      <c r="N358" s="123" t="s">
        <v>367</v>
      </c>
      <c r="O358" s="123"/>
      <c r="P358" s="124">
        <f t="shared" si="1097"/>
        <v>1</v>
      </c>
      <c r="Q358" s="123">
        <v>1</v>
      </c>
      <c r="R358" s="123"/>
      <c r="S358" s="123" t="s">
        <v>329</v>
      </c>
      <c r="T358" s="123"/>
      <c r="U358" s="123" t="s">
        <v>390</v>
      </c>
      <c r="V358" s="123" t="s">
        <v>484</v>
      </c>
      <c r="W358" s="123" t="s">
        <v>44</v>
      </c>
      <c r="X358" s="123" t="s">
        <v>482</v>
      </c>
      <c r="Y358" s="123" t="s">
        <v>480</v>
      </c>
      <c r="Z358" s="297" t="s">
        <v>465</v>
      </c>
      <c r="AA358" s="126"/>
      <c r="AB358" s="127"/>
      <c r="AC358" s="128"/>
      <c r="AD358" s="129"/>
      <c r="AE358" s="130"/>
      <c r="AF358" s="131"/>
      <c r="AG358" s="132"/>
      <c r="AH358" s="133"/>
      <c r="AI358" s="132"/>
      <c r="AJ358" s="134"/>
      <c r="AK358" s="125"/>
      <c r="AL358" s="135"/>
      <c r="AM358" s="122"/>
      <c r="AN358" s="136">
        <f t="shared" si="1046"/>
        <v>0</v>
      </c>
      <c r="AO358" s="137">
        <f t="shared" si="1047"/>
        <v>0</v>
      </c>
      <c r="AP358" s="137">
        <f t="shared" si="1048"/>
        <v>0</v>
      </c>
      <c r="AQ358" s="138">
        <f t="shared" si="1049"/>
        <v>0</v>
      </c>
      <c r="AR358" s="137">
        <f t="shared" si="1050"/>
        <v>0</v>
      </c>
      <c r="AS358" s="137">
        <f t="shared" si="1051"/>
        <v>0</v>
      </c>
      <c r="AT358" s="137">
        <f t="shared" si="1052"/>
        <v>0</v>
      </c>
      <c r="AU358" s="137">
        <f t="shared" si="1053"/>
        <v>0</v>
      </c>
      <c r="AV358" s="137">
        <f t="shared" si="1054"/>
        <v>0</v>
      </c>
      <c r="AW358" s="137">
        <f t="shared" si="1055"/>
        <v>0</v>
      </c>
      <c r="AX358" s="137">
        <f t="shared" si="1056"/>
        <v>0</v>
      </c>
      <c r="AY358" s="137">
        <f t="shared" si="1057"/>
        <v>0</v>
      </c>
      <c r="AZ358" s="137">
        <f t="shared" si="1058"/>
        <v>0</v>
      </c>
      <c r="BA358" s="137">
        <f t="shared" si="1059"/>
        <v>2.64</v>
      </c>
      <c r="BB358" s="137">
        <f t="shared" si="1060"/>
        <v>0</v>
      </c>
      <c r="BC358" s="137">
        <f t="shared" si="1061"/>
        <v>0</v>
      </c>
      <c r="BD358" s="137">
        <f t="shared" si="1062"/>
        <v>0</v>
      </c>
      <c r="BE358" s="137">
        <f t="shared" si="1063"/>
        <v>0</v>
      </c>
      <c r="BF358" s="137">
        <f t="shared" si="1064"/>
        <v>0</v>
      </c>
      <c r="BG358" s="139">
        <f t="shared" si="1065"/>
        <v>0</v>
      </c>
      <c r="BH358" s="140">
        <f t="shared" si="1066"/>
        <v>0</v>
      </c>
      <c r="BI358" s="152">
        <f t="shared" si="1067"/>
        <v>1.32</v>
      </c>
      <c r="BJ358" s="152">
        <f t="shared" si="1068"/>
        <v>1.32</v>
      </c>
      <c r="BK358" s="152">
        <f t="shared" si="1069"/>
        <v>2.64</v>
      </c>
      <c r="BL358" s="153">
        <f t="shared" si="1070"/>
        <v>0.5</v>
      </c>
      <c r="BM358" s="141"/>
      <c r="BN358" s="152">
        <f t="shared" si="1071"/>
        <v>0</v>
      </c>
      <c r="BO358" s="152">
        <f t="shared" si="1072"/>
        <v>0</v>
      </c>
      <c r="BP358" s="152">
        <f t="shared" si="1073"/>
        <v>0</v>
      </c>
      <c r="BQ358" s="142"/>
      <c r="BR358" s="143">
        <f t="shared" si="1074"/>
        <v>2.64</v>
      </c>
      <c r="BS358" s="144">
        <f t="shared" si="1075"/>
        <v>0</v>
      </c>
      <c r="BT358" s="144">
        <f t="shared" si="1076"/>
        <v>0</v>
      </c>
      <c r="BU358" s="144">
        <f t="shared" si="1077"/>
        <v>0</v>
      </c>
      <c r="BV358" s="145">
        <f t="shared" si="1078"/>
        <v>0</v>
      </c>
      <c r="BW358" s="146">
        <f t="shared" si="1079"/>
        <v>0</v>
      </c>
      <c r="BX358" s="147"/>
      <c r="BY358" s="144">
        <f t="shared" si="1080"/>
        <v>0</v>
      </c>
      <c r="BZ358" s="144">
        <f t="shared" si="1081"/>
        <v>0</v>
      </c>
      <c r="CA358" s="144">
        <f t="shared" si="1082"/>
        <v>0</v>
      </c>
      <c r="CB358" s="144">
        <f t="shared" si="1083"/>
        <v>1.32</v>
      </c>
      <c r="CC358" s="144">
        <f t="shared" si="1084"/>
        <v>1.32</v>
      </c>
      <c r="CD358" s="144">
        <f t="shared" si="1085"/>
        <v>2.64</v>
      </c>
      <c r="CE358" s="144">
        <f t="shared" si="1086"/>
        <v>0</v>
      </c>
      <c r="CF358" s="144">
        <f t="shared" si="1087"/>
        <v>0</v>
      </c>
      <c r="CG358" s="144">
        <f t="shared" si="1088"/>
        <v>0</v>
      </c>
      <c r="CH358" s="148">
        <f t="shared" si="1089"/>
        <v>0</v>
      </c>
    </row>
    <row r="359" spans="1:86" s="149" customFormat="1" ht="15.75" customHeight="1" x14ac:dyDescent="0.25">
      <c r="A359" s="117" t="s">
        <v>342</v>
      </c>
      <c r="B359" s="118" t="s">
        <v>392</v>
      </c>
      <c r="C359" s="274" t="s">
        <v>366</v>
      </c>
      <c r="D359" s="119" t="s">
        <v>376</v>
      </c>
      <c r="E359" s="121" t="s">
        <v>22</v>
      </c>
      <c r="F359" s="121" t="s">
        <v>355</v>
      </c>
      <c r="G359" s="121"/>
      <c r="H359" s="122">
        <v>10</v>
      </c>
      <c r="I359" s="123"/>
      <c r="J359" s="123" t="s">
        <v>380</v>
      </c>
      <c r="K359" s="124">
        <f t="shared" si="1096"/>
        <v>8</v>
      </c>
      <c r="L359" s="123">
        <v>4</v>
      </c>
      <c r="M359" s="123">
        <v>4</v>
      </c>
      <c r="N359" s="123" t="s">
        <v>367</v>
      </c>
      <c r="O359" s="123"/>
      <c r="P359" s="124">
        <f t="shared" si="1097"/>
        <v>1</v>
      </c>
      <c r="Q359" s="123">
        <v>1</v>
      </c>
      <c r="R359" s="123"/>
      <c r="S359" s="123" t="s">
        <v>329</v>
      </c>
      <c r="T359" s="123"/>
      <c r="U359" s="123" t="s">
        <v>390</v>
      </c>
      <c r="V359" s="123" t="s">
        <v>482</v>
      </c>
      <c r="W359" s="123" t="s">
        <v>44</v>
      </c>
      <c r="X359" s="123" t="s">
        <v>482</v>
      </c>
      <c r="Y359" s="123" t="s">
        <v>480</v>
      </c>
      <c r="Z359" s="297" t="s">
        <v>471</v>
      </c>
      <c r="AA359" s="126"/>
      <c r="AB359" s="127"/>
      <c r="AC359" s="128"/>
      <c r="AD359" s="129"/>
      <c r="AE359" s="130"/>
      <c r="AF359" s="131"/>
      <c r="AG359" s="132"/>
      <c r="AH359" s="133"/>
      <c r="AI359" s="132"/>
      <c r="AJ359" s="134"/>
      <c r="AK359" s="125"/>
      <c r="AL359" s="135"/>
      <c r="AM359" s="122"/>
      <c r="AN359" s="136">
        <f t="shared" si="1046"/>
        <v>0</v>
      </c>
      <c r="AO359" s="137">
        <f t="shared" si="1047"/>
        <v>0</v>
      </c>
      <c r="AP359" s="137">
        <f t="shared" si="1048"/>
        <v>0</v>
      </c>
      <c r="AQ359" s="138">
        <f t="shared" si="1049"/>
        <v>0</v>
      </c>
      <c r="AR359" s="137">
        <f t="shared" si="1050"/>
        <v>0</v>
      </c>
      <c r="AS359" s="137">
        <f t="shared" si="1051"/>
        <v>0</v>
      </c>
      <c r="AT359" s="137">
        <f t="shared" si="1052"/>
        <v>0</v>
      </c>
      <c r="AU359" s="137">
        <f t="shared" si="1053"/>
        <v>0</v>
      </c>
      <c r="AV359" s="137">
        <f t="shared" si="1054"/>
        <v>0</v>
      </c>
      <c r="AW359" s="137">
        <f t="shared" si="1055"/>
        <v>0</v>
      </c>
      <c r="AX359" s="137">
        <f t="shared" si="1056"/>
        <v>0</v>
      </c>
      <c r="AY359" s="137">
        <f t="shared" si="1057"/>
        <v>0</v>
      </c>
      <c r="AZ359" s="137">
        <f t="shared" si="1058"/>
        <v>0</v>
      </c>
      <c r="BA359" s="137">
        <f t="shared" si="1059"/>
        <v>2.64</v>
      </c>
      <c r="BB359" s="137">
        <f t="shared" si="1060"/>
        <v>0</v>
      </c>
      <c r="BC359" s="137">
        <f t="shared" si="1061"/>
        <v>0</v>
      </c>
      <c r="BD359" s="137">
        <f t="shared" si="1062"/>
        <v>0</v>
      </c>
      <c r="BE359" s="137">
        <f t="shared" si="1063"/>
        <v>0</v>
      </c>
      <c r="BF359" s="137">
        <f t="shared" si="1064"/>
        <v>0</v>
      </c>
      <c r="BG359" s="139">
        <f t="shared" si="1065"/>
        <v>0</v>
      </c>
      <c r="BH359" s="140">
        <f t="shared" si="1066"/>
        <v>0</v>
      </c>
      <c r="BI359" s="152">
        <f t="shared" si="1067"/>
        <v>1.32</v>
      </c>
      <c r="BJ359" s="152">
        <f t="shared" si="1068"/>
        <v>1.32</v>
      </c>
      <c r="BK359" s="152">
        <f t="shared" si="1069"/>
        <v>2.64</v>
      </c>
      <c r="BL359" s="153">
        <f t="shared" si="1070"/>
        <v>0.5</v>
      </c>
      <c r="BM359" s="141"/>
      <c r="BN359" s="152">
        <f t="shared" si="1071"/>
        <v>0</v>
      </c>
      <c r="BO359" s="152">
        <f t="shared" si="1072"/>
        <v>0</v>
      </c>
      <c r="BP359" s="152">
        <f t="shared" si="1073"/>
        <v>0</v>
      </c>
      <c r="BQ359" s="142"/>
      <c r="BR359" s="143">
        <f t="shared" si="1074"/>
        <v>2.64</v>
      </c>
      <c r="BS359" s="144">
        <f t="shared" si="1075"/>
        <v>0</v>
      </c>
      <c r="BT359" s="144">
        <f t="shared" si="1076"/>
        <v>0</v>
      </c>
      <c r="BU359" s="144">
        <f t="shared" si="1077"/>
        <v>0</v>
      </c>
      <c r="BV359" s="145">
        <f t="shared" si="1078"/>
        <v>0</v>
      </c>
      <c r="BW359" s="146">
        <f t="shared" si="1079"/>
        <v>0</v>
      </c>
      <c r="BX359" s="147"/>
      <c r="BY359" s="144">
        <f t="shared" si="1080"/>
        <v>0</v>
      </c>
      <c r="BZ359" s="144">
        <f t="shared" si="1081"/>
        <v>0</v>
      </c>
      <c r="CA359" s="144">
        <f t="shared" si="1082"/>
        <v>0</v>
      </c>
      <c r="CB359" s="144">
        <f t="shared" si="1083"/>
        <v>1.32</v>
      </c>
      <c r="CC359" s="144">
        <f t="shared" si="1084"/>
        <v>1.32</v>
      </c>
      <c r="CD359" s="144">
        <f t="shared" si="1085"/>
        <v>2.64</v>
      </c>
      <c r="CE359" s="144">
        <f t="shared" si="1086"/>
        <v>0</v>
      </c>
      <c r="CF359" s="144">
        <f t="shared" si="1087"/>
        <v>0</v>
      </c>
      <c r="CG359" s="144">
        <f t="shared" si="1088"/>
        <v>0</v>
      </c>
      <c r="CH359" s="148">
        <f t="shared" si="1089"/>
        <v>0</v>
      </c>
    </row>
    <row r="360" spans="1:86" s="149" customFormat="1" ht="15.75" customHeight="1" x14ac:dyDescent="0.25">
      <c r="A360" s="117" t="s">
        <v>342</v>
      </c>
      <c r="B360" s="118" t="s">
        <v>392</v>
      </c>
      <c r="C360" s="274" t="s">
        <v>366</v>
      </c>
      <c r="D360" s="119" t="s">
        <v>376</v>
      </c>
      <c r="E360" s="121" t="s">
        <v>22</v>
      </c>
      <c r="F360" s="121" t="s">
        <v>355</v>
      </c>
      <c r="G360" s="121"/>
      <c r="H360" s="122">
        <v>10</v>
      </c>
      <c r="I360" s="123"/>
      <c r="J360" s="123" t="s">
        <v>380</v>
      </c>
      <c r="K360" s="124">
        <f t="shared" si="1096"/>
        <v>8</v>
      </c>
      <c r="L360" s="123">
        <v>4</v>
      </c>
      <c r="M360" s="123">
        <v>4</v>
      </c>
      <c r="N360" s="123" t="s">
        <v>367</v>
      </c>
      <c r="O360" s="123"/>
      <c r="P360" s="124">
        <f t="shared" si="1097"/>
        <v>1</v>
      </c>
      <c r="Q360" s="123">
        <v>1</v>
      </c>
      <c r="R360" s="123"/>
      <c r="S360" s="123" t="s">
        <v>329</v>
      </c>
      <c r="T360" s="123"/>
      <c r="U360" s="123" t="s">
        <v>390</v>
      </c>
      <c r="V360" s="123"/>
      <c r="W360" s="123" t="s">
        <v>530</v>
      </c>
      <c r="X360" s="123" t="s">
        <v>484</v>
      </c>
      <c r="Y360" s="123" t="s">
        <v>480</v>
      </c>
      <c r="Z360" s="297" t="s">
        <v>470</v>
      </c>
      <c r="AA360" s="126"/>
      <c r="AB360" s="127"/>
      <c r="AC360" s="128"/>
      <c r="AD360" s="129"/>
      <c r="AE360" s="130"/>
      <c r="AF360" s="131"/>
      <c r="AG360" s="132"/>
      <c r="AH360" s="133"/>
      <c r="AI360" s="132"/>
      <c r="AJ360" s="134"/>
      <c r="AK360" s="125"/>
      <c r="AL360" s="135"/>
      <c r="AM360" s="122"/>
      <c r="AN360" s="136">
        <f t="shared" si="1046"/>
        <v>0</v>
      </c>
      <c r="AO360" s="137">
        <f t="shared" si="1047"/>
        <v>0</v>
      </c>
      <c r="AP360" s="137">
        <f t="shared" si="1048"/>
        <v>0</v>
      </c>
      <c r="AQ360" s="138">
        <f t="shared" si="1049"/>
        <v>0</v>
      </c>
      <c r="AR360" s="137">
        <f t="shared" si="1050"/>
        <v>0</v>
      </c>
      <c r="AS360" s="137">
        <f t="shared" si="1051"/>
        <v>0</v>
      </c>
      <c r="AT360" s="137">
        <f t="shared" si="1052"/>
        <v>0</v>
      </c>
      <c r="AU360" s="137">
        <f t="shared" si="1053"/>
        <v>0</v>
      </c>
      <c r="AV360" s="137">
        <f t="shared" si="1054"/>
        <v>0</v>
      </c>
      <c r="AW360" s="137">
        <f t="shared" si="1055"/>
        <v>0</v>
      </c>
      <c r="AX360" s="137">
        <f t="shared" si="1056"/>
        <v>0</v>
      </c>
      <c r="AY360" s="137">
        <f t="shared" si="1057"/>
        <v>0</v>
      </c>
      <c r="AZ360" s="137">
        <f t="shared" si="1058"/>
        <v>0</v>
      </c>
      <c r="BA360" s="137">
        <f t="shared" si="1059"/>
        <v>2.64</v>
      </c>
      <c r="BB360" s="137">
        <f t="shared" si="1060"/>
        <v>0</v>
      </c>
      <c r="BC360" s="137">
        <f t="shared" si="1061"/>
        <v>0</v>
      </c>
      <c r="BD360" s="137">
        <f t="shared" si="1062"/>
        <v>0</v>
      </c>
      <c r="BE360" s="137">
        <f t="shared" si="1063"/>
        <v>0</v>
      </c>
      <c r="BF360" s="137">
        <f t="shared" si="1064"/>
        <v>0</v>
      </c>
      <c r="BG360" s="139">
        <f t="shared" si="1065"/>
        <v>0</v>
      </c>
      <c r="BH360" s="140">
        <f t="shared" si="1066"/>
        <v>0</v>
      </c>
      <c r="BI360" s="152">
        <f t="shared" si="1067"/>
        <v>1.32</v>
      </c>
      <c r="BJ360" s="152">
        <f t="shared" si="1068"/>
        <v>1.32</v>
      </c>
      <c r="BK360" s="152">
        <f t="shared" si="1069"/>
        <v>2.64</v>
      </c>
      <c r="BL360" s="153">
        <f t="shared" si="1070"/>
        <v>0.5</v>
      </c>
      <c r="BM360" s="141"/>
      <c r="BN360" s="152">
        <f t="shared" si="1071"/>
        <v>0</v>
      </c>
      <c r="BO360" s="152">
        <f t="shared" si="1072"/>
        <v>0</v>
      </c>
      <c r="BP360" s="152">
        <f t="shared" si="1073"/>
        <v>0</v>
      </c>
      <c r="BQ360" s="142"/>
      <c r="BR360" s="143">
        <f t="shared" si="1074"/>
        <v>2.64</v>
      </c>
      <c r="BS360" s="144">
        <f t="shared" si="1075"/>
        <v>0</v>
      </c>
      <c r="BT360" s="144">
        <f t="shared" si="1076"/>
        <v>0</v>
      </c>
      <c r="BU360" s="144">
        <f t="shared" si="1077"/>
        <v>0</v>
      </c>
      <c r="BV360" s="145">
        <f t="shared" si="1078"/>
        <v>0</v>
      </c>
      <c r="BW360" s="146">
        <f t="shared" si="1079"/>
        <v>0</v>
      </c>
      <c r="BX360" s="147"/>
      <c r="BY360" s="144">
        <f t="shared" si="1080"/>
        <v>0</v>
      </c>
      <c r="BZ360" s="144">
        <f t="shared" si="1081"/>
        <v>0</v>
      </c>
      <c r="CA360" s="144">
        <f t="shared" si="1082"/>
        <v>0</v>
      </c>
      <c r="CB360" s="144">
        <f t="shared" si="1083"/>
        <v>1.32</v>
      </c>
      <c r="CC360" s="144">
        <f t="shared" si="1084"/>
        <v>1.32</v>
      </c>
      <c r="CD360" s="144">
        <f t="shared" si="1085"/>
        <v>2.64</v>
      </c>
      <c r="CE360" s="144">
        <f t="shared" si="1086"/>
        <v>0</v>
      </c>
      <c r="CF360" s="144">
        <f t="shared" si="1087"/>
        <v>0</v>
      </c>
      <c r="CG360" s="144">
        <f t="shared" si="1088"/>
        <v>0</v>
      </c>
      <c r="CH360" s="148">
        <f t="shared" si="1089"/>
        <v>0</v>
      </c>
    </row>
    <row r="361" spans="1:86" s="149" customFormat="1" ht="15.75" customHeight="1" x14ac:dyDescent="0.25">
      <c r="A361" s="117" t="s">
        <v>342</v>
      </c>
      <c r="B361" s="118" t="s">
        <v>392</v>
      </c>
      <c r="C361" s="274" t="s">
        <v>369</v>
      </c>
      <c r="D361" s="119" t="s">
        <v>376</v>
      </c>
      <c r="E361" s="121" t="s">
        <v>22</v>
      </c>
      <c r="F361" s="121" t="s">
        <v>355</v>
      </c>
      <c r="G361" s="121"/>
      <c r="H361" s="122">
        <v>10</v>
      </c>
      <c r="I361" s="123"/>
      <c r="J361" s="123" t="s">
        <v>380</v>
      </c>
      <c r="K361" s="124">
        <f t="shared" si="1096"/>
        <v>8</v>
      </c>
      <c r="L361" s="123">
        <v>4</v>
      </c>
      <c r="M361" s="123">
        <v>4</v>
      </c>
      <c r="N361" s="123" t="s">
        <v>370</v>
      </c>
      <c r="O361" s="123"/>
      <c r="P361" s="124">
        <f t="shared" si="1097"/>
        <v>1</v>
      </c>
      <c r="Q361" s="123">
        <v>1</v>
      </c>
      <c r="R361" s="123"/>
      <c r="S361" s="123" t="s">
        <v>329</v>
      </c>
      <c r="T361" s="123"/>
      <c r="U361" s="123" t="s">
        <v>390</v>
      </c>
      <c r="V361" s="123" t="s">
        <v>484</v>
      </c>
      <c r="W361" s="123" t="s">
        <v>530</v>
      </c>
      <c r="X361" s="123" t="s">
        <v>532</v>
      </c>
      <c r="Y361" s="123" t="s">
        <v>480</v>
      </c>
      <c r="Z361" s="297" t="s">
        <v>528</v>
      </c>
      <c r="AA361" s="126"/>
      <c r="AB361" s="127"/>
      <c r="AC361" s="128"/>
      <c r="AD361" s="129"/>
      <c r="AE361" s="130"/>
      <c r="AF361" s="131"/>
      <c r="AG361" s="132"/>
      <c r="AH361" s="133"/>
      <c r="AI361" s="132"/>
      <c r="AJ361" s="134"/>
      <c r="AK361" s="125"/>
      <c r="AL361" s="135"/>
      <c r="AM361" s="122">
        <v>20</v>
      </c>
      <c r="AN361" s="136">
        <f t="shared" si="1046"/>
        <v>0</v>
      </c>
      <c r="AO361" s="137">
        <f t="shared" si="1047"/>
        <v>0</v>
      </c>
      <c r="AP361" s="137">
        <f t="shared" si="1048"/>
        <v>0</v>
      </c>
      <c r="AQ361" s="138">
        <f t="shared" si="1049"/>
        <v>0</v>
      </c>
      <c r="AR361" s="137">
        <f t="shared" si="1050"/>
        <v>0</v>
      </c>
      <c r="AS361" s="137">
        <f t="shared" si="1051"/>
        <v>0</v>
      </c>
      <c r="AT361" s="137">
        <f t="shared" si="1052"/>
        <v>0</v>
      </c>
      <c r="AU361" s="137">
        <f t="shared" si="1053"/>
        <v>0</v>
      </c>
      <c r="AV361" s="137">
        <f t="shared" si="1054"/>
        <v>0</v>
      </c>
      <c r="AW361" s="137">
        <f t="shared" si="1055"/>
        <v>0</v>
      </c>
      <c r="AX361" s="137">
        <f t="shared" si="1056"/>
        <v>0</v>
      </c>
      <c r="AY361" s="137">
        <f t="shared" si="1057"/>
        <v>0</v>
      </c>
      <c r="AZ361" s="137">
        <f t="shared" si="1058"/>
        <v>0</v>
      </c>
      <c r="BA361" s="137">
        <f t="shared" si="1059"/>
        <v>0</v>
      </c>
      <c r="BB361" s="137">
        <f t="shared" si="1060"/>
        <v>4</v>
      </c>
      <c r="BC361" s="137">
        <f t="shared" si="1061"/>
        <v>4</v>
      </c>
      <c r="BD361" s="137">
        <f t="shared" si="1062"/>
        <v>0</v>
      </c>
      <c r="BE361" s="137">
        <f t="shared" si="1063"/>
        <v>0</v>
      </c>
      <c r="BF361" s="137">
        <f t="shared" si="1064"/>
        <v>0</v>
      </c>
      <c r="BG361" s="139">
        <f t="shared" si="1065"/>
        <v>0</v>
      </c>
      <c r="BH361" s="140">
        <f t="shared" si="1066"/>
        <v>0</v>
      </c>
      <c r="BI361" s="152">
        <f t="shared" si="1067"/>
        <v>2</v>
      </c>
      <c r="BJ361" s="152">
        <f t="shared" si="1068"/>
        <v>2</v>
      </c>
      <c r="BK361" s="152">
        <f t="shared" si="1069"/>
        <v>4</v>
      </c>
      <c r="BL361" s="153">
        <f t="shared" si="1070"/>
        <v>0.5</v>
      </c>
      <c r="BM361" s="141"/>
      <c r="BN361" s="152">
        <f t="shared" si="1071"/>
        <v>0</v>
      </c>
      <c r="BO361" s="152">
        <f t="shared" si="1072"/>
        <v>0</v>
      </c>
      <c r="BP361" s="152">
        <f t="shared" si="1073"/>
        <v>0</v>
      </c>
      <c r="BQ361" s="142"/>
      <c r="BR361" s="143">
        <f t="shared" si="1074"/>
        <v>4</v>
      </c>
      <c r="BS361" s="144">
        <f t="shared" si="1075"/>
        <v>0</v>
      </c>
      <c r="BT361" s="144">
        <f t="shared" si="1076"/>
        <v>0</v>
      </c>
      <c r="BU361" s="144">
        <f t="shared" si="1077"/>
        <v>0</v>
      </c>
      <c r="BV361" s="145">
        <f t="shared" si="1078"/>
        <v>0</v>
      </c>
      <c r="BW361" s="146">
        <f t="shared" si="1079"/>
        <v>0</v>
      </c>
      <c r="BX361" s="147"/>
      <c r="BY361" s="144">
        <f t="shared" si="1080"/>
        <v>0</v>
      </c>
      <c r="BZ361" s="144">
        <f t="shared" si="1081"/>
        <v>0</v>
      </c>
      <c r="CA361" s="144">
        <f t="shared" si="1082"/>
        <v>0</v>
      </c>
      <c r="CB361" s="144">
        <f t="shared" si="1083"/>
        <v>2</v>
      </c>
      <c r="CC361" s="144">
        <f t="shared" si="1084"/>
        <v>2</v>
      </c>
      <c r="CD361" s="144">
        <f t="shared" si="1085"/>
        <v>4</v>
      </c>
      <c r="CE361" s="144">
        <f t="shared" si="1086"/>
        <v>0</v>
      </c>
      <c r="CF361" s="144">
        <f t="shared" si="1087"/>
        <v>0</v>
      </c>
      <c r="CG361" s="144">
        <f t="shared" si="1088"/>
        <v>0</v>
      </c>
      <c r="CH361" s="148">
        <f t="shared" si="1089"/>
        <v>0</v>
      </c>
    </row>
    <row r="362" spans="1:86" s="149" customFormat="1" ht="15.75" customHeight="1" x14ac:dyDescent="0.25">
      <c r="A362" s="117" t="s">
        <v>342</v>
      </c>
      <c r="B362" s="118" t="s">
        <v>392</v>
      </c>
      <c r="C362" s="274" t="s">
        <v>369</v>
      </c>
      <c r="D362" s="119" t="s">
        <v>376</v>
      </c>
      <c r="E362" s="121" t="s">
        <v>22</v>
      </c>
      <c r="F362" s="121" t="s">
        <v>355</v>
      </c>
      <c r="G362" s="121"/>
      <c r="H362" s="122">
        <v>10</v>
      </c>
      <c r="I362" s="123"/>
      <c r="J362" s="123" t="s">
        <v>380</v>
      </c>
      <c r="K362" s="124">
        <f t="shared" si="1096"/>
        <v>8</v>
      </c>
      <c r="L362" s="123">
        <v>4</v>
      </c>
      <c r="M362" s="123">
        <v>4</v>
      </c>
      <c r="N362" s="123" t="s">
        <v>370</v>
      </c>
      <c r="O362" s="123"/>
      <c r="P362" s="124">
        <f t="shared" si="1097"/>
        <v>1</v>
      </c>
      <c r="Q362" s="123">
        <v>1</v>
      </c>
      <c r="R362" s="123"/>
      <c r="S362" s="123" t="s">
        <v>329</v>
      </c>
      <c r="T362" s="123"/>
      <c r="U362" s="123" t="s">
        <v>390</v>
      </c>
      <c r="V362" s="123" t="s">
        <v>482</v>
      </c>
      <c r="W362" s="123" t="s">
        <v>44</v>
      </c>
      <c r="X362" s="123" t="s">
        <v>482</v>
      </c>
      <c r="Y362" s="123" t="s">
        <v>480</v>
      </c>
      <c r="Z362" s="297" t="s">
        <v>471</v>
      </c>
      <c r="AA362" s="126"/>
      <c r="AB362" s="127"/>
      <c r="AC362" s="128"/>
      <c r="AD362" s="129"/>
      <c r="AE362" s="130"/>
      <c r="AF362" s="131"/>
      <c r="AG362" s="132"/>
      <c r="AH362" s="133"/>
      <c r="AI362" s="132"/>
      <c r="AJ362" s="134"/>
      <c r="AK362" s="125"/>
      <c r="AL362" s="135"/>
      <c r="AM362" s="122">
        <v>20</v>
      </c>
      <c r="AN362" s="136">
        <f t="shared" si="1046"/>
        <v>0</v>
      </c>
      <c r="AO362" s="137">
        <f t="shared" si="1047"/>
        <v>0</v>
      </c>
      <c r="AP362" s="137">
        <f t="shared" si="1048"/>
        <v>0</v>
      </c>
      <c r="AQ362" s="138">
        <f t="shared" si="1049"/>
        <v>0</v>
      </c>
      <c r="AR362" s="137">
        <f t="shared" si="1050"/>
        <v>0</v>
      </c>
      <c r="AS362" s="137">
        <f t="shared" si="1051"/>
        <v>0</v>
      </c>
      <c r="AT362" s="137">
        <f t="shared" si="1052"/>
        <v>0</v>
      </c>
      <c r="AU362" s="137">
        <f t="shared" si="1053"/>
        <v>0</v>
      </c>
      <c r="AV362" s="137">
        <f t="shared" si="1054"/>
        <v>0</v>
      </c>
      <c r="AW362" s="137">
        <f t="shared" si="1055"/>
        <v>0</v>
      </c>
      <c r="AX362" s="137">
        <f t="shared" si="1056"/>
        <v>0</v>
      </c>
      <c r="AY362" s="137">
        <f t="shared" si="1057"/>
        <v>0</v>
      </c>
      <c r="AZ362" s="137">
        <f t="shared" si="1058"/>
        <v>0</v>
      </c>
      <c r="BA362" s="137">
        <f t="shared" si="1059"/>
        <v>0</v>
      </c>
      <c r="BB362" s="137">
        <f t="shared" si="1060"/>
        <v>4</v>
      </c>
      <c r="BC362" s="137">
        <f t="shared" si="1061"/>
        <v>4</v>
      </c>
      <c r="BD362" s="137">
        <f t="shared" si="1062"/>
        <v>0</v>
      </c>
      <c r="BE362" s="137">
        <f t="shared" si="1063"/>
        <v>0</v>
      </c>
      <c r="BF362" s="137">
        <f t="shared" si="1064"/>
        <v>0</v>
      </c>
      <c r="BG362" s="139">
        <f t="shared" si="1065"/>
        <v>0</v>
      </c>
      <c r="BH362" s="140">
        <f t="shared" si="1066"/>
        <v>0</v>
      </c>
      <c r="BI362" s="152">
        <f t="shared" si="1067"/>
        <v>2</v>
      </c>
      <c r="BJ362" s="152">
        <f t="shared" si="1068"/>
        <v>2</v>
      </c>
      <c r="BK362" s="152">
        <f t="shared" si="1069"/>
        <v>4</v>
      </c>
      <c r="BL362" s="153">
        <f t="shared" si="1070"/>
        <v>0.5</v>
      </c>
      <c r="BM362" s="141"/>
      <c r="BN362" s="152">
        <f t="shared" si="1071"/>
        <v>0</v>
      </c>
      <c r="BO362" s="152">
        <f t="shared" si="1072"/>
        <v>0</v>
      </c>
      <c r="BP362" s="152">
        <f t="shared" si="1073"/>
        <v>0</v>
      </c>
      <c r="BQ362" s="142"/>
      <c r="BR362" s="143">
        <f t="shared" si="1074"/>
        <v>4</v>
      </c>
      <c r="BS362" s="144">
        <f t="shared" si="1075"/>
        <v>0</v>
      </c>
      <c r="BT362" s="144">
        <f t="shared" si="1076"/>
        <v>0</v>
      </c>
      <c r="BU362" s="144">
        <f t="shared" si="1077"/>
        <v>0</v>
      </c>
      <c r="BV362" s="145">
        <f t="shared" si="1078"/>
        <v>0</v>
      </c>
      <c r="BW362" s="146">
        <f t="shared" si="1079"/>
        <v>0</v>
      </c>
      <c r="BX362" s="147"/>
      <c r="BY362" s="144">
        <f t="shared" si="1080"/>
        <v>0</v>
      </c>
      <c r="BZ362" s="144">
        <f t="shared" si="1081"/>
        <v>0</v>
      </c>
      <c r="CA362" s="144">
        <f t="shared" si="1082"/>
        <v>0</v>
      </c>
      <c r="CB362" s="144">
        <f t="shared" si="1083"/>
        <v>2</v>
      </c>
      <c r="CC362" s="144">
        <f t="shared" si="1084"/>
        <v>2</v>
      </c>
      <c r="CD362" s="144">
        <f t="shared" si="1085"/>
        <v>4</v>
      </c>
      <c r="CE362" s="144">
        <f t="shared" si="1086"/>
        <v>0</v>
      </c>
      <c r="CF362" s="144">
        <f t="shared" si="1087"/>
        <v>0</v>
      </c>
      <c r="CG362" s="144">
        <f t="shared" si="1088"/>
        <v>0</v>
      </c>
      <c r="CH362" s="148">
        <f t="shared" si="1089"/>
        <v>0</v>
      </c>
    </row>
    <row r="363" spans="1:86" s="149" customFormat="1" ht="15.75" customHeight="1" x14ac:dyDescent="0.25">
      <c r="A363" s="117" t="s">
        <v>342</v>
      </c>
      <c r="B363" s="118" t="s">
        <v>392</v>
      </c>
      <c r="C363" s="274" t="s">
        <v>369</v>
      </c>
      <c r="D363" s="119" t="s">
        <v>376</v>
      </c>
      <c r="E363" s="121" t="s">
        <v>22</v>
      </c>
      <c r="F363" s="121" t="s">
        <v>355</v>
      </c>
      <c r="G363" s="121"/>
      <c r="H363" s="122">
        <v>10</v>
      </c>
      <c r="I363" s="123"/>
      <c r="J363" s="123" t="s">
        <v>380</v>
      </c>
      <c r="K363" s="124">
        <f t="shared" si="1096"/>
        <v>8</v>
      </c>
      <c r="L363" s="123">
        <v>4</v>
      </c>
      <c r="M363" s="123">
        <v>4</v>
      </c>
      <c r="N363" s="123" t="s">
        <v>370</v>
      </c>
      <c r="O363" s="123"/>
      <c r="P363" s="124">
        <f t="shared" si="1097"/>
        <v>1</v>
      </c>
      <c r="Q363" s="123">
        <v>1</v>
      </c>
      <c r="R363" s="123"/>
      <c r="S363" s="123" t="s">
        <v>329</v>
      </c>
      <c r="T363" s="123"/>
      <c r="U363" s="123" t="s">
        <v>390</v>
      </c>
      <c r="V363" s="123" t="s">
        <v>484</v>
      </c>
      <c r="W363" s="123" t="s">
        <v>44</v>
      </c>
      <c r="X363" s="123" t="s">
        <v>482</v>
      </c>
      <c r="Y363" s="123" t="s">
        <v>480</v>
      </c>
      <c r="Z363" s="297" t="s">
        <v>465</v>
      </c>
      <c r="AA363" s="126"/>
      <c r="AB363" s="127"/>
      <c r="AC363" s="128"/>
      <c r="AD363" s="129"/>
      <c r="AE363" s="130"/>
      <c r="AF363" s="131"/>
      <c r="AG363" s="132"/>
      <c r="AH363" s="133"/>
      <c r="AI363" s="132"/>
      <c r="AJ363" s="134"/>
      <c r="AK363" s="125"/>
      <c r="AL363" s="135"/>
      <c r="AM363" s="122">
        <v>20</v>
      </c>
      <c r="AN363" s="136">
        <f t="shared" si="1046"/>
        <v>0</v>
      </c>
      <c r="AO363" s="137">
        <f t="shared" si="1047"/>
        <v>0</v>
      </c>
      <c r="AP363" s="137">
        <f t="shared" si="1048"/>
        <v>0</v>
      </c>
      <c r="AQ363" s="138">
        <f t="shared" si="1049"/>
        <v>0</v>
      </c>
      <c r="AR363" s="137">
        <f t="shared" si="1050"/>
        <v>0</v>
      </c>
      <c r="AS363" s="137">
        <f t="shared" si="1051"/>
        <v>0</v>
      </c>
      <c r="AT363" s="137">
        <f t="shared" si="1052"/>
        <v>0</v>
      </c>
      <c r="AU363" s="137">
        <f t="shared" si="1053"/>
        <v>0</v>
      </c>
      <c r="AV363" s="137">
        <f t="shared" si="1054"/>
        <v>0</v>
      </c>
      <c r="AW363" s="137">
        <f t="shared" si="1055"/>
        <v>0</v>
      </c>
      <c r="AX363" s="137">
        <f t="shared" si="1056"/>
        <v>0</v>
      </c>
      <c r="AY363" s="137">
        <f t="shared" si="1057"/>
        <v>0</v>
      </c>
      <c r="AZ363" s="137">
        <f t="shared" si="1058"/>
        <v>0</v>
      </c>
      <c r="BA363" s="137">
        <f t="shared" si="1059"/>
        <v>0</v>
      </c>
      <c r="BB363" s="137">
        <f t="shared" si="1060"/>
        <v>4</v>
      </c>
      <c r="BC363" s="137">
        <f t="shared" si="1061"/>
        <v>4</v>
      </c>
      <c r="BD363" s="137">
        <f t="shared" si="1062"/>
        <v>0</v>
      </c>
      <c r="BE363" s="137">
        <f t="shared" si="1063"/>
        <v>0</v>
      </c>
      <c r="BF363" s="137">
        <f t="shared" si="1064"/>
        <v>0</v>
      </c>
      <c r="BG363" s="139">
        <f t="shared" si="1065"/>
        <v>0</v>
      </c>
      <c r="BH363" s="140">
        <f t="shared" si="1066"/>
        <v>0</v>
      </c>
      <c r="BI363" s="152">
        <f t="shared" si="1067"/>
        <v>2</v>
      </c>
      <c r="BJ363" s="152">
        <f t="shared" si="1068"/>
        <v>2</v>
      </c>
      <c r="BK363" s="152">
        <f t="shared" si="1069"/>
        <v>4</v>
      </c>
      <c r="BL363" s="153">
        <f t="shared" si="1070"/>
        <v>0.5</v>
      </c>
      <c r="BM363" s="141"/>
      <c r="BN363" s="152">
        <f t="shared" si="1071"/>
        <v>0</v>
      </c>
      <c r="BO363" s="152">
        <f t="shared" si="1072"/>
        <v>0</v>
      </c>
      <c r="BP363" s="152">
        <f t="shared" si="1073"/>
        <v>0</v>
      </c>
      <c r="BQ363" s="142"/>
      <c r="BR363" s="143">
        <f t="shared" si="1074"/>
        <v>4</v>
      </c>
      <c r="BS363" s="144">
        <f t="shared" si="1075"/>
        <v>0</v>
      </c>
      <c r="BT363" s="144">
        <f t="shared" si="1076"/>
        <v>0</v>
      </c>
      <c r="BU363" s="144">
        <f t="shared" si="1077"/>
        <v>0</v>
      </c>
      <c r="BV363" s="145">
        <f t="shared" si="1078"/>
        <v>0</v>
      </c>
      <c r="BW363" s="146">
        <f t="shared" si="1079"/>
        <v>0</v>
      </c>
      <c r="BX363" s="147"/>
      <c r="BY363" s="144">
        <f t="shared" si="1080"/>
        <v>0</v>
      </c>
      <c r="BZ363" s="144">
        <f t="shared" si="1081"/>
        <v>0</v>
      </c>
      <c r="CA363" s="144">
        <f t="shared" si="1082"/>
        <v>0</v>
      </c>
      <c r="CB363" s="144">
        <f t="shared" si="1083"/>
        <v>2</v>
      </c>
      <c r="CC363" s="144">
        <f t="shared" si="1084"/>
        <v>2</v>
      </c>
      <c r="CD363" s="144">
        <f t="shared" si="1085"/>
        <v>4</v>
      </c>
      <c r="CE363" s="144">
        <f t="shared" si="1086"/>
        <v>0</v>
      </c>
      <c r="CF363" s="144">
        <f t="shared" si="1087"/>
        <v>0</v>
      </c>
      <c r="CG363" s="144">
        <f t="shared" si="1088"/>
        <v>0</v>
      </c>
      <c r="CH363" s="148">
        <f t="shared" si="1089"/>
        <v>0</v>
      </c>
    </row>
    <row r="364" spans="1:86" s="149" customFormat="1" ht="15.75" customHeight="1" x14ac:dyDescent="0.25">
      <c r="A364" s="117" t="s">
        <v>342</v>
      </c>
      <c r="B364" s="118" t="s">
        <v>392</v>
      </c>
      <c r="C364" s="274" t="s">
        <v>369</v>
      </c>
      <c r="D364" s="119" t="s">
        <v>376</v>
      </c>
      <c r="E364" s="121" t="s">
        <v>22</v>
      </c>
      <c r="F364" s="121" t="s">
        <v>355</v>
      </c>
      <c r="G364" s="121"/>
      <c r="H364" s="122">
        <v>10</v>
      </c>
      <c r="I364" s="123"/>
      <c r="J364" s="123" t="s">
        <v>380</v>
      </c>
      <c r="K364" s="124">
        <f t="shared" si="1096"/>
        <v>8</v>
      </c>
      <c r="L364" s="123">
        <v>4</v>
      </c>
      <c r="M364" s="123">
        <v>4</v>
      </c>
      <c r="N364" s="123" t="s">
        <v>371</v>
      </c>
      <c r="O364" s="123"/>
      <c r="P364" s="124">
        <f t="shared" si="1097"/>
        <v>1</v>
      </c>
      <c r="Q364" s="123">
        <v>1</v>
      </c>
      <c r="R364" s="123"/>
      <c r="S364" s="123" t="s">
        <v>329</v>
      </c>
      <c r="T364" s="123"/>
      <c r="U364" s="123" t="s">
        <v>390</v>
      </c>
      <c r="V364" s="123"/>
      <c r="W364" s="123"/>
      <c r="X364" s="123" t="s">
        <v>483</v>
      </c>
      <c r="Y364" s="123" t="s">
        <v>479</v>
      </c>
      <c r="Z364" s="297" t="s">
        <v>472</v>
      </c>
      <c r="AA364" s="126"/>
      <c r="AB364" s="127"/>
      <c r="AC364" s="128"/>
      <c r="AD364" s="129"/>
      <c r="AE364" s="130"/>
      <c r="AF364" s="131"/>
      <c r="AG364" s="132"/>
      <c r="AH364" s="133"/>
      <c r="AI364" s="132"/>
      <c r="AJ364" s="134"/>
      <c r="AK364" s="125"/>
      <c r="AL364" s="135"/>
      <c r="AM364" s="122">
        <v>20</v>
      </c>
      <c r="AN364" s="136">
        <f t="shared" si="1046"/>
        <v>0</v>
      </c>
      <c r="AO364" s="137">
        <f t="shared" si="1047"/>
        <v>0</v>
      </c>
      <c r="AP364" s="137">
        <f t="shared" si="1048"/>
        <v>0</v>
      </c>
      <c r="AQ364" s="138">
        <f t="shared" si="1049"/>
        <v>0</v>
      </c>
      <c r="AR364" s="137">
        <f t="shared" si="1050"/>
        <v>0</v>
      </c>
      <c r="AS364" s="137">
        <f t="shared" si="1051"/>
        <v>0</v>
      </c>
      <c r="AT364" s="137">
        <f t="shared" si="1052"/>
        <v>0</v>
      </c>
      <c r="AU364" s="137">
        <f t="shared" si="1053"/>
        <v>0</v>
      </c>
      <c r="AV364" s="137">
        <f t="shared" si="1054"/>
        <v>0</v>
      </c>
      <c r="AW364" s="137">
        <f t="shared" si="1055"/>
        <v>0</v>
      </c>
      <c r="AX364" s="137">
        <f t="shared" si="1056"/>
        <v>0</v>
      </c>
      <c r="AY364" s="137">
        <f t="shared" si="1057"/>
        <v>0</v>
      </c>
      <c r="AZ364" s="137">
        <f t="shared" si="1058"/>
        <v>0</v>
      </c>
      <c r="BA364" s="137">
        <f t="shared" si="1059"/>
        <v>0</v>
      </c>
      <c r="BB364" s="137">
        <f t="shared" si="1060"/>
        <v>8</v>
      </c>
      <c r="BC364" s="137">
        <f t="shared" si="1061"/>
        <v>8</v>
      </c>
      <c r="BD364" s="137">
        <f t="shared" si="1062"/>
        <v>0</v>
      </c>
      <c r="BE364" s="137">
        <f t="shared" si="1063"/>
        <v>0</v>
      </c>
      <c r="BF364" s="137">
        <f t="shared" si="1064"/>
        <v>0</v>
      </c>
      <c r="BG364" s="139">
        <f t="shared" si="1065"/>
        <v>0</v>
      </c>
      <c r="BH364" s="140">
        <f t="shared" si="1066"/>
        <v>0</v>
      </c>
      <c r="BI364" s="152">
        <f t="shared" si="1067"/>
        <v>4</v>
      </c>
      <c r="BJ364" s="152">
        <f t="shared" si="1068"/>
        <v>4</v>
      </c>
      <c r="BK364" s="152">
        <f t="shared" si="1069"/>
        <v>8</v>
      </c>
      <c r="BL364" s="153">
        <f t="shared" si="1070"/>
        <v>0.5</v>
      </c>
      <c r="BM364" s="141"/>
      <c r="BN364" s="152">
        <f t="shared" si="1071"/>
        <v>0</v>
      </c>
      <c r="BO364" s="152">
        <f t="shared" si="1072"/>
        <v>0</v>
      </c>
      <c r="BP364" s="152">
        <f t="shared" si="1073"/>
        <v>0</v>
      </c>
      <c r="BQ364" s="142"/>
      <c r="BR364" s="143">
        <f t="shared" si="1074"/>
        <v>8</v>
      </c>
      <c r="BS364" s="144">
        <f t="shared" si="1075"/>
        <v>0</v>
      </c>
      <c r="BT364" s="144">
        <f t="shared" si="1076"/>
        <v>0</v>
      </c>
      <c r="BU364" s="144">
        <f t="shared" si="1077"/>
        <v>0</v>
      </c>
      <c r="BV364" s="145">
        <f t="shared" si="1078"/>
        <v>0</v>
      </c>
      <c r="BW364" s="146">
        <f t="shared" si="1079"/>
        <v>0</v>
      </c>
      <c r="BX364" s="147"/>
      <c r="BY364" s="144">
        <f t="shared" si="1080"/>
        <v>0</v>
      </c>
      <c r="BZ364" s="144">
        <f t="shared" si="1081"/>
        <v>0</v>
      </c>
      <c r="CA364" s="144">
        <f t="shared" si="1082"/>
        <v>0</v>
      </c>
      <c r="CB364" s="144">
        <f t="shared" si="1083"/>
        <v>4</v>
      </c>
      <c r="CC364" s="144">
        <f t="shared" si="1084"/>
        <v>4</v>
      </c>
      <c r="CD364" s="144">
        <f t="shared" si="1085"/>
        <v>8</v>
      </c>
      <c r="CE364" s="144">
        <f t="shared" si="1086"/>
        <v>0</v>
      </c>
      <c r="CF364" s="144">
        <f t="shared" si="1087"/>
        <v>0</v>
      </c>
      <c r="CG364" s="144">
        <f t="shared" si="1088"/>
        <v>0</v>
      </c>
      <c r="CH364" s="148">
        <f t="shared" si="1089"/>
        <v>0</v>
      </c>
    </row>
    <row r="365" spans="1:86" s="225" customFormat="1" ht="34.5" customHeight="1" x14ac:dyDescent="0.25">
      <c r="A365" s="117" t="s">
        <v>342</v>
      </c>
      <c r="B365" s="272" t="s">
        <v>383</v>
      </c>
      <c r="C365" s="274" t="s">
        <v>505</v>
      </c>
      <c r="D365" s="271" t="s">
        <v>376</v>
      </c>
      <c r="E365" s="270" t="s">
        <v>22</v>
      </c>
      <c r="F365" s="270" t="s">
        <v>355</v>
      </c>
      <c r="G365" s="270"/>
      <c r="H365" s="122">
        <v>10</v>
      </c>
      <c r="I365" s="266" t="s">
        <v>330</v>
      </c>
      <c r="J365" s="266" t="s">
        <v>380</v>
      </c>
      <c r="K365" s="124">
        <f>L365+M365</f>
        <v>8</v>
      </c>
      <c r="L365" s="266">
        <v>4</v>
      </c>
      <c r="M365" s="266">
        <v>4</v>
      </c>
      <c r="N365" s="266" t="s">
        <v>119</v>
      </c>
      <c r="O365" s="266"/>
      <c r="P365" s="124">
        <f>SUM(Q365:R365)</f>
        <v>1</v>
      </c>
      <c r="Q365" s="266">
        <v>1</v>
      </c>
      <c r="R365" s="266"/>
      <c r="S365" s="123" t="s">
        <v>329</v>
      </c>
      <c r="T365" s="266"/>
      <c r="U365" s="123" t="s">
        <v>390</v>
      </c>
      <c r="V365" s="266" t="s">
        <v>484</v>
      </c>
      <c r="W365" s="266" t="s">
        <v>530</v>
      </c>
      <c r="X365" s="266" t="s">
        <v>484</v>
      </c>
      <c r="Y365" s="266" t="s">
        <v>481</v>
      </c>
      <c r="Z365" s="297" t="s">
        <v>529</v>
      </c>
      <c r="AA365" s="126"/>
      <c r="AB365" s="127">
        <v>4</v>
      </c>
      <c r="AC365" s="128"/>
      <c r="AD365" s="129"/>
      <c r="AE365" s="130"/>
      <c r="AF365" s="131"/>
      <c r="AG365" s="132"/>
      <c r="AH365" s="133"/>
      <c r="AI365" s="132"/>
      <c r="AJ365" s="134"/>
      <c r="AK365" s="269"/>
      <c r="AL365" s="268"/>
      <c r="AM365" s="267"/>
      <c r="AN365" s="136">
        <f t="shared" si="1046"/>
        <v>2</v>
      </c>
      <c r="AO365" s="137">
        <f t="shared" si="1047"/>
        <v>0</v>
      </c>
      <c r="AP365" s="137">
        <f t="shared" si="1048"/>
        <v>0</v>
      </c>
      <c r="AQ365" s="138">
        <f t="shared" si="1049"/>
        <v>0.6</v>
      </c>
      <c r="AR365" s="137">
        <f t="shared" si="1050"/>
        <v>0</v>
      </c>
      <c r="AS365" s="137">
        <f t="shared" si="1051"/>
        <v>0</v>
      </c>
      <c r="AT365" s="137">
        <f t="shared" si="1052"/>
        <v>0</v>
      </c>
      <c r="AU365" s="137">
        <f t="shared" si="1053"/>
        <v>0</v>
      </c>
      <c r="AV365" s="137">
        <f t="shared" si="1054"/>
        <v>0</v>
      </c>
      <c r="AW365" s="137">
        <f t="shared" si="1055"/>
        <v>0</v>
      </c>
      <c r="AX365" s="137">
        <f t="shared" si="1056"/>
        <v>0</v>
      </c>
      <c r="AY365" s="137">
        <f t="shared" si="1057"/>
        <v>0</v>
      </c>
      <c r="AZ365" s="137">
        <f t="shared" si="1058"/>
        <v>0</v>
      </c>
      <c r="BA365" s="137">
        <f t="shared" si="1059"/>
        <v>0</v>
      </c>
      <c r="BB365" s="137">
        <f t="shared" si="1060"/>
        <v>0</v>
      </c>
      <c r="BC365" s="137">
        <f t="shared" si="1061"/>
        <v>0</v>
      </c>
      <c r="BD365" s="137">
        <f t="shared" si="1062"/>
        <v>0</v>
      </c>
      <c r="BE365" s="137">
        <f t="shared" si="1063"/>
        <v>0</v>
      </c>
      <c r="BF365" s="137">
        <f t="shared" si="1064"/>
        <v>0</v>
      </c>
      <c r="BG365" s="139">
        <f t="shared" si="1065"/>
        <v>0</v>
      </c>
      <c r="BH365" s="140">
        <f t="shared" si="1066"/>
        <v>0</v>
      </c>
      <c r="BI365" s="152">
        <f t="shared" si="1067"/>
        <v>3.3</v>
      </c>
      <c r="BJ365" s="152">
        <f t="shared" si="1068"/>
        <v>3.3</v>
      </c>
      <c r="BK365" s="152">
        <f t="shared" si="1069"/>
        <v>6.6</v>
      </c>
      <c r="BL365" s="153">
        <f t="shared" si="1070"/>
        <v>0.5</v>
      </c>
      <c r="BM365" s="141"/>
      <c r="BN365" s="152">
        <f t="shared" si="1071"/>
        <v>3.3</v>
      </c>
      <c r="BO365" s="152">
        <f t="shared" si="1072"/>
        <v>3.3</v>
      </c>
      <c r="BP365" s="152">
        <f t="shared" si="1073"/>
        <v>6.6</v>
      </c>
      <c r="BQ365" s="142"/>
      <c r="BR365" s="143">
        <f t="shared" si="1074"/>
        <v>6.6</v>
      </c>
      <c r="BS365" s="144">
        <f t="shared" si="1075"/>
        <v>0</v>
      </c>
      <c r="BT365" s="144">
        <f t="shared" si="1076"/>
        <v>0</v>
      </c>
      <c r="BU365" s="144">
        <f t="shared" si="1077"/>
        <v>0</v>
      </c>
      <c r="BV365" s="145">
        <f t="shared" si="1078"/>
        <v>0</v>
      </c>
      <c r="BW365" s="146">
        <f t="shared" si="1079"/>
        <v>0</v>
      </c>
      <c r="BX365" s="147"/>
      <c r="BY365" s="144">
        <f t="shared" si="1080"/>
        <v>0</v>
      </c>
      <c r="BZ365" s="144">
        <f t="shared" si="1081"/>
        <v>0</v>
      </c>
      <c r="CA365" s="144">
        <f t="shared" si="1082"/>
        <v>0</v>
      </c>
      <c r="CB365" s="144">
        <f t="shared" si="1083"/>
        <v>3.3</v>
      </c>
      <c r="CC365" s="144">
        <f t="shared" si="1084"/>
        <v>3.3</v>
      </c>
      <c r="CD365" s="144">
        <f t="shared" si="1085"/>
        <v>6.6</v>
      </c>
      <c r="CE365" s="144">
        <f t="shared" si="1086"/>
        <v>0</v>
      </c>
      <c r="CF365" s="144">
        <f t="shared" si="1087"/>
        <v>0</v>
      </c>
      <c r="CG365" s="144">
        <f t="shared" si="1088"/>
        <v>0</v>
      </c>
      <c r="CH365" s="148">
        <f t="shared" si="1089"/>
        <v>0</v>
      </c>
    </row>
    <row r="366" spans="1:86" s="225" customFormat="1" ht="30.75" customHeight="1" x14ac:dyDescent="0.25">
      <c r="A366" s="117" t="s">
        <v>342</v>
      </c>
      <c r="B366" s="272" t="s">
        <v>383</v>
      </c>
      <c r="C366" s="274" t="s">
        <v>505</v>
      </c>
      <c r="D366" s="271" t="s">
        <v>376</v>
      </c>
      <c r="E366" s="270" t="s">
        <v>22</v>
      </c>
      <c r="F366" s="270" t="s">
        <v>355</v>
      </c>
      <c r="G366" s="270"/>
      <c r="H366" s="122">
        <v>10</v>
      </c>
      <c r="I366" s="266"/>
      <c r="J366" s="266" t="s">
        <v>380</v>
      </c>
      <c r="K366" s="124">
        <f>L366+M366</f>
        <v>8</v>
      </c>
      <c r="L366" s="266">
        <v>4</v>
      </c>
      <c r="M366" s="266">
        <v>4</v>
      </c>
      <c r="N366" s="266" t="s">
        <v>122</v>
      </c>
      <c r="O366" s="266"/>
      <c r="P366" s="124">
        <f>SUM(Q366:R366)</f>
        <v>1</v>
      </c>
      <c r="Q366" s="266">
        <v>1</v>
      </c>
      <c r="R366" s="266"/>
      <c r="S366" s="123" t="s">
        <v>329</v>
      </c>
      <c r="T366" s="266"/>
      <c r="U366" s="123" t="s">
        <v>390</v>
      </c>
      <c r="V366" s="266" t="s">
        <v>484</v>
      </c>
      <c r="W366" s="266" t="s">
        <v>530</v>
      </c>
      <c r="X366" s="266" t="s">
        <v>484</v>
      </c>
      <c r="Y366" s="266" t="s">
        <v>481</v>
      </c>
      <c r="Z366" s="297" t="s">
        <v>529</v>
      </c>
      <c r="AA366" s="126"/>
      <c r="AB366" s="127"/>
      <c r="AC366" s="128"/>
      <c r="AD366" s="129">
        <v>8</v>
      </c>
      <c r="AE366" s="130"/>
      <c r="AF366" s="131">
        <v>1</v>
      </c>
      <c r="AG366" s="132"/>
      <c r="AH366" s="133"/>
      <c r="AI366" s="132"/>
      <c r="AJ366" s="134"/>
      <c r="AK366" s="269"/>
      <c r="AL366" s="268"/>
      <c r="AM366" s="267"/>
      <c r="AN366" s="136">
        <f t="shared" si="1046"/>
        <v>0</v>
      </c>
      <c r="AO366" s="137">
        <f t="shared" si="1047"/>
        <v>0</v>
      </c>
      <c r="AP366" s="137">
        <f t="shared" si="1048"/>
        <v>0</v>
      </c>
      <c r="AQ366" s="138">
        <f t="shared" si="1049"/>
        <v>0</v>
      </c>
      <c r="AR366" s="137">
        <f t="shared" si="1050"/>
        <v>0</v>
      </c>
      <c r="AS366" s="137">
        <f t="shared" si="1051"/>
        <v>4</v>
      </c>
      <c r="AT366" s="137">
        <f t="shared" si="1052"/>
        <v>0</v>
      </c>
      <c r="AU366" s="137">
        <f t="shared" si="1053"/>
        <v>0</v>
      </c>
      <c r="AV366" s="137">
        <f t="shared" si="1054"/>
        <v>0</v>
      </c>
      <c r="AW366" s="137">
        <f t="shared" si="1055"/>
        <v>0</v>
      </c>
      <c r="AX366" s="137">
        <f t="shared" si="1056"/>
        <v>0</v>
      </c>
      <c r="AY366" s="137">
        <f t="shared" si="1057"/>
        <v>0</v>
      </c>
      <c r="AZ366" s="137">
        <f t="shared" si="1058"/>
        <v>0</v>
      </c>
      <c r="BA366" s="137">
        <f t="shared" si="1059"/>
        <v>0</v>
      </c>
      <c r="BB366" s="137">
        <f t="shared" si="1060"/>
        <v>0</v>
      </c>
      <c r="BC366" s="137">
        <f t="shared" si="1061"/>
        <v>0</v>
      </c>
      <c r="BD366" s="137">
        <f t="shared" si="1062"/>
        <v>0</v>
      </c>
      <c r="BE366" s="137">
        <f t="shared" si="1063"/>
        <v>0</v>
      </c>
      <c r="BF366" s="137">
        <f t="shared" si="1064"/>
        <v>0</v>
      </c>
      <c r="BG366" s="139">
        <f t="shared" si="1065"/>
        <v>0</v>
      </c>
      <c r="BH366" s="140">
        <f t="shared" si="1066"/>
        <v>0</v>
      </c>
      <c r="BI366" s="152">
        <f t="shared" si="1067"/>
        <v>6</v>
      </c>
      <c r="BJ366" s="152">
        <f t="shared" si="1068"/>
        <v>6</v>
      </c>
      <c r="BK366" s="152">
        <f t="shared" si="1069"/>
        <v>12</v>
      </c>
      <c r="BL366" s="153">
        <f t="shared" si="1070"/>
        <v>0.5</v>
      </c>
      <c r="BM366" s="141"/>
      <c r="BN366" s="152">
        <f t="shared" si="1071"/>
        <v>6</v>
      </c>
      <c r="BO366" s="152">
        <f t="shared" si="1072"/>
        <v>6</v>
      </c>
      <c r="BP366" s="152">
        <f t="shared" si="1073"/>
        <v>12</v>
      </c>
      <c r="BQ366" s="142"/>
      <c r="BR366" s="143">
        <f t="shared" si="1074"/>
        <v>8</v>
      </c>
      <c r="BS366" s="144">
        <f t="shared" si="1075"/>
        <v>4</v>
      </c>
      <c r="BT366" s="144">
        <f t="shared" si="1076"/>
        <v>0</v>
      </c>
      <c r="BU366" s="144">
        <f t="shared" si="1077"/>
        <v>0</v>
      </c>
      <c r="BV366" s="145">
        <f t="shared" si="1078"/>
        <v>4</v>
      </c>
      <c r="BW366" s="146">
        <f t="shared" si="1079"/>
        <v>0</v>
      </c>
      <c r="BX366" s="147"/>
      <c r="BY366" s="144">
        <f t="shared" si="1080"/>
        <v>0</v>
      </c>
      <c r="BZ366" s="144">
        <f t="shared" si="1081"/>
        <v>0</v>
      </c>
      <c r="CA366" s="144">
        <f t="shared" si="1082"/>
        <v>0</v>
      </c>
      <c r="CB366" s="144">
        <f t="shared" si="1083"/>
        <v>6</v>
      </c>
      <c r="CC366" s="144">
        <f t="shared" si="1084"/>
        <v>6</v>
      </c>
      <c r="CD366" s="144">
        <f t="shared" si="1085"/>
        <v>12</v>
      </c>
      <c r="CE366" s="144">
        <f t="shared" si="1086"/>
        <v>0</v>
      </c>
      <c r="CF366" s="144">
        <f t="shared" si="1087"/>
        <v>0</v>
      </c>
      <c r="CG366" s="144">
        <f t="shared" si="1088"/>
        <v>0</v>
      </c>
      <c r="CH366" s="148">
        <f t="shared" si="1089"/>
        <v>0</v>
      </c>
    </row>
    <row r="367" spans="1:86" s="89" customFormat="1" ht="15.75" customHeight="1" x14ac:dyDescent="0.25">
      <c r="A367" s="275"/>
      <c r="B367" s="276"/>
      <c r="C367" s="293"/>
      <c r="D367" s="276"/>
      <c r="E367" s="276"/>
      <c r="F367" s="277"/>
      <c r="G367" s="278"/>
      <c r="H367" s="279"/>
      <c r="I367" s="280"/>
      <c r="J367" s="280"/>
      <c r="K367" s="281"/>
      <c r="L367" s="280"/>
      <c r="M367" s="280"/>
      <c r="N367" s="280"/>
      <c r="O367" s="280"/>
      <c r="P367" s="281"/>
      <c r="Q367" s="280"/>
      <c r="R367" s="280"/>
      <c r="S367" s="123"/>
      <c r="T367" s="280"/>
      <c r="U367" s="123"/>
      <c r="V367" s="280"/>
      <c r="W367" s="280"/>
      <c r="X367" s="280"/>
      <c r="Y367" s="280"/>
      <c r="Z367" s="282"/>
      <c r="AA367" s="283"/>
      <c r="AB367" s="284"/>
      <c r="AC367" s="285"/>
      <c r="AD367" s="286"/>
      <c r="AE367" s="287"/>
      <c r="AF367" s="288"/>
      <c r="AG367" s="289"/>
      <c r="AH367" s="290"/>
      <c r="AI367" s="289"/>
      <c r="AJ367" s="291"/>
      <c r="AK367" s="282"/>
      <c r="AL367" s="292"/>
      <c r="AM367" s="279"/>
      <c r="AN367" s="136"/>
      <c r="AO367" s="137"/>
      <c r="AP367" s="137"/>
      <c r="AQ367" s="138"/>
      <c r="AR367" s="137"/>
      <c r="AS367" s="137"/>
      <c r="AT367" s="137"/>
      <c r="AU367" s="137"/>
      <c r="AV367" s="137"/>
      <c r="AW367" s="137"/>
      <c r="AX367" s="137"/>
      <c r="AY367" s="137"/>
      <c r="AZ367" s="137"/>
      <c r="BA367" s="137"/>
      <c r="BB367" s="137"/>
      <c r="BC367" s="137"/>
      <c r="BD367" s="137"/>
      <c r="BE367" s="137"/>
      <c r="BF367" s="137"/>
      <c r="BG367" s="139"/>
      <c r="BH367" s="140"/>
      <c r="BI367" s="152"/>
      <c r="BJ367" s="152"/>
      <c r="BK367" s="152"/>
      <c r="BL367" s="153"/>
      <c r="BM367" s="141"/>
      <c r="BN367" s="152"/>
      <c r="BO367" s="152"/>
      <c r="BP367" s="152"/>
      <c r="BQ367" s="142"/>
      <c r="BR367" s="143"/>
      <c r="BS367" s="144"/>
      <c r="BT367" s="144"/>
      <c r="BU367" s="144"/>
      <c r="BV367" s="145"/>
      <c r="BW367" s="146"/>
      <c r="BX367" s="147"/>
      <c r="BY367" s="144"/>
      <c r="BZ367" s="144"/>
      <c r="CA367" s="144"/>
      <c r="CB367" s="144"/>
      <c r="CC367" s="144"/>
      <c r="CD367" s="144"/>
      <c r="CE367" s="144"/>
      <c r="CF367" s="144"/>
      <c r="CG367" s="144"/>
      <c r="CH367" s="148"/>
    </row>
    <row r="368" spans="1:86" s="89" customFormat="1" ht="15.75" customHeight="1" x14ac:dyDescent="0.25">
      <c r="A368" s="275"/>
      <c r="B368" s="276"/>
      <c r="C368" s="293"/>
      <c r="D368" s="276"/>
      <c r="E368" s="276"/>
      <c r="F368" s="277"/>
      <c r="G368" s="278"/>
      <c r="H368" s="279"/>
      <c r="I368" s="280"/>
      <c r="J368" s="280"/>
      <c r="K368" s="281"/>
      <c r="L368" s="280"/>
      <c r="M368" s="280"/>
      <c r="N368" s="280"/>
      <c r="O368" s="280"/>
      <c r="P368" s="281"/>
      <c r="Q368" s="280"/>
      <c r="R368" s="280"/>
      <c r="S368" s="123"/>
      <c r="T368" s="280"/>
      <c r="U368" s="123"/>
      <c r="V368" s="280"/>
      <c r="W368" s="280"/>
      <c r="X368" s="280"/>
      <c r="Y368" s="280"/>
      <c r="Z368" s="282"/>
      <c r="AA368" s="283"/>
      <c r="AB368" s="284"/>
      <c r="AC368" s="285"/>
      <c r="AD368" s="286"/>
      <c r="AE368" s="287"/>
      <c r="AF368" s="288"/>
      <c r="AG368" s="289"/>
      <c r="AH368" s="290"/>
      <c r="AI368" s="289"/>
      <c r="AJ368" s="291"/>
      <c r="AK368" s="282"/>
      <c r="AL368" s="292"/>
      <c r="AM368" s="279"/>
      <c r="AN368" s="136"/>
      <c r="AO368" s="137"/>
      <c r="AP368" s="137"/>
      <c r="AQ368" s="138"/>
      <c r="AR368" s="137"/>
      <c r="AS368" s="137"/>
      <c r="AT368" s="137"/>
      <c r="AU368" s="137"/>
      <c r="AV368" s="137"/>
      <c r="AW368" s="137"/>
      <c r="AX368" s="137"/>
      <c r="AY368" s="137"/>
      <c r="AZ368" s="137"/>
      <c r="BA368" s="137"/>
      <c r="BB368" s="137"/>
      <c r="BC368" s="137"/>
      <c r="BD368" s="137"/>
      <c r="BE368" s="137"/>
      <c r="BF368" s="137"/>
      <c r="BG368" s="139"/>
      <c r="BH368" s="140"/>
      <c r="BI368" s="152"/>
      <c r="BJ368" s="152"/>
      <c r="BK368" s="152"/>
      <c r="BL368" s="153"/>
      <c r="BM368" s="141"/>
      <c r="BN368" s="152"/>
      <c r="BO368" s="152"/>
      <c r="BP368" s="152"/>
      <c r="BQ368" s="142"/>
      <c r="BR368" s="143"/>
      <c r="BS368" s="144"/>
      <c r="BT368" s="144"/>
      <c r="BU368" s="144"/>
      <c r="BV368" s="145"/>
      <c r="BW368" s="146"/>
      <c r="BX368" s="147"/>
      <c r="BY368" s="144"/>
      <c r="BZ368" s="144"/>
      <c r="CA368" s="144"/>
      <c r="CB368" s="144"/>
      <c r="CC368" s="144"/>
      <c r="CD368" s="144"/>
      <c r="CE368" s="144"/>
      <c r="CF368" s="144"/>
      <c r="CG368" s="144"/>
      <c r="CH368" s="148"/>
    </row>
    <row r="369" spans="1:86" s="107" customFormat="1" ht="23.25" customHeight="1" x14ac:dyDescent="0.2">
      <c r="A369" s="154"/>
      <c r="B369" s="155"/>
      <c r="C369" s="156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  <c r="AA369" s="157"/>
      <c r="AB369" s="154"/>
      <c r="AC369" s="154"/>
      <c r="AD369" s="154"/>
      <c r="AE369" s="154"/>
      <c r="AF369" s="154"/>
      <c r="AG369" s="158"/>
      <c r="AH369" s="154"/>
      <c r="AI369" s="158"/>
      <c r="AJ369" s="154"/>
      <c r="AK369" s="154"/>
      <c r="AL369" s="158"/>
      <c r="AM369" s="158"/>
      <c r="AN369" s="159"/>
      <c r="AO369" s="159"/>
      <c r="AP369" s="159"/>
      <c r="AQ369" s="159"/>
      <c r="AR369" s="159"/>
      <c r="AS369" s="159"/>
      <c r="AT369" s="159"/>
      <c r="AU369" s="159"/>
      <c r="AV369" s="160"/>
      <c r="AW369" s="160"/>
      <c r="AX369" s="160"/>
      <c r="AY369" s="160"/>
      <c r="AZ369" s="160"/>
      <c r="BA369" s="160"/>
      <c r="BB369" s="159"/>
      <c r="BC369" s="159"/>
      <c r="BD369" s="159"/>
      <c r="BE369" s="159"/>
      <c r="BF369" s="159"/>
      <c r="BG369" s="159"/>
      <c r="BH369" s="159"/>
      <c r="BI369" s="161"/>
      <c r="BJ369" s="162"/>
      <c r="BK369" s="163"/>
      <c r="BL369" s="164"/>
      <c r="BM369" s="165"/>
      <c r="BN369" s="165"/>
      <c r="BO369" s="165"/>
      <c r="BP369" s="165"/>
    </row>
    <row r="370" spans="1:86" ht="45.75" customHeight="1" x14ac:dyDescent="0.2">
      <c r="A370" s="166">
        <f>SUBTOTAL(3,A5:A368)</f>
        <v>362</v>
      </c>
      <c r="B370" s="167"/>
      <c r="K370" s="166">
        <f>SUBTOTAL(9,K5:K368)</f>
        <v>5335</v>
      </c>
      <c r="L370" s="166">
        <f>SUBTOTAL(9,L5:L368)</f>
        <v>4082</v>
      </c>
      <c r="M370" s="166">
        <f>SUBTOTAL(9,M5:M368)</f>
        <v>1253</v>
      </c>
      <c r="P370" s="166">
        <f>SUBTOTAL(9,P5:P368)</f>
        <v>406</v>
      </c>
      <c r="Q370" s="166">
        <f>SUBTOTAL(9,Q5:Q368)</f>
        <v>382</v>
      </c>
      <c r="R370" s="166">
        <f>SUBTOTAL(9,R5:R368)</f>
        <v>24</v>
      </c>
      <c r="Z370" s="199">
        <f>BK372</f>
        <v>11020.593157671588</v>
      </c>
      <c r="AB370" s="166">
        <f>SUBTOTAL(9,AB5:AB368)</f>
        <v>1476</v>
      </c>
      <c r="AC370" s="166">
        <f>SUBTOTAL(9,AC5:AC368)</f>
        <v>200</v>
      </c>
      <c r="AD370" s="166">
        <f>SUBTOTAL(9,AD5:AD368)</f>
        <v>5000</v>
      </c>
      <c r="AE370" s="168"/>
      <c r="AF370" s="168"/>
      <c r="AG370" s="168"/>
      <c r="AH370" s="168"/>
      <c r="AI370" s="168"/>
      <c r="AJ370" s="168"/>
      <c r="AK370" s="168"/>
      <c r="AL370" s="168"/>
      <c r="AM370" s="168"/>
      <c r="AN370" s="169">
        <f>SUBTOTAL(9,AN5:AN368)</f>
        <v>342.5</v>
      </c>
      <c r="AO370" s="170">
        <f>SUBTOTAL(9,AO5:AO368)</f>
        <v>327.24999999999994</v>
      </c>
      <c r="AP370" s="170">
        <f>SUBTOTAL(9,AP5:AP368)</f>
        <v>124</v>
      </c>
      <c r="AQ370" s="170">
        <f>SUBTOTAL(9,AQ5:AQ368)</f>
        <v>139.89999999999995</v>
      </c>
      <c r="AR370" s="170">
        <f>SUBTOTAL(9,AR5:AR368)</f>
        <v>31</v>
      </c>
      <c r="AS370" s="170">
        <f>SUBTOTAL(9,AS5:AS368)</f>
        <v>205</v>
      </c>
      <c r="AT370" s="170">
        <f>SUBTOTAL(9,AT5:AT368)</f>
        <v>12.5</v>
      </c>
      <c r="AU370" s="170">
        <f>SUBTOTAL(9,AU5:AU368)</f>
        <v>171</v>
      </c>
      <c r="AV370" s="170">
        <f>SUBTOTAL(9,AV5:AV368)</f>
        <v>30</v>
      </c>
      <c r="AW370" s="170">
        <f>SUBTOTAL(9,AW5:AW368)</f>
        <v>442.38</v>
      </c>
      <c r="AX370" s="170">
        <f>SUBTOTAL(9,AX5:AX368)</f>
        <v>578.50795767158695</v>
      </c>
      <c r="AY370" s="170">
        <f>SUBTOTAL(9,AY5:AY368)</f>
        <v>166.4</v>
      </c>
      <c r="AZ370" s="170">
        <f>SUBTOTAL(9,AZ5:AZ368)</f>
        <v>936</v>
      </c>
      <c r="BA370" s="170">
        <f>SUBTOTAL(9,BA5:BA368)</f>
        <v>43.559999999999995</v>
      </c>
      <c r="BB370" s="170">
        <f>SUBTOTAL(9,BB5:BB368)</f>
        <v>107.5</v>
      </c>
      <c r="BC370" s="170">
        <f>SUBTOTAL(9,BC5:BC368)</f>
        <v>107.5</v>
      </c>
      <c r="BD370" s="170">
        <f>SUBTOTAL(9,BD5:BD368)</f>
        <v>500</v>
      </c>
      <c r="BE370" s="170">
        <f>SUBTOTAL(9,BE5:BE368)</f>
        <v>0</v>
      </c>
      <c r="BF370" s="170">
        <f>SUBTOTAL(9,BF5:BF368)</f>
        <v>0</v>
      </c>
      <c r="BG370" s="170">
        <f>SUBTOTAL(9,BG5:BG368)</f>
        <v>137.09519999999995</v>
      </c>
      <c r="BH370" s="170">
        <f>SUBTOTAL(9,BH5:BH368)</f>
        <v>50</v>
      </c>
      <c r="BI370" s="171">
        <f>SUBTOTAL(9,BI5:BI368)</f>
        <v>9168.1426821377263</v>
      </c>
      <c r="BJ370" s="172">
        <f>SUBTOTAL(9,BJ5:BJ368)</f>
        <v>1852.450475533861</v>
      </c>
      <c r="BK370" s="173">
        <f>SUBTOTAL(9,BK5:BK368)</f>
        <v>11020.593157671588</v>
      </c>
      <c r="BL370" s="174">
        <f>IF(SUM(L370:M370)&lt;&gt;0,(M370/K370),0)</f>
        <v>0.23486410496719776</v>
      </c>
      <c r="BM370" s="175"/>
      <c r="BN370" s="176">
        <f>SUBTOTAL(9,BN368:BN368)</f>
        <v>0</v>
      </c>
      <c r="BO370" s="176">
        <f>SUBTOTAL(9,BO368:BO368)</f>
        <v>0</v>
      </c>
      <c r="BP370" s="176">
        <f>SUBTOTAL(9,BP368:BP368)</f>
        <v>0</v>
      </c>
      <c r="BQ370" s="177"/>
      <c r="BR370" s="178">
        <f>SUBTOTAL(9,BR368:BR368)</f>
        <v>0</v>
      </c>
      <c r="BS370" s="179">
        <f>SUBTOTAL(9,BS368:BS368)</f>
        <v>0</v>
      </c>
      <c r="BT370" s="179">
        <f>SUBTOTAL(9,BT368:BT368)</f>
        <v>0</v>
      </c>
      <c r="BU370" s="179">
        <f>SUBTOTAL(9,BU368:BU368)</f>
        <v>0</v>
      </c>
      <c r="BV370" s="179">
        <f>SUBTOTAL(9,BV368:BV368)</f>
        <v>0</v>
      </c>
      <c r="BW370" s="180">
        <f>BK370-BR370-BS370</f>
        <v>11020.593157671588</v>
      </c>
      <c r="BX370" s="181"/>
      <c r="BY370" s="176">
        <f t="shared" ref="BY370:CH370" si="1236">SUBTOTAL(9,BY368:BY368)</f>
        <v>0</v>
      </c>
      <c r="BZ370" s="176">
        <f t="shared" si="1236"/>
        <v>0</v>
      </c>
      <c r="CA370" s="176">
        <f t="shared" si="1236"/>
        <v>0</v>
      </c>
      <c r="CB370" s="176">
        <f t="shared" si="1236"/>
        <v>0</v>
      </c>
      <c r="CC370" s="176">
        <f t="shared" si="1236"/>
        <v>0</v>
      </c>
      <c r="CD370" s="176">
        <f t="shared" si="1236"/>
        <v>0</v>
      </c>
      <c r="CE370" s="176">
        <f t="shared" si="1236"/>
        <v>0</v>
      </c>
      <c r="CF370" s="176">
        <f t="shared" si="1236"/>
        <v>0</v>
      </c>
      <c r="CG370" s="176">
        <f t="shared" si="1236"/>
        <v>0</v>
      </c>
      <c r="CH370" s="176">
        <f t="shared" si="1236"/>
        <v>0</v>
      </c>
    </row>
    <row r="371" spans="1:86" ht="15" customHeight="1" thickBot="1" x14ac:dyDescent="0.25">
      <c r="BL371" s="185"/>
    </row>
    <row r="372" spans="1:86" ht="14.1" customHeight="1" thickTop="1" thickBot="1" x14ac:dyDescent="0.25">
      <c r="A372" s="187"/>
      <c r="B372" s="167"/>
      <c r="Z372" s="188"/>
      <c r="AB372" s="189"/>
      <c r="AC372" s="189"/>
      <c r="AD372" s="189"/>
      <c r="AL372" s="190"/>
      <c r="AM372" s="190"/>
      <c r="AN372" s="191"/>
      <c r="AO372" s="191"/>
      <c r="AP372" s="191"/>
      <c r="AQ372" s="191"/>
      <c r="AU372" s="191"/>
      <c r="AV372" s="191"/>
      <c r="AW372" s="191"/>
      <c r="AX372" s="191"/>
      <c r="AY372" s="191"/>
      <c r="AZ372" s="192"/>
      <c r="BA372" s="191"/>
      <c r="BB372" s="191"/>
      <c r="BC372" s="191"/>
      <c r="BF372" s="191"/>
      <c r="BG372" s="191"/>
      <c r="BH372" s="191"/>
      <c r="BI372" s="193"/>
      <c r="BJ372" s="194"/>
      <c r="BK372" s="195">
        <f>BK370</f>
        <v>11020.593157671588</v>
      </c>
      <c r="BL372" s="196"/>
      <c r="BM372" s="304" t="s">
        <v>33</v>
      </c>
      <c r="BN372" s="305"/>
      <c r="BO372" s="197"/>
      <c r="BP372" s="198">
        <f>BI370/BP374</f>
        <v>10.186825202375251</v>
      </c>
    </row>
    <row r="373" spans="1:86" ht="15" thickTop="1" x14ac:dyDescent="0.2">
      <c r="Z373" s="199"/>
      <c r="AN373" s="157"/>
      <c r="BI373" s="193"/>
      <c r="BJ373" s="200"/>
      <c r="BK373" s="201"/>
      <c r="BL373" s="202"/>
      <c r="BM373" s="203"/>
      <c r="BN373" s="204"/>
      <c r="BO373" s="205"/>
      <c r="BP373" s="206"/>
    </row>
    <row r="374" spans="1:86" x14ac:dyDescent="0.2">
      <c r="BI374" s="207"/>
      <c r="BJ374" s="208"/>
      <c r="BK374" s="209"/>
      <c r="BL374" s="210"/>
      <c r="BM374" s="203"/>
      <c r="BN374" s="204" t="s">
        <v>176</v>
      </c>
      <c r="BO374" s="211" t="e">
        <f>BI370/BO372</f>
        <v>#DIV/0!</v>
      </c>
      <c r="BP374" s="212">
        <v>900</v>
      </c>
    </row>
    <row r="375" spans="1:86" ht="13.5" thickBot="1" x14ac:dyDescent="0.25">
      <c r="BI375" s="207"/>
      <c r="BJ375" s="208"/>
      <c r="BK375" s="209"/>
      <c r="BL375" s="210"/>
      <c r="BM375" s="213"/>
      <c r="BN375" s="214" t="s">
        <v>177</v>
      </c>
      <c r="BO375" s="215"/>
      <c r="BP375" s="216"/>
    </row>
    <row r="376" spans="1:86" ht="14.25" thickBot="1" x14ac:dyDescent="0.3">
      <c r="BI376" s="217"/>
      <c r="BJ376" s="218"/>
      <c r="BK376" s="219"/>
      <c r="BL376" s="220"/>
      <c r="BM376" s="221"/>
      <c r="BN376" s="186"/>
      <c r="BO376" s="222"/>
      <c r="BP376" s="222"/>
    </row>
    <row r="377" spans="1:86" ht="15.75" x14ac:dyDescent="0.25">
      <c r="H377" s="223"/>
      <c r="I377" s="224"/>
      <c r="K377" s="223" t="s">
        <v>45</v>
      </c>
      <c r="L377" s="225"/>
      <c r="Z377" s="226"/>
      <c r="AA377" s="227"/>
      <c r="AB377" s="227"/>
      <c r="BI377" s="228"/>
      <c r="BJ377" s="229"/>
      <c r="BK377" s="230" t="e">
        <f>BO374</f>
        <v>#DIV/0!</v>
      </c>
      <c r="BL377" s="231"/>
      <c r="BM377" s="312" t="s">
        <v>178</v>
      </c>
      <c r="BN377" s="313"/>
      <c r="BO377" s="197"/>
      <c r="BP377" s="198">
        <f>BJ370/BP379</f>
        <v>2.0582783061487344</v>
      </c>
    </row>
    <row r="378" spans="1:86" ht="16.5" thickBot="1" x14ac:dyDescent="0.3">
      <c r="H378" s="223"/>
      <c r="I378" s="232"/>
      <c r="J378" s="232"/>
      <c r="K378" s="225"/>
      <c r="L378" s="225"/>
      <c r="Z378" s="233" t="s">
        <v>46</v>
      </c>
      <c r="AA378" s="234"/>
      <c r="AB378" s="234"/>
      <c r="BI378" s="205"/>
      <c r="BJ378" s="235"/>
      <c r="BK378" s="236" t="e">
        <f>BK372/BK377</f>
        <v>#DIV/0!</v>
      </c>
      <c r="BL378" s="237"/>
      <c r="BM378" s="203"/>
      <c r="BN378" s="204"/>
      <c r="BO378" s="205"/>
      <c r="BP378" s="206"/>
    </row>
    <row r="379" spans="1:86" ht="13.5" x14ac:dyDescent="0.25">
      <c r="BI379" s="238"/>
      <c r="BJ379" s="239"/>
      <c r="BK379" s="240"/>
      <c r="BL379" s="241"/>
      <c r="BM379" s="203"/>
      <c r="BN379" s="204" t="s">
        <v>176</v>
      </c>
      <c r="BO379" s="211" t="e">
        <f>BJ370/BO377</f>
        <v>#DIV/0!</v>
      </c>
      <c r="BP379" s="212">
        <v>900</v>
      </c>
    </row>
    <row r="380" spans="1:86" ht="14.25" thickBot="1" x14ac:dyDescent="0.3">
      <c r="BI380" s="238"/>
      <c r="BJ380" s="239"/>
      <c r="BK380" s="242"/>
      <c r="BL380" s="241"/>
      <c r="BM380" s="213"/>
      <c r="BN380" s="214" t="s">
        <v>177</v>
      </c>
      <c r="BO380" s="215"/>
      <c r="BP380" s="216"/>
    </row>
    <row r="381" spans="1:86" ht="14.25" thickBot="1" x14ac:dyDescent="0.3">
      <c r="BI381" s="243"/>
      <c r="BJ381" s="244"/>
      <c r="BK381" s="245"/>
      <c r="BL381" s="246"/>
      <c r="BM381" s="221"/>
    </row>
    <row r="382" spans="1:86" x14ac:dyDescent="0.2">
      <c r="BM382" s="314" t="s">
        <v>179</v>
      </c>
      <c r="BN382" s="315"/>
      <c r="BO382" s="197">
        <f>BO372+BO377</f>
        <v>0</v>
      </c>
      <c r="BP382" s="198">
        <f>BK370/BP384</f>
        <v>12.245103508523988</v>
      </c>
    </row>
    <row r="383" spans="1:86" x14ac:dyDescent="0.2">
      <c r="BM383" s="203"/>
      <c r="BN383" s="204"/>
      <c r="BO383" s="205"/>
      <c r="BP383" s="206"/>
    </row>
    <row r="384" spans="1:86" x14ac:dyDescent="0.2">
      <c r="BM384" s="203"/>
      <c r="BN384" s="204" t="s">
        <v>176</v>
      </c>
      <c r="BO384" s="211" t="e">
        <f>BK370/BO382</f>
        <v>#DIV/0!</v>
      </c>
      <c r="BP384" s="212">
        <v>900</v>
      </c>
    </row>
    <row r="385" spans="65:68" ht="13.5" thickBot="1" x14ac:dyDescent="0.25">
      <c r="BM385" s="213"/>
      <c r="BN385" s="214" t="s">
        <v>177</v>
      </c>
      <c r="BO385" s="215"/>
      <c r="BP385" s="216"/>
    </row>
    <row r="386" spans="65:68" ht="13.5" thickBot="1" x14ac:dyDescent="0.25">
      <c r="BM386" s="247"/>
    </row>
    <row r="387" spans="65:68" x14ac:dyDescent="0.2">
      <c r="BM387" s="316" t="s">
        <v>180</v>
      </c>
      <c r="BN387" s="317"/>
      <c r="BO387" s="317"/>
      <c r="BP387" s="318"/>
    </row>
    <row r="388" spans="65:68" x14ac:dyDescent="0.2">
      <c r="BM388" s="319"/>
      <c r="BN388" s="320"/>
      <c r="BO388" s="320"/>
      <c r="BP388" s="321"/>
    </row>
    <row r="389" spans="65:68" x14ac:dyDescent="0.2">
      <c r="BM389" s="319"/>
      <c r="BN389" s="320"/>
      <c r="BO389" s="320"/>
      <c r="BP389" s="321"/>
    </row>
    <row r="390" spans="65:68" ht="18.75" customHeight="1" thickBot="1" x14ac:dyDescent="0.25">
      <c r="BM390" s="322"/>
      <c r="BN390" s="323"/>
      <c r="BO390" s="323"/>
      <c r="BP390" s="324"/>
    </row>
  </sheetData>
  <sheetProtection formatCells="0" insertRows="0" deleteRows="0" sort="0" autoFilter="0"/>
  <protectedRanges>
    <protectedRange password="CF7A" sqref="BY370:CH370" name="Диапазон1_1_1_1_1"/>
    <protectedRange password="CF7A" sqref="AE367:AE368 AA367:AA368" name="Диапазон1_7_1_3_1_1_4_1_10_1"/>
    <protectedRange password="CF7A" sqref="AF367:AG368" name="Диапазон1_7_1_3_1_1_2_2_12_1"/>
    <protectedRange password="CF7A" sqref="AI367:AI368" name="Диапазон1_7_1_3_1_1_1_2_12_1"/>
    <protectedRange password="CF7A" sqref="AK367:AM368" name="Диапазон1_8_2_3_1_1_2_12_1"/>
    <protectedRange password="CF7A" sqref="AH367:AH368" name="Диапазон1_8_2_3_1_1_1_2_12_1"/>
    <protectedRange password="CF7A" sqref="M367:M368" name="Диапазон1_7_3_2_2_3_1_1_1_1_19_1_1"/>
    <protectedRange password="CF7A" sqref="AR5:AR368" name="Диапазон1_3_1"/>
    <protectedRange password="CF7A" sqref="BD5:BD368" name="Диапазон1_4_1"/>
    <protectedRange password="CF7A" sqref="BY5:CG368" name="Диапазон1_5_1_1_1"/>
    <protectedRange password="CF7A" sqref="L274:M320 L336:M364 L5:M11 L19:M270" name="Диапазон1_7_3_2_2_3_1_1_1_1_3_2_4"/>
    <protectedRange password="CF7A" sqref="AE274:AE320 AA274:AA320 AA336:AA364 AE336:AE364 AE5:AE270 AA5:AA270" name="Диапазон1_7_1_3_1_1_4_8_1_4"/>
    <protectedRange password="CF7A" sqref="AF274:AG320 AF336:AG364 AF5:AG270" name="Диапазон1_7_1_3_1_1_2_2_17_1_4"/>
    <protectedRange password="CF7A" sqref="AI274:AI320 AI336:AI364 AI5:AI270" name="Диапазон1_7_1_3_1_1_1_2_17_1_4"/>
    <protectedRange password="CF7A" sqref="AK274:AM320 AK336:AM364 AK5:AM270" name="Диапазон1_8_2_3_1_1_2_16_1_4"/>
    <protectedRange password="CF7A" sqref="AH274:AH320 AH336:AH364 AH5:AH270" name="Диапазон1_8_2_3_1_1_1_2_17_1_4"/>
    <protectedRange password="CF7A" sqref="L12:M18" name="Диапазон1_7_3_2_2_3_1_1_1_1_3_2_4_3"/>
    <protectedRange password="CF7A" sqref="L321:M323 L365:M366" name="Диапазон1_7_3_2_2_3_1_1_1_1_3_2_4_1"/>
    <protectedRange password="CF7A" sqref="AA321:AA323 AE321:AE323 AE365:AE366 AA365:AA366" name="Диапазон1_7_1_3_1_1_4_8_1_4_1"/>
    <protectedRange password="CF7A" sqref="AF321:AG323 AF365:AG366" name="Диапазон1_7_1_3_1_1_2_2_17_1_4_1"/>
    <protectedRange password="CF7A" sqref="AI321:AI323 AI365:AI366" name="Диапазон1_7_1_3_1_1_1_2_17_1_4_1"/>
    <protectedRange password="CF7A" sqref="AK321:AM323 AK365:AM366" name="Диапазон1_8_2_3_1_1_2_16_1_4_1"/>
    <protectedRange password="CF7A" sqref="AH321:AH323 AH365:AH366" name="Диапазон1_8_2_3_1_1_1_2_17_1_4_1"/>
    <protectedRange password="CF7A" sqref="L324:M331" name="Диапазон1_7_3_2_2_3_1_1_1_1_3_2_4_4"/>
    <protectedRange password="CF7A" sqref="AA324:AA331 AE324:AE331" name="Диапазон1_7_1_3_1_1_4_8_1_4_4"/>
    <protectedRange password="CF7A" sqref="AF324:AG331" name="Диапазон1_7_1_3_1_1_2_2_17_1_4_4"/>
    <protectedRange password="CF7A" sqref="AI324:AI331" name="Диапазон1_7_1_3_1_1_1_2_17_1_4_4"/>
    <protectedRange password="CF7A" sqref="AK324:AM331" name="Диапазон1_8_2_3_1_1_2_16_1_4_4"/>
    <protectedRange password="CF7A" sqref="AH324:AH331" name="Диапазон1_8_2_3_1_1_1_2_17_1_4_4"/>
    <protectedRange password="CF7A" sqref="L332:M333" name="Диапазон1_7_3_2_2_3_1_1_1_1_3_2_4_6"/>
    <protectedRange password="CF7A" sqref="AE332:AE333 AA332:AA333" name="Диапазон1_7_1_3_1_1_4_8_1_4_5"/>
    <protectedRange password="CF7A" sqref="AF332:AG333" name="Диапазон1_7_1_3_1_1_2_2_17_1_4_5"/>
    <protectedRange password="CF7A" sqref="AI332:AI333" name="Диапазон1_7_1_3_1_1_1_2_17_1_4_5"/>
    <protectedRange password="CF7A" sqref="AK332:AM333" name="Диапазон1_8_2_3_1_1_2_16_1_4_5"/>
    <protectedRange password="CF7A" sqref="AH332:AH333" name="Диапазон1_8_2_3_1_1_1_2_17_1_4_5"/>
    <protectedRange password="CF7A" sqref="L334:M335" name="Диапазон1_7_3_2_2_3_1_1_1_1_3_2_4_8"/>
    <protectedRange password="CF7A" sqref="AE334:AE335 AA334:AA335" name="Диапазон1_7_1_3_1_1_4_8_1_4_7"/>
    <protectedRange password="CF7A" sqref="AF334:AG335" name="Диапазон1_7_1_3_1_1_2_2_17_1_4_7"/>
    <protectedRange password="CF7A" sqref="AI334:AI335" name="Диапазон1_7_1_3_1_1_1_2_17_1_4_7"/>
    <protectedRange password="CF7A" sqref="AK334:AM335" name="Диапазон1_8_2_3_1_1_2_16_1_4_7"/>
    <protectedRange password="CF7A" sqref="AH334:AH335" name="Диапазон1_8_2_3_1_1_1_2_17_1_4_7"/>
    <protectedRange password="CF7A" sqref="L271:M273" name="Диапазон1_7_3_2_2_3_1_1_1_1_3_2_4_5_1"/>
    <protectedRange password="CF7A" sqref="AE271:AE273 AA271:AA273" name="Диапазон1_7_1_3_1_1_4_8_1_4_2_1"/>
    <protectedRange password="CF7A" sqref="AF271:AG273" name="Диапазон1_7_1_3_1_1_2_2_17_1_4_2_1"/>
    <protectedRange password="CF7A" sqref="AI271:AI273" name="Диапазон1_7_1_3_1_1_1_2_17_1_4_2_1"/>
    <protectedRange password="CF7A" sqref="AK271:AM273" name="Диапазон1_8_2_3_1_1_2_16_1_4_2_1"/>
    <protectedRange password="CF7A" sqref="AH271:AH273" name="Диапазон1_8_2_3_1_1_1_2_17_1_4_2_1"/>
  </protectedRanges>
  <autoFilter ref="A4:CH368">
    <filterColumn colId="76" showButton="0"/>
    <filterColumn colId="77" showButton="0"/>
    <filterColumn colId="79" showButton="0"/>
    <filterColumn colId="80" showButton="0"/>
    <filterColumn colId="82" showButton="0"/>
    <filterColumn colId="83" showButton="0"/>
  </autoFilter>
  <mergeCells count="69">
    <mergeCell ref="AF1:AJ1"/>
    <mergeCell ref="K2:M2"/>
    <mergeCell ref="N2:N3"/>
    <mergeCell ref="O2:O3"/>
    <mergeCell ref="P2:R2"/>
    <mergeCell ref="A1:R1"/>
    <mergeCell ref="S1:Z1"/>
    <mergeCell ref="AA1:AA3"/>
    <mergeCell ref="AB1:AD1"/>
    <mergeCell ref="AE1:AE3"/>
    <mergeCell ref="AI2:AI3"/>
    <mergeCell ref="S2:S3"/>
    <mergeCell ref="T2:T3"/>
    <mergeCell ref="U2:U3"/>
    <mergeCell ref="V2:Y2"/>
    <mergeCell ref="Z2:Z3"/>
    <mergeCell ref="BR1:BV1"/>
    <mergeCell ref="A2:A3"/>
    <mergeCell ref="B2:C2"/>
    <mergeCell ref="D2:D3"/>
    <mergeCell ref="E2:E3"/>
    <mergeCell ref="F2:F3"/>
    <mergeCell ref="G2:G3"/>
    <mergeCell ref="H2:H3"/>
    <mergeCell ref="I2:I3"/>
    <mergeCell ref="J2:J3"/>
    <mergeCell ref="AL1:AL3"/>
    <mergeCell ref="AM1:AM3"/>
    <mergeCell ref="AN1:BH1"/>
    <mergeCell ref="BI1:BK2"/>
    <mergeCell ref="BL1:BL4"/>
    <mergeCell ref="BN1:BP2"/>
    <mergeCell ref="AB2:AB3"/>
    <mergeCell ref="AC2:AC3"/>
    <mergeCell ref="AD2:AD3"/>
    <mergeCell ref="AF2:AF3"/>
    <mergeCell ref="AG2:AG3"/>
    <mergeCell ref="AH2:AH3"/>
    <mergeCell ref="BE2:BE3"/>
    <mergeCell ref="AJ2:AJ3"/>
    <mergeCell ref="AK2:AK3"/>
    <mergeCell ref="AN2:AN3"/>
    <mergeCell ref="AO2:AO3"/>
    <mergeCell ref="AP2:AP3"/>
    <mergeCell ref="AQ2:AQ3"/>
    <mergeCell ref="AR2:AR3"/>
    <mergeCell ref="AS2:AV2"/>
    <mergeCell ref="AW2:AW3"/>
    <mergeCell ref="AX2:AX3"/>
    <mergeCell ref="AY2:AY3"/>
    <mergeCell ref="AZ2:AZ3"/>
    <mergeCell ref="BA2:BA3"/>
    <mergeCell ref="BB2:BC2"/>
    <mergeCell ref="BM377:BN377"/>
    <mergeCell ref="BM382:BN382"/>
    <mergeCell ref="BM387:BP390"/>
    <mergeCell ref="BY2:CG2"/>
    <mergeCell ref="BD2:BD3"/>
    <mergeCell ref="BF2:BF3"/>
    <mergeCell ref="BG2:BG3"/>
    <mergeCell ref="BH2:BH3"/>
    <mergeCell ref="BR2:BR3"/>
    <mergeCell ref="CH3:CH4"/>
    <mergeCell ref="BY4:CA4"/>
    <mergeCell ref="CB4:CD4"/>
    <mergeCell ref="CE4:CG4"/>
    <mergeCell ref="BM372:BN372"/>
    <mergeCell ref="BW2:BW4"/>
    <mergeCell ref="BS2:BV2"/>
  </mergeCells>
  <printOptions horizontalCentered="1"/>
  <pageMargins left="0.59055118110236227" right="0.39370078740157483" top="0.59055118110236227" bottom="7.874015748031496E-2" header="0.39370078740157483" footer="0"/>
  <pageSetup paperSize="9" scale="19" fitToHeight="0" orientation="landscape" r:id="rId1"/>
  <headerFooter alignWithMargins="0">
    <oddHeader>&amp;L&amp;"Arial Cyr,полужирный курсив"&amp;14&amp;UУчебная нагрузка&amp;R&amp;F</oddHeader>
    <oddFooter>&amp;R&amp;11&amp;P.</oddFooter>
  </headerFooter>
  <colBreaks count="3" manualBreakCount="3">
    <brk id="21" max="1048575" man="1"/>
    <brk id="39" max="1048575" man="1"/>
    <brk id="69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fitToPage="1"/>
  </sheetPr>
  <dimension ref="A1:J46"/>
  <sheetViews>
    <sheetView zoomScaleNormal="100" zoomScaleSheetLayoutView="75" workbookViewId="0">
      <pane ySplit="4" topLeftCell="A5" activePane="bottomLeft" state="frozen"/>
      <selection pane="bottomLeft" activeCell="C7" sqref="C7:E9"/>
    </sheetView>
  </sheetViews>
  <sheetFormatPr defaultColWidth="9.140625" defaultRowHeight="12.75" x14ac:dyDescent="0.2"/>
  <cols>
    <col min="1" max="1" width="4" style="42" customWidth="1"/>
    <col min="2" max="2" width="48" style="42" customWidth="1"/>
    <col min="3" max="3" width="15" style="42" customWidth="1"/>
    <col min="4" max="4" width="12.42578125" style="42" customWidth="1"/>
    <col min="5" max="5" width="7.85546875" style="42" customWidth="1"/>
    <col min="6" max="6" width="9.140625" style="44" customWidth="1"/>
    <col min="7" max="7" width="35.5703125" style="42" customWidth="1"/>
    <col min="8" max="8" width="9.140625" style="42" hidden="1" customWidth="1"/>
    <col min="9" max="9" width="0" style="42" hidden="1" customWidth="1"/>
    <col min="10" max="16384" width="9.140625" style="42"/>
  </cols>
  <sheetData>
    <row r="1" spans="1:10" ht="18" customHeight="1" x14ac:dyDescent="0.3">
      <c r="A1" s="410" t="s">
        <v>206</v>
      </c>
      <c r="B1" s="410"/>
      <c r="C1" s="410"/>
      <c r="D1" s="410"/>
      <c r="E1" s="410"/>
      <c r="F1" s="410"/>
      <c r="G1" s="410"/>
    </row>
    <row r="2" spans="1:10" x14ac:dyDescent="0.2">
      <c r="A2" s="43"/>
    </row>
    <row r="3" spans="1:10" ht="60" customHeight="1" x14ac:dyDescent="0.2">
      <c r="A3" s="45" t="s">
        <v>207</v>
      </c>
      <c r="B3" s="45" t="s">
        <v>208</v>
      </c>
      <c r="C3" s="45" t="s">
        <v>209</v>
      </c>
      <c r="D3" s="45" t="s">
        <v>210</v>
      </c>
      <c r="E3" s="46" t="s">
        <v>211</v>
      </c>
      <c r="F3" s="47" t="s">
        <v>212</v>
      </c>
      <c r="G3" s="45" t="s">
        <v>194</v>
      </c>
    </row>
    <row r="4" spans="1:10" x14ac:dyDescent="0.2">
      <c r="A4" s="48">
        <v>1</v>
      </c>
      <c r="B4" s="48">
        <v>2</v>
      </c>
      <c r="C4" s="48">
        <v>3</v>
      </c>
      <c r="D4" s="48">
        <v>4</v>
      </c>
      <c r="E4" s="48">
        <v>5</v>
      </c>
      <c r="F4" s="48">
        <v>6</v>
      </c>
      <c r="G4" s="48">
        <v>7</v>
      </c>
    </row>
    <row r="5" spans="1:10" ht="14.25" customHeight="1" x14ac:dyDescent="0.2">
      <c r="A5" s="49">
        <v>1</v>
      </c>
      <c r="B5" s="50" t="s">
        <v>213</v>
      </c>
      <c r="C5" s="50" t="s">
        <v>214</v>
      </c>
      <c r="D5" s="51">
        <v>1</v>
      </c>
      <c r="E5" s="52">
        <v>1</v>
      </c>
      <c r="F5" s="53" t="s">
        <v>215</v>
      </c>
      <c r="G5" s="54" t="s">
        <v>216</v>
      </c>
      <c r="H5" s="55"/>
      <c r="J5" s="42">
        <v>1</v>
      </c>
    </row>
    <row r="6" spans="1:10" ht="60" customHeight="1" x14ac:dyDescent="0.2">
      <c r="A6" s="49">
        <v>2</v>
      </c>
      <c r="B6" s="50" t="s">
        <v>217</v>
      </c>
      <c r="C6" s="50" t="s">
        <v>218</v>
      </c>
      <c r="D6" s="51">
        <v>1</v>
      </c>
      <c r="E6" s="52">
        <v>1</v>
      </c>
      <c r="F6" s="53" t="s">
        <v>219</v>
      </c>
      <c r="G6" s="54" t="s">
        <v>220</v>
      </c>
      <c r="H6" s="55"/>
    </row>
    <row r="7" spans="1:10" ht="29.25" customHeight="1" x14ac:dyDescent="0.2">
      <c r="A7" s="49">
        <v>3</v>
      </c>
      <c r="B7" s="56" t="s">
        <v>221</v>
      </c>
      <c r="C7" s="50" t="s">
        <v>218</v>
      </c>
      <c r="D7" s="57">
        <v>0.05</v>
      </c>
      <c r="E7" s="52">
        <v>0.05</v>
      </c>
      <c r="F7" s="53" t="s">
        <v>222</v>
      </c>
      <c r="G7" s="54" t="s">
        <v>223</v>
      </c>
    </row>
    <row r="8" spans="1:10" ht="31.5" customHeight="1" x14ac:dyDescent="0.2">
      <c r="A8" s="49">
        <v>4</v>
      </c>
      <c r="B8" s="56" t="s">
        <v>224</v>
      </c>
      <c r="C8" s="50" t="s">
        <v>218</v>
      </c>
      <c r="D8" s="57">
        <v>0.1</v>
      </c>
      <c r="E8" s="52">
        <v>0.1</v>
      </c>
      <c r="F8" s="53" t="s">
        <v>225</v>
      </c>
      <c r="G8" s="54" t="s">
        <v>223</v>
      </c>
    </row>
    <row r="9" spans="1:10" ht="45" x14ac:dyDescent="0.2">
      <c r="A9" s="58">
        <v>5</v>
      </c>
      <c r="B9" s="56" t="s">
        <v>226</v>
      </c>
      <c r="C9" s="50" t="s">
        <v>218</v>
      </c>
      <c r="D9" s="57">
        <v>0.15</v>
      </c>
      <c r="E9" s="52">
        <v>0.15</v>
      </c>
      <c r="F9" s="53" t="s">
        <v>228</v>
      </c>
      <c r="G9" s="54"/>
    </row>
    <row r="10" spans="1:10" ht="27" customHeight="1" x14ac:dyDescent="0.2">
      <c r="A10" s="49">
        <v>6</v>
      </c>
      <c r="B10" s="50" t="s">
        <v>229</v>
      </c>
      <c r="C10" s="50" t="s">
        <v>218</v>
      </c>
      <c r="D10" s="51">
        <v>2</v>
      </c>
      <c r="E10" s="52">
        <v>2</v>
      </c>
      <c r="F10" s="53" t="s">
        <v>230</v>
      </c>
      <c r="G10" s="54" t="s">
        <v>231</v>
      </c>
    </row>
    <row r="11" spans="1:10" ht="45" x14ac:dyDescent="0.2">
      <c r="A11" s="49">
        <v>7</v>
      </c>
      <c r="B11" s="50" t="s">
        <v>232</v>
      </c>
      <c r="C11" s="50" t="s">
        <v>233</v>
      </c>
      <c r="D11" s="51">
        <v>1.5</v>
      </c>
      <c r="E11" s="52">
        <v>1.5</v>
      </c>
      <c r="F11" s="53" t="s">
        <v>234</v>
      </c>
      <c r="G11" s="59" t="s">
        <v>235</v>
      </c>
    </row>
    <row r="12" spans="1:10" ht="45" customHeight="1" x14ac:dyDescent="0.2">
      <c r="A12" s="49">
        <v>8</v>
      </c>
      <c r="B12" s="50" t="s">
        <v>236</v>
      </c>
      <c r="C12" s="50" t="s">
        <v>237</v>
      </c>
      <c r="D12" s="51">
        <v>3</v>
      </c>
      <c r="E12" s="52">
        <v>3</v>
      </c>
      <c r="F12" s="53" t="s">
        <v>238</v>
      </c>
      <c r="G12" s="60" t="s">
        <v>239</v>
      </c>
    </row>
    <row r="13" spans="1:10" ht="60" customHeight="1" x14ac:dyDescent="0.2">
      <c r="A13" s="404">
        <v>9</v>
      </c>
      <c r="B13" s="61" t="s">
        <v>240</v>
      </c>
      <c r="C13" s="407" t="s">
        <v>227</v>
      </c>
      <c r="D13" s="62"/>
      <c r="E13" s="63"/>
      <c r="F13" s="64"/>
      <c r="G13" s="65" t="s">
        <v>241</v>
      </c>
      <c r="H13" s="66"/>
    </row>
    <row r="14" spans="1:10" ht="15.75" customHeight="1" x14ac:dyDescent="0.2">
      <c r="A14" s="405"/>
      <c r="B14" s="67" t="s">
        <v>242</v>
      </c>
      <c r="C14" s="408"/>
      <c r="D14" s="68">
        <v>0.9</v>
      </c>
      <c r="E14" s="69">
        <v>0.9</v>
      </c>
      <c r="F14" s="70" t="s">
        <v>243</v>
      </c>
      <c r="G14" s="71"/>
      <c r="H14" s="66"/>
    </row>
    <row r="15" spans="1:10" ht="15.75" customHeight="1" x14ac:dyDescent="0.2">
      <c r="A15" s="406"/>
      <c r="B15" s="72" t="s">
        <v>244</v>
      </c>
      <c r="C15" s="409"/>
      <c r="D15" s="73">
        <v>0.5</v>
      </c>
      <c r="E15" s="74">
        <v>0.5</v>
      </c>
      <c r="F15" s="75" t="s">
        <v>245</v>
      </c>
      <c r="G15" s="76"/>
      <c r="H15" s="66"/>
    </row>
    <row r="16" spans="1:10" ht="37.5" customHeight="1" x14ac:dyDescent="0.2">
      <c r="A16" s="411">
        <v>10</v>
      </c>
      <c r="B16" s="414" t="s">
        <v>246</v>
      </c>
      <c r="C16" s="414" t="s">
        <v>227</v>
      </c>
      <c r="D16" s="417" t="s">
        <v>318</v>
      </c>
      <c r="E16" s="77"/>
      <c r="F16" s="78"/>
      <c r="G16" s="65" t="s">
        <v>247</v>
      </c>
      <c r="H16" s="66"/>
    </row>
    <row r="17" spans="1:8" ht="24.75" customHeight="1" x14ac:dyDescent="0.2">
      <c r="A17" s="412"/>
      <c r="B17" s="415"/>
      <c r="C17" s="415"/>
      <c r="D17" s="418"/>
      <c r="E17" s="69">
        <v>0.18</v>
      </c>
      <c r="F17" s="70" t="s">
        <v>182</v>
      </c>
      <c r="G17" s="71" t="s">
        <v>248</v>
      </c>
      <c r="H17" s="66"/>
    </row>
    <row r="18" spans="1:8" ht="15.75" customHeight="1" x14ac:dyDescent="0.2">
      <c r="A18" s="412"/>
      <c r="B18" s="415"/>
      <c r="C18" s="415"/>
      <c r="D18" s="418"/>
      <c r="E18" s="69">
        <v>0.4</v>
      </c>
      <c r="F18" s="70" t="s">
        <v>183</v>
      </c>
      <c r="G18" s="71" t="s">
        <v>249</v>
      </c>
      <c r="H18" s="66"/>
    </row>
    <row r="19" spans="1:8" ht="36.75" customHeight="1" x14ac:dyDescent="0.2">
      <c r="A19" s="412"/>
      <c r="B19" s="415"/>
      <c r="C19" s="415"/>
      <c r="D19" s="418"/>
      <c r="E19" s="69">
        <v>0.7</v>
      </c>
      <c r="F19" s="70" t="s">
        <v>184</v>
      </c>
      <c r="G19" s="71" t="s">
        <v>250</v>
      </c>
      <c r="H19" s="66"/>
    </row>
    <row r="20" spans="1:8" ht="48.75" customHeight="1" x14ac:dyDescent="0.2">
      <c r="A20" s="412"/>
      <c r="B20" s="415"/>
      <c r="C20" s="415"/>
      <c r="D20" s="418"/>
      <c r="E20" s="69">
        <v>1.2</v>
      </c>
      <c r="F20" s="70" t="s">
        <v>199</v>
      </c>
      <c r="G20" s="79" t="s">
        <v>251</v>
      </c>
      <c r="H20" s="66"/>
    </row>
    <row r="21" spans="1:8" ht="92.25" customHeight="1" x14ac:dyDescent="0.2">
      <c r="A21" s="413"/>
      <c r="B21" s="416"/>
      <c r="C21" s="416"/>
      <c r="D21" s="419"/>
      <c r="E21" s="74">
        <v>3</v>
      </c>
      <c r="F21" s="75" t="s">
        <v>185</v>
      </c>
      <c r="G21" s="80" t="s">
        <v>252</v>
      </c>
      <c r="H21" s="66"/>
    </row>
    <row r="22" spans="1:8" ht="30" x14ac:dyDescent="0.2">
      <c r="A22" s="49">
        <v>11</v>
      </c>
      <c r="B22" s="50" t="s">
        <v>253</v>
      </c>
      <c r="C22" s="50" t="s">
        <v>233</v>
      </c>
      <c r="D22" s="51">
        <v>0.75</v>
      </c>
      <c r="E22" s="52">
        <v>0.5</v>
      </c>
      <c r="F22" s="53" t="s">
        <v>254</v>
      </c>
      <c r="G22" s="54" t="s">
        <v>255</v>
      </c>
      <c r="H22" s="66"/>
    </row>
    <row r="23" spans="1:8" ht="22.5" customHeight="1" x14ac:dyDescent="0.2">
      <c r="A23" s="404">
        <v>12</v>
      </c>
      <c r="B23" s="407" t="s">
        <v>256</v>
      </c>
      <c r="C23" s="407" t="s">
        <v>227</v>
      </c>
      <c r="D23" s="62">
        <v>0.6</v>
      </c>
      <c r="E23" s="63">
        <v>0.6</v>
      </c>
      <c r="F23" s="64" t="s">
        <v>257</v>
      </c>
      <c r="G23" s="65" t="s">
        <v>258</v>
      </c>
    </row>
    <row r="24" spans="1:8" ht="15.75" customHeight="1" x14ac:dyDescent="0.2">
      <c r="A24" s="405"/>
      <c r="B24" s="408"/>
      <c r="C24" s="408"/>
      <c r="D24" s="68">
        <v>1.2</v>
      </c>
      <c r="E24" s="63">
        <v>1.4</v>
      </c>
      <c r="F24" s="70" t="s">
        <v>259</v>
      </c>
      <c r="G24" s="71" t="s">
        <v>260</v>
      </c>
    </row>
    <row r="25" spans="1:8" ht="15.75" customHeight="1" x14ac:dyDescent="0.2">
      <c r="A25" s="406"/>
      <c r="B25" s="409"/>
      <c r="C25" s="409"/>
      <c r="D25" s="81">
        <v>1.2</v>
      </c>
      <c r="E25" s="63">
        <v>2</v>
      </c>
      <c r="F25" s="75" t="s">
        <v>261</v>
      </c>
      <c r="G25" s="76" t="s">
        <v>262</v>
      </c>
    </row>
    <row r="26" spans="1:8" ht="31.5" customHeight="1" x14ac:dyDescent="0.2">
      <c r="A26" s="49">
        <v>13</v>
      </c>
      <c r="B26" s="50" t="s">
        <v>263</v>
      </c>
      <c r="C26" s="50" t="s">
        <v>227</v>
      </c>
      <c r="D26" s="51">
        <v>0.25</v>
      </c>
      <c r="E26" s="52">
        <v>0.25</v>
      </c>
      <c r="F26" s="53" t="s">
        <v>264</v>
      </c>
      <c r="G26" s="54"/>
    </row>
    <row r="27" spans="1:8" ht="60" x14ac:dyDescent="0.2">
      <c r="A27" s="49">
        <v>14</v>
      </c>
      <c r="B27" s="50" t="s">
        <v>265</v>
      </c>
      <c r="C27" s="50" t="s">
        <v>227</v>
      </c>
      <c r="D27" s="51">
        <v>0.25</v>
      </c>
      <c r="E27" s="52">
        <v>0.25</v>
      </c>
      <c r="F27" s="53" t="s">
        <v>266</v>
      </c>
      <c r="G27" s="54"/>
    </row>
    <row r="28" spans="1:8" ht="45" x14ac:dyDescent="0.2">
      <c r="A28" s="49">
        <v>15</v>
      </c>
      <c r="B28" s="50" t="s">
        <v>267</v>
      </c>
      <c r="C28" s="50" t="s">
        <v>227</v>
      </c>
      <c r="D28" s="51">
        <v>0.35</v>
      </c>
      <c r="E28" s="52">
        <v>0.35</v>
      </c>
      <c r="F28" s="53" t="s">
        <v>268</v>
      </c>
      <c r="G28" s="59" t="s">
        <v>269</v>
      </c>
    </row>
    <row r="29" spans="1:8" ht="31.5" customHeight="1" x14ac:dyDescent="0.2">
      <c r="A29" s="49">
        <v>16</v>
      </c>
      <c r="B29" s="82" t="s">
        <v>270</v>
      </c>
      <c r="C29" s="50" t="s">
        <v>227</v>
      </c>
      <c r="D29" s="51">
        <v>1</v>
      </c>
      <c r="E29" s="52">
        <v>1</v>
      </c>
      <c r="F29" s="53" t="s">
        <v>98</v>
      </c>
      <c r="G29" s="54" t="s">
        <v>271</v>
      </c>
    </row>
    <row r="30" spans="1:8" ht="30.75" customHeight="1" x14ac:dyDescent="0.2">
      <c r="A30" s="49">
        <v>17</v>
      </c>
      <c r="B30" s="82" t="s">
        <v>272</v>
      </c>
      <c r="C30" s="50" t="s">
        <v>227</v>
      </c>
      <c r="D30" s="51">
        <v>0.5</v>
      </c>
      <c r="E30" s="52">
        <v>0.5</v>
      </c>
      <c r="F30" s="53" t="s">
        <v>97</v>
      </c>
      <c r="G30" s="54" t="s">
        <v>273</v>
      </c>
    </row>
    <row r="31" spans="1:8" ht="31.5" customHeight="1" x14ac:dyDescent="0.2">
      <c r="A31" s="49">
        <v>18</v>
      </c>
      <c r="B31" s="82" t="s">
        <v>274</v>
      </c>
      <c r="C31" s="50" t="s">
        <v>227</v>
      </c>
      <c r="D31" s="51">
        <v>1</v>
      </c>
      <c r="E31" s="52">
        <v>1</v>
      </c>
      <c r="F31" s="53" t="s">
        <v>197</v>
      </c>
      <c r="G31" s="54" t="s">
        <v>271</v>
      </c>
    </row>
    <row r="32" spans="1:8" ht="30.75" customHeight="1" x14ac:dyDescent="0.2">
      <c r="A32" s="49">
        <v>19</v>
      </c>
      <c r="B32" s="50" t="s">
        <v>275</v>
      </c>
      <c r="C32" s="50" t="s">
        <v>227</v>
      </c>
      <c r="D32" s="51">
        <v>1</v>
      </c>
      <c r="E32" s="52">
        <v>0.33</v>
      </c>
      <c r="F32" s="53" t="s">
        <v>198</v>
      </c>
      <c r="G32" s="54" t="s">
        <v>276</v>
      </c>
      <c r="H32" s="66"/>
    </row>
    <row r="33" spans="1:8" ht="30" x14ac:dyDescent="0.2">
      <c r="A33" s="49">
        <v>20</v>
      </c>
      <c r="B33" s="50" t="s">
        <v>277</v>
      </c>
      <c r="C33" s="50" t="s">
        <v>233</v>
      </c>
      <c r="D33" s="51">
        <v>3</v>
      </c>
      <c r="E33" s="52">
        <v>3</v>
      </c>
      <c r="F33" s="53" t="s">
        <v>278</v>
      </c>
      <c r="G33" s="54"/>
      <c r="H33" s="66"/>
    </row>
    <row r="34" spans="1:8" ht="30.75" customHeight="1" x14ac:dyDescent="0.2">
      <c r="A34" s="49">
        <v>22</v>
      </c>
      <c r="B34" s="83" t="s">
        <v>279</v>
      </c>
      <c r="C34" s="50" t="s">
        <v>227</v>
      </c>
      <c r="D34" s="84">
        <v>20</v>
      </c>
      <c r="E34" s="52">
        <v>20</v>
      </c>
      <c r="F34" s="53" t="s">
        <v>280</v>
      </c>
      <c r="G34" s="54" t="s">
        <v>281</v>
      </c>
      <c r="H34" s="55"/>
    </row>
    <row r="35" spans="1:8" ht="45" customHeight="1" x14ac:dyDescent="0.2">
      <c r="A35" s="49">
        <v>23</v>
      </c>
      <c r="B35" s="50" t="s">
        <v>282</v>
      </c>
      <c r="C35" s="50" t="s">
        <v>227</v>
      </c>
      <c r="D35" s="51">
        <v>25</v>
      </c>
      <c r="E35" s="52">
        <v>25</v>
      </c>
      <c r="F35" s="53" t="s">
        <v>283</v>
      </c>
      <c r="G35" s="54" t="s">
        <v>281</v>
      </c>
      <c r="H35" s="55"/>
    </row>
    <row r="36" spans="1:8" ht="31.5" customHeight="1" x14ac:dyDescent="0.2">
      <c r="A36" s="49">
        <v>24</v>
      </c>
      <c r="B36" s="50" t="s">
        <v>284</v>
      </c>
      <c r="C36" s="50" t="s">
        <v>227</v>
      </c>
      <c r="D36" s="51">
        <v>30</v>
      </c>
      <c r="E36" s="52">
        <v>30</v>
      </c>
      <c r="F36" s="53" t="s">
        <v>285</v>
      </c>
      <c r="G36" s="54" t="s">
        <v>286</v>
      </c>
      <c r="H36" s="55"/>
    </row>
    <row r="37" spans="1:8" ht="46.5" customHeight="1" x14ac:dyDescent="0.2">
      <c r="A37" s="49">
        <v>25</v>
      </c>
      <c r="B37" s="50" t="s">
        <v>287</v>
      </c>
      <c r="C37" s="50" t="s">
        <v>227</v>
      </c>
      <c r="D37" s="51">
        <v>40</v>
      </c>
      <c r="E37" s="52">
        <v>40</v>
      </c>
      <c r="F37" s="53" t="s">
        <v>288</v>
      </c>
      <c r="G37" s="54" t="s">
        <v>317</v>
      </c>
      <c r="H37" s="55"/>
    </row>
    <row r="38" spans="1:8" ht="46.5" customHeight="1" x14ac:dyDescent="0.2">
      <c r="A38" s="49">
        <v>26</v>
      </c>
      <c r="B38" s="50" t="s">
        <v>289</v>
      </c>
      <c r="C38" s="50" t="s">
        <v>227</v>
      </c>
      <c r="D38" s="51">
        <v>35</v>
      </c>
      <c r="E38" s="52">
        <v>35</v>
      </c>
      <c r="F38" s="53" t="s">
        <v>290</v>
      </c>
      <c r="G38" s="54" t="s">
        <v>317</v>
      </c>
      <c r="H38" s="55"/>
    </row>
    <row r="39" spans="1:8" ht="46.5" customHeight="1" x14ac:dyDescent="0.2">
      <c r="A39" s="49">
        <v>27</v>
      </c>
      <c r="B39" s="50" t="s">
        <v>291</v>
      </c>
      <c r="C39" s="50" t="s">
        <v>227</v>
      </c>
      <c r="D39" s="51">
        <v>50</v>
      </c>
      <c r="E39" s="52">
        <v>50</v>
      </c>
      <c r="F39" s="53" t="s">
        <v>292</v>
      </c>
      <c r="G39" s="54" t="s">
        <v>293</v>
      </c>
      <c r="H39" s="55"/>
    </row>
    <row r="40" spans="1:8" ht="28.5" customHeight="1" x14ac:dyDescent="0.2">
      <c r="A40" s="49">
        <v>28</v>
      </c>
      <c r="B40" s="50" t="s">
        <v>294</v>
      </c>
      <c r="C40" s="50" t="s">
        <v>227</v>
      </c>
      <c r="D40" s="51">
        <v>0.4</v>
      </c>
      <c r="E40" s="52">
        <v>0.4</v>
      </c>
      <c r="F40" s="53" t="s">
        <v>295</v>
      </c>
      <c r="G40" s="54" t="s">
        <v>296</v>
      </c>
    </row>
    <row r="41" spans="1:8" ht="37.5" customHeight="1" x14ac:dyDescent="0.2">
      <c r="A41" s="49">
        <v>29</v>
      </c>
      <c r="B41" s="50" t="s">
        <v>297</v>
      </c>
      <c r="C41" s="50" t="s">
        <v>298</v>
      </c>
      <c r="D41" s="51">
        <v>1</v>
      </c>
      <c r="E41" s="52">
        <v>1</v>
      </c>
      <c r="F41" s="53" t="s">
        <v>299</v>
      </c>
      <c r="G41" s="85" t="s">
        <v>300</v>
      </c>
    </row>
    <row r="42" spans="1:8" ht="24.75" customHeight="1" x14ac:dyDescent="0.2">
      <c r="A42" s="49">
        <v>30</v>
      </c>
      <c r="B42" s="50" t="s">
        <v>301</v>
      </c>
      <c r="C42" s="50" t="s">
        <v>302</v>
      </c>
      <c r="D42" s="51">
        <v>25</v>
      </c>
      <c r="E42" s="52">
        <v>25</v>
      </c>
      <c r="F42" s="53" t="s">
        <v>303</v>
      </c>
      <c r="G42" s="54" t="s">
        <v>304</v>
      </c>
      <c r="H42" s="66"/>
    </row>
    <row r="43" spans="1:8" ht="24.75" customHeight="1" x14ac:dyDescent="0.2">
      <c r="A43" s="49">
        <v>31</v>
      </c>
      <c r="B43" s="50" t="s">
        <v>305</v>
      </c>
      <c r="C43" s="50" t="s">
        <v>302</v>
      </c>
      <c r="D43" s="51">
        <v>50</v>
      </c>
      <c r="E43" s="52">
        <v>50</v>
      </c>
      <c r="F43" s="53" t="s">
        <v>306</v>
      </c>
      <c r="G43" s="54" t="s">
        <v>304</v>
      </c>
      <c r="H43" s="66"/>
    </row>
    <row r="44" spans="1:8" ht="30" x14ac:dyDescent="0.2">
      <c r="A44" s="49">
        <v>32</v>
      </c>
      <c r="B44" s="50" t="s">
        <v>307</v>
      </c>
      <c r="C44" s="50" t="s">
        <v>308</v>
      </c>
      <c r="D44" s="51">
        <v>5.9999999999999995E-4</v>
      </c>
      <c r="E44" s="52">
        <v>5.9999999999999995E-4</v>
      </c>
      <c r="F44" s="53" t="s">
        <v>309</v>
      </c>
      <c r="G44" s="54" t="s">
        <v>310</v>
      </c>
    </row>
    <row r="45" spans="1:8" ht="15" x14ac:dyDescent="0.2">
      <c r="A45" s="49">
        <v>33</v>
      </c>
      <c r="B45" s="50" t="s">
        <v>311</v>
      </c>
      <c r="C45" s="50" t="s">
        <v>312</v>
      </c>
      <c r="D45" s="51">
        <v>50</v>
      </c>
      <c r="E45" s="52">
        <v>50</v>
      </c>
      <c r="F45" s="53" t="s">
        <v>58</v>
      </c>
      <c r="G45" s="54" t="s">
        <v>313</v>
      </c>
    </row>
    <row r="46" spans="1:8" ht="30" x14ac:dyDescent="0.2">
      <c r="A46" s="49">
        <v>34</v>
      </c>
      <c r="B46" s="50" t="s">
        <v>314</v>
      </c>
      <c r="C46" s="50" t="s">
        <v>315</v>
      </c>
      <c r="D46" s="51">
        <v>4</v>
      </c>
      <c r="E46" s="52">
        <v>4</v>
      </c>
      <c r="F46" s="53" t="s">
        <v>114</v>
      </c>
      <c r="G46" s="54" t="s">
        <v>316</v>
      </c>
    </row>
  </sheetData>
  <sheetProtection selectLockedCells="1" sort="0" autoFilter="0" selectUnlockedCells="1"/>
  <autoFilter ref="A4:G46"/>
  <mergeCells count="10">
    <mergeCell ref="A23:A25"/>
    <mergeCell ref="B23:B25"/>
    <mergeCell ref="C23:C25"/>
    <mergeCell ref="A1:G1"/>
    <mergeCell ref="A13:A15"/>
    <mergeCell ref="C13:C15"/>
    <mergeCell ref="A16:A21"/>
    <mergeCell ref="B16:B21"/>
    <mergeCell ref="C16:C21"/>
    <mergeCell ref="D16:D21"/>
  </mergeCells>
  <pageMargins left="0.78740157480314965" right="0.39370078740157483" top="0.78740157480314965" bottom="0.78740157480314965" header="0.51181102362204722" footer="0.51181102362204722"/>
  <pageSetup paperSize="9" scale="65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indexed="14"/>
  </sheetPr>
  <dimension ref="A1:AJ51"/>
  <sheetViews>
    <sheetView showZeros="0" view="pageBreakPreview" zoomScale="90" zoomScaleNormal="85" zoomScaleSheetLayoutView="90" workbookViewId="0">
      <pane xSplit="7" ySplit="5" topLeftCell="J6" activePane="bottomRight" state="frozen"/>
      <selection pane="topRight" activeCell="H1" sqref="H1"/>
      <selection pane="bottomLeft" activeCell="A6" sqref="A6"/>
      <selection pane="bottomRight" activeCell="AC23" sqref="AC23"/>
    </sheetView>
  </sheetViews>
  <sheetFormatPr defaultColWidth="9.140625" defaultRowHeight="12.75" x14ac:dyDescent="0.2"/>
  <cols>
    <col min="1" max="1" width="4.85546875" style="1" customWidth="1"/>
    <col min="2" max="2" width="12.140625" style="1" customWidth="1"/>
    <col min="3" max="3" width="10.7109375" style="1" customWidth="1"/>
    <col min="4" max="4" width="6.7109375" style="1" customWidth="1"/>
    <col min="5" max="5" width="7" style="1" customWidth="1"/>
    <col min="6" max="6" width="25.140625" style="1" customWidth="1"/>
    <col min="7" max="7" width="6" style="1" customWidth="1"/>
    <col min="8" max="35" width="4.28515625" style="2" customWidth="1"/>
    <col min="36" max="36" width="5.85546875" style="1" customWidth="1"/>
    <col min="37" max="16384" width="9.140625" style="2"/>
  </cols>
  <sheetData>
    <row r="1" spans="1:36" ht="18.95" customHeight="1" x14ac:dyDescent="0.2">
      <c r="A1" s="425" t="s">
        <v>7</v>
      </c>
      <c r="B1" s="425"/>
      <c r="C1" s="425"/>
      <c r="D1" s="425"/>
      <c r="E1" s="425"/>
      <c r="F1" s="425"/>
      <c r="G1" s="425"/>
    </row>
    <row r="2" spans="1:36" ht="11.25" customHeight="1" thickBot="1" x14ac:dyDescent="0.25"/>
    <row r="3" spans="1:36" ht="26.25" customHeight="1" x14ac:dyDescent="0.2">
      <c r="A3" s="426" t="s">
        <v>117</v>
      </c>
      <c r="B3" s="431" t="s">
        <v>107</v>
      </c>
      <c r="C3" s="428" t="s">
        <v>108</v>
      </c>
      <c r="D3" s="429"/>
      <c r="E3" s="430"/>
      <c r="F3" s="433"/>
      <c r="G3" s="36" t="s">
        <v>111</v>
      </c>
      <c r="H3" s="437" t="s">
        <v>17</v>
      </c>
      <c r="I3" s="437"/>
      <c r="J3" s="437"/>
      <c r="K3" s="437"/>
      <c r="L3" s="437"/>
      <c r="M3" s="437"/>
      <c r="N3" s="437"/>
      <c r="O3" s="437"/>
      <c r="P3" s="437"/>
      <c r="Q3" s="437"/>
      <c r="R3" s="437"/>
      <c r="S3" s="437"/>
      <c r="T3" s="437"/>
      <c r="U3" s="437"/>
      <c r="V3" s="437"/>
      <c r="W3" s="420" t="s">
        <v>109</v>
      </c>
      <c r="X3" s="421"/>
      <c r="Y3" s="421"/>
      <c r="Z3" s="421"/>
      <c r="AA3" s="421"/>
      <c r="AB3" s="421"/>
      <c r="AC3" s="421"/>
      <c r="AD3" s="421"/>
      <c r="AE3" s="421"/>
      <c r="AF3" s="421"/>
      <c r="AG3" s="421"/>
      <c r="AH3" s="421"/>
      <c r="AI3" s="422"/>
      <c r="AJ3" s="423" t="s">
        <v>118</v>
      </c>
    </row>
    <row r="4" spans="1:36" ht="117" customHeight="1" thickBot="1" x14ac:dyDescent="0.25">
      <c r="A4" s="427"/>
      <c r="B4" s="432"/>
      <c r="C4" s="3" t="s">
        <v>110</v>
      </c>
      <c r="D4" s="435" t="s">
        <v>193</v>
      </c>
      <c r="E4" s="436"/>
      <c r="F4" s="434"/>
      <c r="G4" s="37" t="s">
        <v>73</v>
      </c>
      <c r="H4" s="33" t="s">
        <v>112</v>
      </c>
      <c r="I4" s="4" t="s">
        <v>324</v>
      </c>
      <c r="J4" s="4" t="s">
        <v>60</v>
      </c>
      <c r="K4" s="4" t="s">
        <v>62</v>
      </c>
      <c r="L4" s="4" t="s">
        <v>135</v>
      </c>
      <c r="M4" s="4" t="s">
        <v>171</v>
      </c>
      <c r="N4" s="4" t="s">
        <v>136</v>
      </c>
      <c r="O4" s="4" t="s">
        <v>137</v>
      </c>
      <c r="P4" s="4" t="s">
        <v>2</v>
      </c>
      <c r="Q4" s="4" t="s">
        <v>40</v>
      </c>
      <c r="R4" s="4" t="s">
        <v>138</v>
      </c>
      <c r="S4" s="4" t="s">
        <v>61</v>
      </c>
      <c r="T4" s="4" t="s">
        <v>463</v>
      </c>
      <c r="U4" s="4" t="s">
        <v>462</v>
      </c>
      <c r="V4" s="4" t="s">
        <v>3</v>
      </c>
      <c r="W4" s="25" t="s">
        <v>8</v>
      </c>
      <c r="X4" s="4" t="s">
        <v>325</v>
      </c>
      <c r="Y4" s="4" t="s">
        <v>74</v>
      </c>
      <c r="Z4" s="14" t="s">
        <v>16</v>
      </c>
      <c r="AA4" s="14" t="s">
        <v>153</v>
      </c>
      <c r="AB4" s="4" t="s">
        <v>104</v>
      </c>
      <c r="AC4" s="4" t="s">
        <v>103</v>
      </c>
      <c r="AD4" s="4" t="s">
        <v>43</v>
      </c>
      <c r="AE4" s="14" t="s">
        <v>69</v>
      </c>
      <c r="AF4" s="14" t="s">
        <v>70</v>
      </c>
      <c r="AG4" s="14" t="s">
        <v>71</v>
      </c>
      <c r="AH4" s="14" t="s">
        <v>72</v>
      </c>
      <c r="AI4" s="26" t="s">
        <v>461</v>
      </c>
      <c r="AJ4" s="424"/>
    </row>
    <row r="5" spans="1:36" s="7" customFormat="1" ht="13.7" customHeight="1" x14ac:dyDescent="0.2">
      <c r="A5" s="8">
        <v>1</v>
      </c>
      <c r="B5" s="10">
        <v>2</v>
      </c>
      <c r="C5" s="9">
        <v>3</v>
      </c>
      <c r="D5" s="8">
        <v>4</v>
      </c>
      <c r="E5" s="10">
        <v>5</v>
      </c>
      <c r="F5" s="9">
        <v>6</v>
      </c>
      <c r="G5" s="38">
        <v>7</v>
      </c>
      <c r="H5" s="34">
        <v>8</v>
      </c>
      <c r="I5" s="8">
        <v>10</v>
      </c>
      <c r="J5" s="10">
        <v>11</v>
      </c>
      <c r="K5" s="9">
        <v>12</v>
      </c>
      <c r="L5" s="10">
        <v>14</v>
      </c>
      <c r="M5" s="8">
        <v>16</v>
      </c>
      <c r="N5" s="10">
        <v>17</v>
      </c>
      <c r="O5" s="9">
        <v>18</v>
      </c>
      <c r="P5" s="8">
        <v>19</v>
      </c>
      <c r="Q5" s="10">
        <v>20</v>
      </c>
      <c r="R5" s="9">
        <v>21</v>
      </c>
      <c r="S5" s="8">
        <v>22</v>
      </c>
      <c r="T5" s="10">
        <v>23</v>
      </c>
      <c r="U5" s="8">
        <v>25</v>
      </c>
      <c r="V5" s="10">
        <v>26</v>
      </c>
      <c r="W5" s="9">
        <v>27</v>
      </c>
      <c r="X5" s="8">
        <v>28</v>
      </c>
      <c r="Y5" s="10">
        <v>29</v>
      </c>
      <c r="Z5" s="9">
        <v>30</v>
      </c>
      <c r="AA5" s="8">
        <v>31</v>
      </c>
      <c r="AB5" s="10">
        <v>32</v>
      </c>
      <c r="AC5" s="9">
        <v>33</v>
      </c>
      <c r="AD5" s="8">
        <v>34</v>
      </c>
      <c r="AE5" s="10">
        <v>35</v>
      </c>
      <c r="AF5" s="9">
        <v>36</v>
      </c>
      <c r="AG5" s="8">
        <v>37</v>
      </c>
      <c r="AH5" s="10">
        <v>38</v>
      </c>
      <c r="AI5" s="9">
        <v>39</v>
      </c>
      <c r="AJ5" s="8">
        <v>40</v>
      </c>
    </row>
    <row r="6" spans="1:36" x14ac:dyDescent="0.2">
      <c r="A6" s="30">
        <v>1</v>
      </c>
      <c r="B6" s="24" t="s">
        <v>8</v>
      </c>
      <c r="C6" s="6" t="s">
        <v>156</v>
      </c>
      <c r="D6" s="11" t="s">
        <v>170</v>
      </c>
      <c r="E6" s="11" t="s">
        <v>190</v>
      </c>
      <c r="F6" s="12" t="str">
        <f>CONCATENATE(B6,C6,D6,E6)</f>
        <v>АЗиС07.03.01аб03</v>
      </c>
      <c r="G6" s="39">
        <v>32.5</v>
      </c>
      <c r="H6" s="35">
        <v>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27"/>
      <c r="X6" s="16"/>
      <c r="Y6" s="16"/>
      <c r="Z6" s="18"/>
      <c r="AA6" s="18"/>
      <c r="AB6" s="16"/>
      <c r="AC6" s="16"/>
      <c r="AD6" s="16"/>
      <c r="AE6" s="16"/>
      <c r="AF6" s="16"/>
      <c r="AG6" s="16"/>
      <c r="AH6" s="16"/>
      <c r="AI6" s="29">
        <v>1.5</v>
      </c>
      <c r="AJ6" s="5">
        <f t="shared" ref="AJ6:AJ48" si="0">SUM(G6:AI6)</f>
        <v>35</v>
      </c>
    </row>
    <row r="7" spans="1:36" x14ac:dyDescent="0.2">
      <c r="A7" s="30">
        <v>2</v>
      </c>
      <c r="B7" s="24" t="s">
        <v>8</v>
      </c>
      <c r="C7" s="6" t="s">
        <v>156</v>
      </c>
      <c r="D7" s="11" t="s">
        <v>170</v>
      </c>
      <c r="E7" s="11" t="s">
        <v>191</v>
      </c>
      <c r="F7" s="12" t="str">
        <f>CONCATENATE(B7,C7,D7,E7)</f>
        <v>АЗиС07.03.01аб02</v>
      </c>
      <c r="G7" s="39">
        <v>32.5</v>
      </c>
      <c r="H7" s="35">
        <v>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27"/>
      <c r="X7" s="16"/>
      <c r="Y7" s="16"/>
      <c r="Z7" s="18"/>
      <c r="AA7" s="18"/>
      <c r="AB7" s="16"/>
      <c r="AC7" s="16"/>
      <c r="AD7" s="16"/>
      <c r="AE7" s="16"/>
      <c r="AF7" s="16"/>
      <c r="AG7" s="16"/>
      <c r="AH7" s="16"/>
      <c r="AI7" s="29">
        <v>1.5</v>
      </c>
      <c r="AJ7" s="5">
        <f t="shared" si="0"/>
        <v>35</v>
      </c>
    </row>
    <row r="8" spans="1:36" x14ac:dyDescent="0.2">
      <c r="A8" s="30">
        <v>3</v>
      </c>
      <c r="B8" s="24" t="s">
        <v>325</v>
      </c>
      <c r="C8" s="6" t="s">
        <v>162</v>
      </c>
      <c r="D8" s="11" t="s">
        <v>170</v>
      </c>
      <c r="E8" s="11" t="s">
        <v>39</v>
      </c>
      <c r="F8" s="12" t="str">
        <f>CONCATENATE(B8,C8,D8,E8)</f>
        <v>БЖДвСиГХ20.03.01абБЖТ</v>
      </c>
      <c r="G8" s="39">
        <v>19.5</v>
      </c>
      <c r="H8" s="35"/>
      <c r="I8" s="16">
        <v>0.5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27"/>
      <c r="X8" s="17"/>
      <c r="Y8" s="16"/>
      <c r="Z8" s="18"/>
      <c r="AA8" s="18"/>
      <c r="AB8" s="16"/>
      <c r="AC8" s="16"/>
      <c r="AD8" s="16"/>
      <c r="AE8" s="16"/>
      <c r="AF8" s="16"/>
      <c r="AG8" s="16"/>
      <c r="AH8" s="16"/>
      <c r="AI8" s="28"/>
      <c r="AJ8" s="5">
        <f t="shared" si="0"/>
        <v>20</v>
      </c>
    </row>
    <row r="9" spans="1:36" x14ac:dyDescent="0.2">
      <c r="A9" s="30">
        <v>4</v>
      </c>
      <c r="B9" s="24" t="s">
        <v>325</v>
      </c>
      <c r="C9" s="6" t="s">
        <v>162</v>
      </c>
      <c r="D9" s="11" t="s">
        <v>170</v>
      </c>
      <c r="E9" s="11" t="s">
        <v>166</v>
      </c>
      <c r="F9" s="12" t="str">
        <f t="shared" ref="F9:F48" si="1">CONCATENATE(B9,C9,D9,E9)</f>
        <v>БЖДвСиГХ20.03.01абБТПП</v>
      </c>
      <c r="G9" s="39">
        <v>19.5</v>
      </c>
      <c r="H9" s="35"/>
      <c r="I9" s="16">
        <v>0.5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7"/>
      <c r="X9" s="17"/>
      <c r="Y9" s="16"/>
      <c r="Z9" s="18"/>
      <c r="AA9" s="18"/>
      <c r="AB9" s="16"/>
      <c r="AC9" s="16"/>
      <c r="AD9" s="16"/>
      <c r="AE9" s="16"/>
      <c r="AF9" s="16"/>
      <c r="AG9" s="16"/>
      <c r="AH9" s="16"/>
      <c r="AI9" s="28"/>
      <c r="AJ9" s="5">
        <f t="shared" si="0"/>
        <v>20</v>
      </c>
    </row>
    <row r="10" spans="1:36" x14ac:dyDescent="0.2">
      <c r="A10" s="30">
        <v>5</v>
      </c>
      <c r="B10" s="24" t="s">
        <v>325</v>
      </c>
      <c r="C10" s="6" t="s">
        <v>162</v>
      </c>
      <c r="D10" s="11" t="s">
        <v>170</v>
      </c>
      <c r="E10" s="11" t="s">
        <v>167</v>
      </c>
      <c r="F10" s="12" t="str">
        <f t="shared" si="1"/>
        <v>БЖДвСиГХ20.03.01абЗОС</v>
      </c>
      <c r="G10" s="39">
        <v>19.5</v>
      </c>
      <c r="H10" s="35"/>
      <c r="I10" s="16">
        <v>0.5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7"/>
      <c r="X10" s="17"/>
      <c r="Y10" s="16"/>
      <c r="Z10" s="18"/>
      <c r="AA10" s="18"/>
      <c r="AB10" s="16"/>
      <c r="AC10" s="16"/>
      <c r="AD10" s="16"/>
      <c r="AE10" s="16"/>
      <c r="AF10" s="16"/>
      <c r="AG10" s="16"/>
      <c r="AH10" s="16"/>
      <c r="AI10" s="28"/>
      <c r="AJ10" s="5">
        <f t="shared" si="0"/>
        <v>20</v>
      </c>
    </row>
    <row r="11" spans="1:36" x14ac:dyDescent="0.2">
      <c r="A11" s="30">
        <v>6</v>
      </c>
      <c r="B11" s="24" t="s">
        <v>325</v>
      </c>
      <c r="C11" s="6" t="s">
        <v>158</v>
      </c>
      <c r="D11" s="11" t="s">
        <v>139</v>
      </c>
      <c r="E11" s="11" t="s">
        <v>167</v>
      </c>
      <c r="F11" s="12" t="str">
        <f t="shared" si="1"/>
        <v>БЖДвСиГХ20.04.01мЗОС</v>
      </c>
      <c r="G11" s="39">
        <v>30</v>
      </c>
      <c r="H11" s="3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7"/>
      <c r="X11" s="17"/>
      <c r="Y11" s="16"/>
      <c r="Z11" s="18"/>
      <c r="AA11" s="18"/>
      <c r="AB11" s="16"/>
      <c r="AC11" s="16"/>
      <c r="AD11" s="16"/>
      <c r="AE11" s="16"/>
      <c r="AF11" s="16"/>
      <c r="AG11" s="16"/>
      <c r="AH11" s="16"/>
      <c r="AI11" s="28"/>
      <c r="AJ11" s="5">
        <f t="shared" si="0"/>
        <v>30</v>
      </c>
    </row>
    <row r="12" spans="1:36" x14ac:dyDescent="0.2">
      <c r="A12" s="30">
        <v>7</v>
      </c>
      <c r="B12" s="24" t="s">
        <v>106</v>
      </c>
      <c r="C12" s="6" t="s">
        <v>23</v>
      </c>
      <c r="D12" s="11" t="s">
        <v>170</v>
      </c>
      <c r="E12" s="11"/>
      <c r="F12" s="12" t="str">
        <f t="shared" si="1"/>
        <v>ВиВ08.03.01аб</v>
      </c>
      <c r="G12" s="39">
        <v>19</v>
      </c>
      <c r="H12" s="35"/>
      <c r="I12" s="16"/>
      <c r="J12" s="16">
        <v>0.5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7"/>
      <c r="X12" s="17"/>
      <c r="Y12" s="16"/>
      <c r="Z12" s="18"/>
      <c r="AA12" s="18"/>
      <c r="AB12" s="16"/>
      <c r="AC12" s="16"/>
      <c r="AD12" s="16"/>
      <c r="AE12" s="16"/>
      <c r="AF12" s="16"/>
      <c r="AG12" s="16"/>
      <c r="AH12" s="16"/>
      <c r="AI12" s="28">
        <v>0.5</v>
      </c>
      <c r="AJ12" s="5">
        <f t="shared" si="0"/>
        <v>20</v>
      </c>
    </row>
    <row r="13" spans="1:36" x14ac:dyDescent="0.2">
      <c r="A13" s="30">
        <v>8</v>
      </c>
      <c r="B13" s="24" t="s">
        <v>106</v>
      </c>
      <c r="C13" s="6" t="s">
        <v>155</v>
      </c>
      <c r="D13" s="11" t="s">
        <v>139</v>
      </c>
      <c r="E13" s="11" t="s">
        <v>41</v>
      </c>
      <c r="F13" s="12" t="str">
        <f t="shared" si="1"/>
        <v>ВиВ08.04.01м04</v>
      </c>
      <c r="G13" s="39">
        <v>30</v>
      </c>
      <c r="H13" s="3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7"/>
      <c r="X13" s="16"/>
      <c r="Y13" s="16"/>
      <c r="Z13" s="18"/>
      <c r="AA13" s="18"/>
      <c r="AB13" s="16"/>
      <c r="AC13" s="16"/>
      <c r="AD13" s="16"/>
      <c r="AE13" s="16"/>
      <c r="AF13" s="16"/>
      <c r="AG13" s="16"/>
      <c r="AH13" s="16"/>
      <c r="AI13" s="29"/>
      <c r="AJ13" s="5">
        <f t="shared" si="0"/>
        <v>30</v>
      </c>
    </row>
    <row r="14" spans="1:36" x14ac:dyDescent="0.2">
      <c r="A14" s="30">
        <v>9</v>
      </c>
      <c r="B14" s="24" t="s">
        <v>74</v>
      </c>
      <c r="C14" s="6" t="s">
        <v>18</v>
      </c>
      <c r="D14" s="11" t="s">
        <v>164</v>
      </c>
      <c r="E14" s="11"/>
      <c r="F14" s="12" t="str">
        <f t="shared" si="1"/>
        <v>ДиМДИ54.05.01с</v>
      </c>
      <c r="G14" s="39">
        <v>30</v>
      </c>
      <c r="H14" s="35"/>
      <c r="I14" s="16"/>
      <c r="J14" s="16"/>
      <c r="K14" s="16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7"/>
      <c r="X14" s="16"/>
      <c r="Y14" s="16">
        <v>17</v>
      </c>
      <c r="Z14" s="18"/>
      <c r="AA14" s="18"/>
      <c r="AB14" s="16"/>
      <c r="AC14" s="16"/>
      <c r="AD14" s="16"/>
      <c r="AE14" s="16"/>
      <c r="AF14" s="16"/>
      <c r="AG14" s="16"/>
      <c r="AH14" s="16"/>
      <c r="AI14" s="29">
        <v>2</v>
      </c>
      <c r="AJ14" s="5">
        <f t="shared" si="0"/>
        <v>50</v>
      </c>
    </row>
    <row r="15" spans="1:36" x14ac:dyDescent="0.2">
      <c r="A15" s="30">
        <v>10</v>
      </c>
      <c r="B15" s="24" t="s">
        <v>74</v>
      </c>
      <c r="C15" s="6" t="s">
        <v>157</v>
      </c>
      <c r="D15" s="11" t="s">
        <v>170</v>
      </c>
      <c r="E15" s="11" t="s">
        <v>189</v>
      </c>
      <c r="F15" s="12" t="str">
        <f t="shared" si="1"/>
        <v>ДиМДИ07.03.03аб01</v>
      </c>
      <c r="G15" s="39">
        <v>33</v>
      </c>
      <c r="H15" s="35"/>
      <c r="I15" s="16"/>
      <c r="J15" s="16"/>
      <c r="K15" s="16">
        <v>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27"/>
      <c r="X15" s="16"/>
      <c r="Y15" s="16"/>
      <c r="Z15" s="18"/>
      <c r="AA15" s="18"/>
      <c r="AB15" s="16"/>
      <c r="AC15" s="16"/>
      <c r="AD15" s="16"/>
      <c r="AE15" s="16"/>
      <c r="AF15" s="16"/>
      <c r="AG15" s="16"/>
      <c r="AH15" s="16"/>
      <c r="AI15" s="29">
        <v>1</v>
      </c>
      <c r="AJ15" s="5">
        <f t="shared" si="0"/>
        <v>35</v>
      </c>
    </row>
    <row r="16" spans="1:36" x14ac:dyDescent="0.2">
      <c r="A16" s="30">
        <v>11</v>
      </c>
      <c r="B16" s="24" t="s">
        <v>74</v>
      </c>
      <c r="C16" s="6" t="s">
        <v>157</v>
      </c>
      <c r="D16" s="11" t="s">
        <v>170</v>
      </c>
      <c r="E16" s="11" t="s">
        <v>191</v>
      </c>
      <c r="F16" s="12" t="str">
        <f t="shared" si="1"/>
        <v>ДиМДИ07.03.03аб02</v>
      </c>
      <c r="G16" s="39">
        <v>33</v>
      </c>
      <c r="H16" s="35"/>
      <c r="I16" s="16"/>
      <c r="J16" s="16"/>
      <c r="K16" s="16">
        <v>1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7"/>
      <c r="X16" s="16"/>
      <c r="Y16" s="16"/>
      <c r="Z16" s="18"/>
      <c r="AA16" s="18"/>
      <c r="AB16" s="16"/>
      <c r="AC16" s="16"/>
      <c r="AD16" s="16"/>
      <c r="AE16" s="16"/>
      <c r="AF16" s="16"/>
      <c r="AG16" s="16"/>
      <c r="AH16" s="16"/>
      <c r="AI16" s="29">
        <v>1</v>
      </c>
      <c r="AJ16" s="5">
        <f t="shared" si="0"/>
        <v>35</v>
      </c>
    </row>
    <row r="17" spans="1:36" x14ac:dyDescent="0.2">
      <c r="A17" s="30">
        <v>12</v>
      </c>
      <c r="B17" s="24" t="s">
        <v>15</v>
      </c>
      <c r="C17" s="6" t="s">
        <v>161</v>
      </c>
      <c r="D17" s="11" t="s">
        <v>170</v>
      </c>
      <c r="E17" s="11"/>
      <c r="F17" s="12" t="str">
        <f>CONCATENATE(B17,C17,D17,E17)</f>
        <v>НГС15.03.02аб</v>
      </c>
      <c r="G17" s="40">
        <v>19.5</v>
      </c>
      <c r="H17" s="35"/>
      <c r="I17" s="16"/>
      <c r="J17" s="16"/>
      <c r="K17" s="16"/>
      <c r="L17" s="16">
        <v>0.5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27"/>
      <c r="X17" s="16"/>
      <c r="Y17" s="16"/>
      <c r="Z17" s="18"/>
      <c r="AA17" s="18"/>
      <c r="AB17" s="18"/>
      <c r="AC17" s="16"/>
      <c r="AD17" s="16"/>
      <c r="AE17" s="16"/>
      <c r="AF17" s="16"/>
      <c r="AG17" s="16"/>
      <c r="AH17" s="16"/>
      <c r="AI17" s="29"/>
      <c r="AJ17" s="5">
        <f t="shared" si="0"/>
        <v>20</v>
      </c>
    </row>
    <row r="18" spans="1:36" x14ac:dyDescent="0.2">
      <c r="A18" s="30">
        <v>13</v>
      </c>
      <c r="B18" s="24" t="s">
        <v>15</v>
      </c>
      <c r="C18" s="6" t="s">
        <v>23</v>
      </c>
      <c r="D18" s="11" t="s">
        <v>170</v>
      </c>
      <c r="E18" s="11"/>
      <c r="F18" s="12" t="str">
        <f>CONCATENATE(B18,C18,D18,E18)</f>
        <v>НГС08.03.01аб</v>
      </c>
      <c r="G18" s="40">
        <v>19.5</v>
      </c>
      <c r="H18" s="35"/>
      <c r="I18" s="16"/>
      <c r="J18" s="16"/>
      <c r="K18" s="16"/>
      <c r="L18" s="16">
        <v>0.5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27"/>
      <c r="X18" s="16"/>
      <c r="Y18" s="16"/>
      <c r="Z18" s="18"/>
      <c r="AA18" s="18"/>
      <c r="AB18" s="18"/>
      <c r="AC18" s="16"/>
      <c r="AD18" s="16"/>
      <c r="AE18" s="16"/>
      <c r="AF18" s="16"/>
      <c r="AG18" s="16"/>
      <c r="AH18" s="16"/>
      <c r="AI18" s="29"/>
      <c r="AJ18" s="5">
        <f t="shared" si="0"/>
        <v>20</v>
      </c>
    </row>
    <row r="19" spans="1:36" x14ac:dyDescent="0.2">
      <c r="A19" s="30">
        <v>13</v>
      </c>
      <c r="B19" s="24" t="s">
        <v>15</v>
      </c>
      <c r="C19" s="6" t="s">
        <v>155</v>
      </c>
      <c r="D19" s="11" t="s">
        <v>139</v>
      </c>
      <c r="E19" s="11"/>
      <c r="F19" s="12" t="str">
        <f t="shared" ref="F19" si="2">CONCATENATE(B19,C19,D19,E19)</f>
        <v>НГС08.04.01м</v>
      </c>
      <c r="G19" s="40">
        <v>30</v>
      </c>
      <c r="H19" s="3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27"/>
      <c r="X19" s="16"/>
      <c r="Y19" s="16"/>
      <c r="Z19" s="18"/>
      <c r="AA19" s="18"/>
      <c r="AB19" s="18"/>
      <c r="AC19" s="16"/>
      <c r="AD19" s="16"/>
      <c r="AE19" s="16"/>
      <c r="AF19" s="16"/>
      <c r="AG19" s="16"/>
      <c r="AH19" s="16"/>
      <c r="AI19" s="29"/>
      <c r="AJ19" s="5">
        <f t="shared" si="0"/>
        <v>30</v>
      </c>
    </row>
    <row r="20" spans="1:36" x14ac:dyDescent="0.2">
      <c r="A20" s="30">
        <v>14</v>
      </c>
      <c r="B20" s="24" t="s">
        <v>150</v>
      </c>
      <c r="C20" s="6" t="s">
        <v>159</v>
      </c>
      <c r="D20" s="11" t="s">
        <v>164</v>
      </c>
      <c r="E20" s="11"/>
      <c r="F20" s="12" t="str">
        <f t="shared" si="1"/>
        <v>ПБиЗЧС20.05.01с</v>
      </c>
      <c r="G20" s="40">
        <v>24.5</v>
      </c>
      <c r="H20" s="35"/>
      <c r="I20" s="16"/>
      <c r="J20" s="16"/>
      <c r="K20" s="16"/>
      <c r="L20" s="16"/>
      <c r="M20" s="16">
        <v>0.5</v>
      </c>
      <c r="N20" s="16"/>
      <c r="O20" s="16"/>
      <c r="P20" s="16"/>
      <c r="Q20" s="16"/>
      <c r="R20" s="16"/>
      <c r="S20" s="16"/>
      <c r="T20" s="16"/>
      <c r="U20" s="16"/>
      <c r="V20" s="16"/>
      <c r="W20" s="27"/>
      <c r="X20" s="16"/>
      <c r="Y20" s="16"/>
      <c r="Z20" s="18"/>
      <c r="AA20" s="18"/>
      <c r="AB20" s="16"/>
      <c r="AC20" s="16"/>
      <c r="AD20" s="16"/>
      <c r="AE20" s="16"/>
      <c r="AF20" s="16"/>
      <c r="AG20" s="16"/>
      <c r="AH20" s="16"/>
      <c r="AI20" s="29"/>
      <c r="AJ20" s="5">
        <f t="shared" si="0"/>
        <v>25</v>
      </c>
    </row>
    <row r="21" spans="1:36" x14ac:dyDescent="0.2">
      <c r="A21" s="30">
        <v>15</v>
      </c>
      <c r="B21" s="24" t="s">
        <v>150</v>
      </c>
      <c r="C21" s="6" t="s">
        <v>162</v>
      </c>
      <c r="D21" s="11" t="s">
        <v>170</v>
      </c>
      <c r="E21" s="11" t="s">
        <v>1</v>
      </c>
      <c r="F21" s="12" t="str">
        <f t="shared" si="1"/>
        <v>ПБиЗЧС20.03.01абЗЧС</v>
      </c>
      <c r="G21" s="39">
        <v>19.5</v>
      </c>
      <c r="H21" s="35"/>
      <c r="I21" s="16"/>
      <c r="J21" s="16"/>
      <c r="K21" s="16"/>
      <c r="L21" s="16"/>
      <c r="M21" s="16">
        <v>0.5</v>
      </c>
      <c r="N21" s="16"/>
      <c r="O21" s="16"/>
      <c r="P21" s="16"/>
      <c r="Q21" s="16"/>
      <c r="R21" s="16"/>
      <c r="S21" s="16"/>
      <c r="T21" s="16"/>
      <c r="U21" s="16"/>
      <c r="V21" s="16"/>
      <c r="W21" s="27"/>
      <c r="X21" s="16"/>
      <c r="Y21" s="16"/>
      <c r="Z21" s="18"/>
      <c r="AA21" s="18"/>
      <c r="AB21" s="16"/>
      <c r="AC21" s="16"/>
      <c r="AD21" s="16"/>
      <c r="AE21" s="16"/>
      <c r="AF21" s="16"/>
      <c r="AG21" s="16"/>
      <c r="AH21" s="16"/>
      <c r="AI21" s="29"/>
      <c r="AJ21" s="5">
        <f t="shared" si="0"/>
        <v>20</v>
      </c>
    </row>
    <row r="22" spans="1:36" x14ac:dyDescent="0.2">
      <c r="A22" s="30">
        <v>16</v>
      </c>
      <c r="B22" s="24" t="s">
        <v>150</v>
      </c>
      <c r="C22" s="6" t="s">
        <v>158</v>
      </c>
      <c r="D22" s="11" t="s">
        <v>139</v>
      </c>
      <c r="E22" s="11" t="s">
        <v>191</v>
      </c>
      <c r="F22" s="12" t="str">
        <f t="shared" si="1"/>
        <v>ПБиЗЧС20.04.01м02</v>
      </c>
      <c r="G22" s="39">
        <v>30</v>
      </c>
      <c r="H22" s="3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27"/>
      <c r="X22" s="17"/>
      <c r="Y22" s="16"/>
      <c r="Z22" s="18"/>
      <c r="AA22" s="18"/>
      <c r="AB22" s="16"/>
      <c r="AC22" s="16"/>
      <c r="AD22" s="16"/>
      <c r="AE22" s="16"/>
      <c r="AF22" s="16"/>
      <c r="AG22" s="16"/>
      <c r="AH22" s="16"/>
      <c r="AI22" s="28"/>
      <c r="AJ22" s="5">
        <f t="shared" si="0"/>
        <v>30</v>
      </c>
    </row>
    <row r="23" spans="1:36" x14ac:dyDescent="0.2">
      <c r="A23" s="30">
        <v>17</v>
      </c>
      <c r="B23" s="24" t="s">
        <v>16</v>
      </c>
      <c r="C23" s="6" t="s">
        <v>23</v>
      </c>
      <c r="D23" s="11" t="s">
        <v>170</v>
      </c>
      <c r="E23" s="11" t="s">
        <v>335</v>
      </c>
      <c r="F23" s="12" t="str">
        <f>CONCATENATE(B23,C23,D23,E23)</f>
        <v>СиЭТС08.03.01аботи</v>
      </c>
      <c r="G23" s="39">
        <v>18.5</v>
      </c>
      <c r="H23" s="35"/>
      <c r="I23" s="16"/>
      <c r="J23" s="16"/>
      <c r="K23" s="16"/>
      <c r="L23" s="16"/>
      <c r="M23" s="16"/>
      <c r="N23" s="16">
        <v>0.5</v>
      </c>
      <c r="O23" s="16"/>
      <c r="P23" s="16"/>
      <c r="Q23" s="16"/>
      <c r="R23" s="16"/>
      <c r="S23" s="16"/>
      <c r="T23" s="16"/>
      <c r="U23" s="16"/>
      <c r="V23" s="16"/>
      <c r="W23" s="27"/>
      <c r="X23" s="16"/>
      <c r="Y23" s="16"/>
      <c r="Z23" s="18">
        <v>1</v>
      </c>
      <c r="AA23" s="18"/>
      <c r="AB23" s="16"/>
      <c r="AC23" s="16"/>
      <c r="AD23" s="16"/>
      <c r="AE23" s="16"/>
      <c r="AF23" s="16"/>
      <c r="AG23" s="16"/>
      <c r="AH23" s="16"/>
      <c r="AI23" s="29"/>
      <c r="AJ23" s="5">
        <f t="shared" si="0"/>
        <v>20</v>
      </c>
    </row>
    <row r="24" spans="1:36" x14ac:dyDescent="0.2">
      <c r="A24" s="30">
        <v>18</v>
      </c>
      <c r="B24" s="24" t="s">
        <v>16</v>
      </c>
      <c r="C24" s="6" t="s">
        <v>21</v>
      </c>
      <c r="D24" s="11" t="s">
        <v>170</v>
      </c>
      <c r="E24" s="11"/>
      <c r="F24" s="12" t="str">
        <f>CONCATENATE(B24,C24,D24,E24)</f>
        <v>СиЭТС23.03.01аб</v>
      </c>
      <c r="G24" s="39">
        <v>18.5</v>
      </c>
      <c r="H24" s="35"/>
      <c r="I24" s="16"/>
      <c r="J24" s="16"/>
      <c r="K24" s="16"/>
      <c r="L24" s="16"/>
      <c r="M24" s="16"/>
      <c r="N24" s="16">
        <v>0.5</v>
      </c>
      <c r="O24" s="16"/>
      <c r="P24" s="16"/>
      <c r="Q24" s="16"/>
      <c r="R24" s="16"/>
      <c r="S24" s="16"/>
      <c r="T24" s="16"/>
      <c r="U24" s="16"/>
      <c r="V24" s="16"/>
      <c r="W24" s="27"/>
      <c r="X24" s="16"/>
      <c r="Y24" s="16"/>
      <c r="Z24" s="18"/>
      <c r="AA24" s="18">
        <v>1</v>
      </c>
      <c r="AB24" s="16"/>
      <c r="AC24" s="16"/>
      <c r="AD24" s="16"/>
      <c r="AE24" s="16"/>
      <c r="AF24" s="16"/>
      <c r="AG24" s="16"/>
      <c r="AH24" s="16"/>
      <c r="AI24" s="29"/>
      <c r="AJ24" s="5">
        <f t="shared" si="0"/>
        <v>20</v>
      </c>
    </row>
    <row r="25" spans="1:36" x14ac:dyDescent="0.2">
      <c r="A25" s="30">
        <v>19</v>
      </c>
      <c r="B25" s="24" t="s">
        <v>16</v>
      </c>
      <c r="C25" s="6" t="s">
        <v>23</v>
      </c>
      <c r="D25" s="11" t="s">
        <v>170</v>
      </c>
      <c r="E25" s="11" t="s">
        <v>168</v>
      </c>
      <c r="F25" s="12" t="str">
        <f t="shared" ref="F25:F26" si="3">CONCATENATE(B25,C25,D25,E25)</f>
        <v>СиЭТС08.03.01абад</v>
      </c>
      <c r="G25" s="39">
        <v>18.5</v>
      </c>
      <c r="H25" s="35"/>
      <c r="I25" s="16"/>
      <c r="J25" s="16"/>
      <c r="K25" s="16"/>
      <c r="L25" s="16"/>
      <c r="M25" s="16"/>
      <c r="N25" s="16">
        <v>0.5</v>
      </c>
      <c r="O25" s="16"/>
      <c r="P25" s="16"/>
      <c r="Q25" s="16"/>
      <c r="R25" s="16"/>
      <c r="S25" s="16"/>
      <c r="T25" s="16"/>
      <c r="U25" s="16"/>
      <c r="V25" s="16"/>
      <c r="W25" s="27"/>
      <c r="X25" s="16"/>
      <c r="Y25" s="16"/>
      <c r="Z25" s="18"/>
      <c r="AA25" s="18">
        <v>1</v>
      </c>
      <c r="AB25" s="16"/>
      <c r="AC25" s="16"/>
      <c r="AD25" s="16"/>
      <c r="AE25" s="16"/>
      <c r="AF25" s="16"/>
      <c r="AG25" s="16"/>
      <c r="AH25" s="16"/>
      <c r="AI25" s="29"/>
      <c r="AJ25" s="5">
        <f t="shared" si="0"/>
        <v>20</v>
      </c>
    </row>
    <row r="26" spans="1:36" x14ac:dyDescent="0.2">
      <c r="A26" s="30">
        <v>20</v>
      </c>
      <c r="B26" s="24" t="s">
        <v>16</v>
      </c>
      <c r="C26" s="6" t="s">
        <v>155</v>
      </c>
      <c r="D26" s="11" t="s">
        <v>139</v>
      </c>
      <c r="E26" s="11" t="s">
        <v>190</v>
      </c>
      <c r="F26" s="12" t="str">
        <f t="shared" si="3"/>
        <v>СиЭТС08.04.01м03</v>
      </c>
      <c r="G26" s="40">
        <v>30</v>
      </c>
      <c r="H26" s="3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27"/>
      <c r="X26" s="16"/>
      <c r="Y26" s="16"/>
      <c r="Z26" s="18"/>
      <c r="AA26" s="18"/>
      <c r="AB26" s="16"/>
      <c r="AC26" s="16"/>
      <c r="AD26" s="16"/>
      <c r="AE26" s="16"/>
      <c r="AF26" s="16"/>
      <c r="AG26" s="16"/>
      <c r="AH26" s="16"/>
      <c r="AI26" s="29"/>
      <c r="AJ26" s="5">
        <f t="shared" si="0"/>
        <v>30</v>
      </c>
    </row>
    <row r="27" spans="1:36" x14ac:dyDescent="0.2">
      <c r="A27" s="30">
        <v>21</v>
      </c>
      <c r="B27" s="24" t="s">
        <v>104</v>
      </c>
      <c r="C27" s="6" t="s">
        <v>163</v>
      </c>
      <c r="D27" s="11" t="s">
        <v>164</v>
      </c>
      <c r="E27" s="11"/>
      <c r="F27" s="12" t="str">
        <f t="shared" si="1"/>
        <v>СКОиНС08.05.01с</v>
      </c>
      <c r="G27" s="40">
        <v>21.5</v>
      </c>
      <c r="H27" s="35"/>
      <c r="I27" s="16"/>
      <c r="J27" s="16"/>
      <c r="K27" s="16"/>
      <c r="L27" s="16"/>
      <c r="M27" s="16"/>
      <c r="N27" s="16"/>
      <c r="O27" s="16">
        <v>0.5</v>
      </c>
      <c r="P27" s="16"/>
      <c r="Q27" s="16"/>
      <c r="R27" s="16"/>
      <c r="S27" s="16"/>
      <c r="T27" s="16"/>
      <c r="U27" s="16"/>
      <c r="V27" s="16"/>
      <c r="W27" s="27">
        <v>1.5</v>
      </c>
      <c r="X27" s="16"/>
      <c r="Y27" s="16"/>
      <c r="Z27" s="18"/>
      <c r="AA27" s="18"/>
      <c r="AB27" s="16"/>
      <c r="AC27" s="16">
        <v>1</v>
      </c>
      <c r="AD27" s="16"/>
      <c r="AE27" s="16"/>
      <c r="AF27" s="16"/>
      <c r="AG27" s="16"/>
      <c r="AH27" s="16"/>
      <c r="AI27" s="29">
        <v>0.5</v>
      </c>
      <c r="AJ27" s="5">
        <f t="shared" si="0"/>
        <v>25</v>
      </c>
    </row>
    <row r="28" spans="1:36" x14ac:dyDescent="0.2">
      <c r="A28" s="30">
        <v>22</v>
      </c>
      <c r="B28" s="24" t="s">
        <v>104</v>
      </c>
      <c r="C28" s="6" t="s">
        <v>23</v>
      </c>
      <c r="D28" s="11" t="s">
        <v>170</v>
      </c>
      <c r="E28" s="11" t="s">
        <v>169</v>
      </c>
      <c r="F28" s="12" t="str">
        <f>CONCATENATE(B28,C28,D28,E28)</f>
        <v>СКОиНС08.03.01абпгс</v>
      </c>
      <c r="G28" s="40">
        <v>16</v>
      </c>
      <c r="H28" s="35"/>
      <c r="I28" s="16"/>
      <c r="J28" s="16"/>
      <c r="K28" s="16"/>
      <c r="L28" s="16"/>
      <c r="M28" s="16"/>
      <c r="N28" s="16"/>
      <c r="O28" s="16">
        <v>0.5</v>
      </c>
      <c r="P28" s="16"/>
      <c r="Q28" s="16"/>
      <c r="R28" s="16"/>
      <c r="S28" s="16"/>
      <c r="T28" s="16"/>
      <c r="U28" s="16"/>
      <c r="V28" s="16"/>
      <c r="W28" s="27">
        <v>1</v>
      </c>
      <c r="X28" s="16"/>
      <c r="Y28" s="16"/>
      <c r="Z28" s="18"/>
      <c r="AA28" s="18"/>
      <c r="AB28" s="16"/>
      <c r="AC28" s="16">
        <v>2</v>
      </c>
      <c r="AD28" s="16"/>
      <c r="AE28" s="16"/>
      <c r="AF28" s="16"/>
      <c r="AG28" s="16"/>
      <c r="AH28" s="16"/>
      <c r="AI28" s="29">
        <v>0.5</v>
      </c>
      <c r="AJ28" s="5">
        <f t="shared" si="0"/>
        <v>20</v>
      </c>
    </row>
    <row r="29" spans="1:36" x14ac:dyDescent="0.2">
      <c r="A29" s="30">
        <v>23</v>
      </c>
      <c r="B29" s="24" t="s">
        <v>104</v>
      </c>
      <c r="C29" s="6" t="s">
        <v>155</v>
      </c>
      <c r="D29" s="11" t="s">
        <v>139</v>
      </c>
      <c r="E29" s="11"/>
      <c r="F29" s="12" t="str">
        <f t="shared" si="1"/>
        <v>СКОиНС08.04.01м</v>
      </c>
      <c r="G29" s="40">
        <v>30</v>
      </c>
      <c r="H29" s="3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27"/>
      <c r="X29" s="16"/>
      <c r="Y29" s="16"/>
      <c r="Z29" s="18"/>
      <c r="AA29" s="18"/>
      <c r="AB29" s="16"/>
      <c r="AC29" s="16"/>
      <c r="AD29" s="16"/>
      <c r="AE29" s="16"/>
      <c r="AF29" s="16"/>
      <c r="AG29" s="16"/>
      <c r="AH29" s="16"/>
      <c r="AI29" s="29"/>
      <c r="AJ29" s="5">
        <f t="shared" si="0"/>
        <v>30</v>
      </c>
    </row>
    <row r="30" spans="1:36" x14ac:dyDescent="0.2">
      <c r="A30" s="30">
        <v>24</v>
      </c>
      <c r="B30" s="24" t="s">
        <v>105</v>
      </c>
      <c r="C30" s="6" t="s">
        <v>23</v>
      </c>
      <c r="D30" s="11" t="s">
        <v>170</v>
      </c>
      <c r="E30" s="11"/>
      <c r="F30" s="12" t="str">
        <f t="shared" si="1"/>
        <v>СМиСТ08.03.01аб</v>
      </c>
      <c r="G30" s="40">
        <v>19</v>
      </c>
      <c r="H30" s="35"/>
      <c r="I30" s="16"/>
      <c r="J30" s="16"/>
      <c r="K30" s="16"/>
      <c r="L30" s="16"/>
      <c r="M30" s="16"/>
      <c r="N30" s="16"/>
      <c r="O30" s="16"/>
      <c r="P30" s="16">
        <v>0.5</v>
      </c>
      <c r="Q30" s="16"/>
      <c r="R30" s="16"/>
      <c r="S30" s="16"/>
      <c r="T30" s="16"/>
      <c r="U30" s="16"/>
      <c r="V30" s="16"/>
      <c r="W30" s="27"/>
      <c r="X30" s="16"/>
      <c r="Y30" s="16"/>
      <c r="Z30" s="16"/>
      <c r="AA30" s="16"/>
      <c r="AB30" s="16"/>
      <c r="AC30" s="16"/>
      <c r="AD30" s="16">
        <v>0.5</v>
      </c>
      <c r="AE30" s="16"/>
      <c r="AF30" s="16"/>
      <c r="AG30" s="16"/>
      <c r="AH30" s="16"/>
      <c r="AI30" s="29"/>
      <c r="AJ30" s="5">
        <f t="shared" si="0"/>
        <v>20</v>
      </c>
    </row>
    <row r="31" spans="1:36" x14ac:dyDescent="0.2">
      <c r="A31" s="30">
        <v>25</v>
      </c>
      <c r="B31" s="24" t="s">
        <v>105</v>
      </c>
      <c r="C31" s="6" t="s">
        <v>155</v>
      </c>
      <c r="D31" s="11" t="s">
        <v>139</v>
      </c>
      <c r="E31" s="11"/>
      <c r="F31" s="12" t="str">
        <f t="shared" si="1"/>
        <v>СМиСТ08.04.01м</v>
      </c>
      <c r="G31" s="40">
        <v>30</v>
      </c>
      <c r="H31" s="3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27"/>
      <c r="X31" s="16"/>
      <c r="Y31" s="16"/>
      <c r="Z31" s="18"/>
      <c r="AA31" s="18"/>
      <c r="AB31" s="16"/>
      <c r="AC31" s="16"/>
      <c r="AD31" s="16"/>
      <c r="AE31" s="16"/>
      <c r="AF31" s="16"/>
      <c r="AG31" s="16"/>
      <c r="AH31" s="16"/>
      <c r="AI31" s="29"/>
      <c r="AJ31" s="5">
        <f t="shared" si="0"/>
        <v>30</v>
      </c>
    </row>
    <row r="32" spans="1:36" x14ac:dyDescent="0.2">
      <c r="A32" s="30">
        <v>26</v>
      </c>
      <c r="B32" s="24" t="s">
        <v>103</v>
      </c>
      <c r="C32" s="6" t="s">
        <v>23</v>
      </c>
      <c r="D32" s="11" t="s">
        <v>170</v>
      </c>
      <c r="E32" s="11" t="s">
        <v>169</v>
      </c>
      <c r="F32" s="12" t="str">
        <f>CONCATENATE(B32,C32,D32,E32)</f>
        <v>ТСП08.03.01абпгс</v>
      </c>
      <c r="G32" s="40">
        <v>17</v>
      </c>
      <c r="H32" s="35"/>
      <c r="I32" s="16"/>
      <c r="J32" s="16"/>
      <c r="K32" s="16"/>
      <c r="L32" s="16"/>
      <c r="M32" s="16"/>
      <c r="N32" s="16"/>
      <c r="O32" s="16"/>
      <c r="P32" s="16"/>
      <c r="Q32" s="16"/>
      <c r="R32" s="16">
        <v>0.5</v>
      </c>
      <c r="S32" s="16"/>
      <c r="T32" s="16"/>
      <c r="U32" s="16"/>
      <c r="V32" s="16"/>
      <c r="W32" s="27">
        <v>1</v>
      </c>
      <c r="X32" s="16"/>
      <c r="Y32" s="16"/>
      <c r="Z32" s="18"/>
      <c r="AA32" s="18"/>
      <c r="AB32" s="16">
        <v>1</v>
      </c>
      <c r="AC32" s="16"/>
      <c r="AD32" s="16"/>
      <c r="AE32" s="16"/>
      <c r="AF32" s="16"/>
      <c r="AG32" s="16"/>
      <c r="AH32" s="16"/>
      <c r="AI32" s="29">
        <v>0.5</v>
      </c>
      <c r="AJ32" s="5">
        <f t="shared" si="0"/>
        <v>20</v>
      </c>
    </row>
    <row r="33" spans="1:36" x14ac:dyDescent="0.2">
      <c r="A33" s="30">
        <v>27</v>
      </c>
      <c r="B33" s="24" t="s">
        <v>103</v>
      </c>
      <c r="C33" s="6" t="s">
        <v>163</v>
      </c>
      <c r="D33" s="11" t="s">
        <v>164</v>
      </c>
      <c r="E33" s="11"/>
      <c r="F33" s="12" t="str">
        <f t="shared" si="1"/>
        <v>ТСП08.05.01с</v>
      </c>
      <c r="G33" s="40">
        <v>21</v>
      </c>
      <c r="H33" s="35"/>
      <c r="I33" s="16"/>
      <c r="J33" s="16"/>
      <c r="K33" s="16"/>
      <c r="L33" s="16"/>
      <c r="M33" s="16"/>
      <c r="N33" s="16"/>
      <c r="O33" s="16"/>
      <c r="P33" s="16"/>
      <c r="Q33" s="16"/>
      <c r="R33" s="16">
        <v>0.5</v>
      </c>
      <c r="S33" s="16"/>
      <c r="T33" s="16"/>
      <c r="U33" s="16"/>
      <c r="V33" s="16"/>
      <c r="W33" s="27">
        <v>1.5</v>
      </c>
      <c r="X33" s="16">
        <v>0.5</v>
      </c>
      <c r="Y33" s="16"/>
      <c r="Z33" s="18"/>
      <c r="AA33" s="18"/>
      <c r="AB33" s="16">
        <v>1</v>
      </c>
      <c r="AC33" s="16"/>
      <c r="AD33" s="16"/>
      <c r="AE33" s="16"/>
      <c r="AF33" s="16"/>
      <c r="AG33" s="16"/>
      <c r="AH33" s="16"/>
      <c r="AI33" s="29">
        <v>0.5</v>
      </c>
      <c r="AJ33" s="5">
        <f t="shared" si="0"/>
        <v>25</v>
      </c>
    </row>
    <row r="34" spans="1:36" x14ac:dyDescent="0.2">
      <c r="A34" s="30">
        <v>28</v>
      </c>
      <c r="B34" s="24" t="s">
        <v>103</v>
      </c>
      <c r="C34" s="6" t="s">
        <v>155</v>
      </c>
      <c r="D34" s="11" t="s">
        <v>139</v>
      </c>
      <c r="E34" s="11"/>
      <c r="F34" s="12" t="str">
        <f t="shared" si="1"/>
        <v>ТСП08.04.01м</v>
      </c>
      <c r="G34" s="40">
        <v>30</v>
      </c>
      <c r="H34" s="3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27"/>
      <c r="X34" s="16"/>
      <c r="Y34" s="16"/>
      <c r="Z34" s="18"/>
      <c r="AA34" s="18"/>
      <c r="AB34" s="16"/>
      <c r="AC34" s="16"/>
      <c r="AD34" s="16"/>
      <c r="AE34" s="16"/>
      <c r="AF34" s="16"/>
      <c r="AG34" s="16"/>
      <c r="AH34" s="16"/>
      <c r="AI34" s="29"/>
      <c r="AJ34" s="5">
        <f t="shared" si="0"/>
        <v>30</v>
      </c>
    </row>
    <row r="35" spans="1:36" x14ac:dyDescent="0.2">
      <c r="A35" s="30">
        <v>29</v>
      </c>
      <c r="B35" s="24" t="s">
        <v>59</v>
      </c>
      <c r="C35" s="6" t="s">
        <v>156</v>
      </c>
      <c r="D35" s="11" t="s">
        <v>170</v>
      </c>
      <c r="E35" s="11" t="s">
        <v>189</v>
      </c>
      <c r="F35" s="12" t="str">
        <f>CONCATENATE(B35,C35,D35,E35)</f>
        <v>УиТА07.03.01аб01</v>
      </c>
      <c r="G35" s="39">
        <v>31.5</v>
      </c>
      <c r="H35" s="3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>
        <v>2</v>
      </c>
      <c r="T35" s="16"/>
      <c r="U35" s="16"/>
      <c r="V35" s="16"/>
      <c r="W35" s="27"/>
      <c r="X35" s="16"/>
      <c r="Y35" s="16"/>
      <c r="Z35" s="18"/>
      <c r="AA35" s="18"/>
      <c r="AB35" s="16"/>
      <c r="AC35" s="16"/>
      <c r="AD35" s="16"/>
      <c r="AE35" s="16"/>
      <c r="AF35" s="16"/>
      <c r="AG35" s="16"/>
      <c r="AH35" s="16"/>
      <c r="AI35" s="29">
        <v>1.5</v>
      </c>
      <c r="AJ35" s="5">
        <f t="shared" si="0"/>
        <v>35</v>
      </c>
    </row>
    <row r="36" spans="1:36" x14ac:dyDescent="0.2">
      <c r="A36" s="30">
        <v>30</v>
      </c>
      <c r="B36" s="24" t="s">
        <v>59</v>
      </c>
      <c r="C36" s="6" t="s">
        <v>156</v>
      </c>
      <c r="D36" s="11" t="s">
        <v>170</v>
      </c>
      <c r="E36" s="11" t="s">
        <v>190</v>
      </c>
      <c r="F36" s="12" t="str">
        <f>CONCATENATE(B36,C36,D36,E36)</f>
        <v>УиТА07.03.01аб03</v>
      </c>
      <c r="G36" s="39">
        <v>31.5</v>
      </c>
      <c r="H36" s="3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>
        <v>2</v>
      </c>
      <c r="T36" s="16"/>
      <c r="U36" s="16"/>
      <c r="V36" s="16"/>
      <c r="W36" s="27"/>
      <c r="X36" s="16"/>
      <c r="Y36" s="16"/>
      <c r="Z36" s="18"/>
      <c r="AA36" s="18"/>
      <c r="AB36" s="16"/>
      <c r="AC36" s="16"/>
      <c r="AD36" s="16"/>
      <c r="AE36" s="16"/>
      <c r="AF36" s="16"/>
      <c r="AG36" s="16"/>
      <c r="AH36" s="16"/>
      <c r="AI36" s="29">
        <v>1.5</v>
      </c>
      <c r="AJ36" s="5">
        <f t="shared" si="0"/>
        <v>35</v>
      </c>
    </row>
    <row r="37" spans="1:36" x14ac:dyDescent="0.2">
      <c r="A37" s="30">
        <v>31</v>
      </c>
      <c r="B37" s="24" t="s">
        <v>59</v>
      </c>
      <c r="C37" s="6" t="s">
        <v>326</v>
      </c>
      <c r="D37" s="11" t="s">
        <v>170</v>
      </c>
      <c r="E37" s="11"/>
      <c r="F37" s="12" t="str">
        <f>CONCATENATE(B37,C37,D37,E37)</f>
        <v>УиТА07.03.04аб</v>
      </c>
      <c r="G37" s="39">
        <v>31.5</v>
      </c>
      <c r="H37" s="3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>
        <v>2</v>
      </c>
      <c r="T37" s="16"/>
      <c r="U37" s="16"/>
      <c r="V37" s="16"/>
      <c r="W37" s="27"/>
      <c r="X37" s="16"/>
      <c r="Y37" s="16"/>
      <c r="Z37" s="18"/>
      <c r="AA37" s="18"/>
      <c r="AB37" s="16"/>
      <c r="AC37" s="16"/>
      <c r="AD37" s="16"/>
      <c r="AE37" s="16"/>
      <c r="AF37" s="16"/>
      <c r="AG37" s="16"/>
      <c r="AH37" s="16"/>
      <c r="AI37" s="29">
        <v>1.5</v>
      </c>
      <c r="AJ37" s="5">
        <f t="shared" si="0"/>
        <v>35</v>
      </c>
    </row>
    <row r="38" spans="1:36" x14ac:dyDescent="0.2">
      <c r="A38" s="30">
        <v>32</v>
      </c>
      <c r="B38" s="24" t="s">
        <v>59</v>
      </c>
      <c r="C38" s="6" t="s">
        <v>160</v>
      </c>
      <c r="D38" s="11" t="s">
        <v>139</v>
      </c>
      <c r="E38" s="11" t="s">
        <v>189</v>
      </c>
      <c r="F38" s="12" t="str">
        <f>CONCATENATE(B38,C38,D38,E38)</f>
        <v>УиТА07.04.04м01</v>
      </c>
      <c r="G38" s="39">
        <v>28</v>
      </c>
      <c r="H38" s="3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2</v>
      </c>
      <c r="T38" s="16"/>
      <c r="U38" s="16"/>
      <c r="V38" s="16"/>
      <c r="W38" s="27"/>
      <c r="X38" s="16"/>
      <c r="Y38" s="16"/>
      <c r="Z38" s="18"/>
      <c r="AA38" s="18"/>
      <c r="AB38" s="16"/>
      <c r="AC38" s="16"/>
      <c r="AD38" s="16"/>
      <c r="AE38" s="16"/>
      <c r="AF38" s="16"/>
      <c r="AG38" s="16"/>
      <c r="AH38" s="16"/>
      <c r="AI38" s="29"/>
      <c r="AJ38" s="5">
        <f t="shared" si="0"/>
        <v>30</v>
      </c>
    </row>
    <row r="39" spans="1:36" x14ac:dyDescent="0.2">
      <c r="A39" s="30">
        <v>33</v>
      </c>
      <c r="B39" s="24" t="s">
        <v>59</v>
      </c>
      <c r="C39" s="6" t="s">
        <v>160</v>
      </c>
      <c r="D39" s="11" t="s">
        <v>139</v>
      </c>
      <c r="E39" s="11" t="s">
        <v>191</v>
      </c>
      <c r="F39" s="12" t="str">
        <f t="shared" si="1"/>
        <v>УиТА07.04.04м02</v>
      </c>
      <c r="G39" s="39">
        <v>28</v>
      </c>
      <c r="H39" s="3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>
        <v>2</v>
      </c>
      <c r="T39" s="16"/>
      <c r="U39" s="16"/>
      <c r="V39" s="16"/>
      <c r="W39" s="27"/>
      <c r="X39" s="16"/>
      <c r="Y39" s="16"/>
      <c r="Z39" s="18"/>
      <c r="AA39" s="18"/>
      <c r="AB39" s="16"/>
      <c r="AC39" s="16"/>
      <c r="AD39" s="16"/>
      <c r="AE39" s="16"/>
      <c r="AF39" s="16"/>
      <c r="AG39" s="16"/>
      <c r="AH39" s="16"/>
      <c r="AI39" s="29"/>
      <c r="AJ39" s="5">
        <f t="shared" si="0"/>
        <v>30</v>
      </c>
    </row>
    <row r="40" spans="1:36" x14ac:dyDescent="0.2">
      <c r="A40" s="30">
        <v>34</v>
      </c>
      <c r="B40" s="24" t="s">
        <v>390</v>
      </c>
      <c r="C40" s="6" t="s">
        <v>22</v>
      </c>
      <c r="D40" s="11" t="s">
        <v>170</v>
      </c>
      <c r="E40" s="11"/>
      <c r="F40" s="12" t="str">
        <f>CONCATENATE(B40,C40,D40,E40)</f>
        <v>цт09.03.02аб</v>
      </c>
      <c r="G40" s="41">
        <v>19.5</v>
      </c>
      <c r="H40" s="3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9">
        <v>0.5</v>
      </c>
      <c r="U40" s="16"/>
      <c r="V40" s="16"/>
      <c r="W40" s="27"/>
      <c r="X40" s="16"/>
      <c r="Y40" s="16"/>
      <c r="Z40" s="18"/>
      <c r="AA40" s="18"/>
      <c r="AB40" s="16"/>
      <c r="AC40" s="16"/>
      <c r="AD40" s="16"/>
      <c r="AE40" s="16"/>
      <c r="AF40" s="16"/>
      <c r="AG40" s="16"/>
      <c r="AH40" s="16"/>
      <c r="AI40" s="29"/>
      <c r="AJ40" s="5">
        <f t="shared" si="0"/>
        <v>20</v>
      </c>
    </row>
    <row r="41" spans="1:36" x14ac:dyDescent="0.2">
      <c r="A41" s="30">
        <v>35</v>
      </c>
      <c r="B41" s="24" t="s">
        <v>390</v>
      </c>
      <c r="C41" s="6" t="s">
        <v>155</v>
      </c>
      <c r="D41" s="11" t="s">
        <v>139</v>
      </c>
      <c r="E41" s="11"/>
      <c r="F41" s="12" t="str">
        <f t="shared" si="1"/>
        <v>цт08.04.01м</v>
      </c>
      <c r="G41" s="41">
        <v>29.5</v>
      </c>
      <c r="H41" s="3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9">
        <v>0.5</v>
      </c>
      <c r="U41" s="16"/>
      <c r="V41" s="16"/>
      <c r="W41" s="27"/>
      <c r="X41" s="16"/>
      <c r="Y41" s="16"/>
      <c r="Z41" s="18"/>
      <c r="AA41" s="18"/>
      <c r="AB41" s="16"/>
      <c r="AC41" s="16"/>
      <c r="AD41" s="16"/>
      <c r="AE41" s="16"/>
      <c r="AF41" s="16"/>
      <c r="AG41" s="16"/>
      <c r="AH41" s="16"/>
      <c r="AI41" s="29"/>
      <c r="AJ41" s="5">
        <f t="shared" si="0"/>
        <v>30</v>
      </c>
    </row>
    <row r="42" spans="1:36" x14ac:dyDescent="0.2">
      <c r="A42" s="30">
        <v>36</v>
      </c>
      <c r="B42" s="24" t="s">
        <v>461</v>
      </c>
      <c r="C42" s="6" t="s">
        <v>19</v>
      </c>
      <c r="D42" s="11" t="s">
        <v>170</v>
      </c>
      <c r="E42" s="11"/>
      <c r="F42" s="12" t="str">
        <f t="shared" si="1"/>
        <v>ГС38.03.01аб</v>
      </c>
      <c r="G42" s="41">
        <v>19.5</v>
      </c>
      <c r="H42" s="3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>
        <v>0.5</v>
      </c>
      <c r="V42" s="16"/>
      <c r="W42" s="27"/>
      <c r="X42" s="16"/>
      <c r="Y42" s="16"/>
      <c r="Z42" s="18"/>
      <c r="AA42" s="18"/>
      <c r="AB42" s="16"/>
      <c r="AC42" s="16"/>
      <c r="AD42" s="16"/>
      <c r="AE42" s="16"/>
      <c r="AF42" s="16"/>
      <c r="AG42" s="16"/>
      <c r="AH42" s="16"/>
      <c r="AI42" s="29"/>
      <c r="AJ42" s="5">
        <f t="shared" si="0"/>
        <v>20</v>
      </c>
    </row>
    <row r="43" spans="1:36" x14ac:dyDescent="0.2">
      <c r="A43" s="30">
        <v>37</v>
      </c>
      <c r="B43" s="24" t="s">
        <v>0</v>
      </c>
      <c r="C43" s="6" t="s">
        <v>23</v>
      </c>
      <c r="D43" s="11" t="s">
        <v>170</v>
      </c>
      <c r="E43" s="11"/>
      <c r="F43" s="12" t="str">
        <f t="shared" si="1"/>
        <v>ЭиЭОН08.03.01аб</v>
      </c>
      <c r="G43" s="40">
        <v>16.5</v>
      </c>
      <c r="H43" s="3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>
        <v>0.5</v>
      </c>
      <c r="W43" s="27"/>
      <c r="X43" s="16"/>
      <c r="Y43" s="16"/>
      <c r="Z43" s="18"/>
      <c r="AA43" s="18"/>
      <c r="AB43" s="16"/>
      <c r="AC43" s="16"/>
      <c r="AD43" s="16"/>
      <c r="AE43" s="16">
        <v>1</v>
      </c>
      <c r="AF43" s="16">
        <v>0.5</v>
      </c>
      <c r="AG43" s="16">
        <v>1</v>
      </c>
      <c r="AH43" s="16">
        <v>0.5</v>
      </c>
      <c r="AI43" s="29"/>
      <c r="AJ43" s="5">
        <f t="shared" si="0"/>
        <v>20</v>
      </c>
    </row>
    <row r="44" spans="1:36" x14ac:dyDescent="0.2">
      <c r="A44" s="30">
        <v>38</v>
      </c>
      <c r="B44" s="24" t="s">
        <v>0</v>
      </c>
      <c r="C44" s="6" t="s">
        <v>155</v>
      </c>
      <c r="D44" s="11" t="s">
        <v>139</v>
      </c>
      <c r="E44" s="11" t="s">
        <v>42</v>
      </c>
      <c r="F44" s="12" t="str">
        <f t="shared" si="1"/>
        <v>ЭиЭОН08.04.01м10</v>
      </c>
      <c r="G44" s="40">
        <v>30</v>
      </c>
      <c r="H44" s="3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27"/>
      <c r="X44" s="16"/>
      <c r="Y44" s="16"/>
      <c r="Z44" s="18"/>
      <c r="AA44" s="18"/>
      <c r="AB44" s="16"/>
      <c r="AC44" s="16"/>
      <c r="AD44" s="16"/>
      <c r="AE44" s="16"/>
      <c r="AF44" s="16"/>
      <c r="AG44" s="16"/>
      <c r="AH44" s="16"/>
      <c r="AI44" s="29"/>
      <c r="AJ44" s="5">
        <f t="shared" si="0"/>
        <v>30</v>
      </c>
    </row>
    <row r="45" spans="1:36" x14ac:dyDescent="0.2">
      <c r="A45" s="30">
        <v>39</v>
      </c>
      <c r="B45" s="24" t="s">
        <v>461</v>
      </c>
      <c r="C45" s="6" t="s">
        <v>23</v>
      </c>
      <c r="D45" s="11" t="s">
        <v>170</v>
      </c>
      <c r="E45" s="11" t="s">
        <v>343</v>
      </c>
      <c r="F45" s="12" t="str">
        <f t="shared" si="1"/>
        <v>ГС08.03.01абПГС</v>
      </c>
      <c r="G45" s="40">
        <v>17.5</v>
      </c>
      <c r="H45" s="3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>
        <v>0.5</v>
      </c>
      <c r="V45" s="16"/>
      <c r="W45" s="27">
        <v>1</v>
      </c>
      <c r="X45" s="16"/>
      <c r="Y45" s="16"/>
      <c r="Z45" s="18"/>
      <c r="AA45" s="18"/>
      <c r="AB45" s="16"/>
      <c r="AC45" s="16"/>
      <c r="AD45" s="16"/>
      <c r="AE45" s="16"/>
      <c r="AF45" s="16"/>
      <c r="AG45" s="16"/>
      <c r="AH45" s="16"/>
      <c r="AI45" s="29">
        <v>1</v>
      </c>
      <c r="AJ45" s="5">
        <f t="shared" si="0"/>
        <v>20</v>
      </c>
    </row>
    <row r="46" spans="1:36" x14ac:dyDescent="0.2">
      <c r="A46" s="30">
        <v>40</v>
      </c>
      <c r="B46" s="24" t="s">
        <v>43</v>
      </c>
      <c r="C46" s="6" t="s">
        <v>23</v>
      </c>
      <c r="D46" s="11" t="s">
        <v>170</v>
      </c>
      <c r="E46" s="11"/>
      <c r="F46" s="12" t="str">
        <f t="shared" si="1"/>
        <v>ЭТиТГСиВ08.03.01аб</v>
      </c>
      <c r="G46" s="39">
        <v>19</v>
      </c>
      <c r="H46" s="35"/>
      <c r="I46" s="16"/>
      <c r="J46" s="16"/>
      <c r="K46" s="16"/>
      <c r="L46" s="16"/>
      <c r="M46" s="16"/>
      <c r="N46" s="16"/>
      <c r="O46" s="16"/>
      <c r="P46" s="16"/>
      <c r="Q46" s="16">
        <v>0.5</v>
      </c>
      <c r="R46" s="16"/>
      <c r="S46" s="16"/>
      <c r="T46" s="16"/>
      <c r="U46" s="16"/>
      <c r="V46" s="16"/>
      <c r="W46" s="27"/>
      <c r="X46" s="16"/>
      <c r="Y46" s="16"/>
      <c r="Z46" s="18"/>
      <c r="AA46" s="18"/>
      <c r="AB46" s="16"/>
      <c r="AC46" s="16"/>
      <c r="AD46" s="16"/>
      <c r="AE46" s="16"/>
      <c r="AF46" s="16"/>
      <c r="AG46" s="16"/>
      <c r="AH46" s="16"/>
      <c r="AI46" s="29">
        <v>0.5</v>
      </c>
      <c r="AJ46" s="5">
        <f t="shared" si="0"/>
        <v>20</v>
      </c>
    </row>
    <row r="47" spans="1:36" x14ac:dyDescent="0.2">
      <c r="A47" s="30">
        <v>41</v>
      </c>
      <c r="B47" s="24" t="s">
        <v>43</v>
      </c>
      <c r="C47" s="6" t="s">
        <v>155</v>
      </c>
      <c r="D47" s="11" t="s">
        <v>139</v>
      </c>
      <c r="E47" s="11"/>
      <c r="F47" s="12" t="str">
        <f t="shared" si="1"/>
        <v>ЭТиТГСиВ08.04.01м</v>
      </c>
      <c r="G47" s="39">
        <v>30</v>
      </c>
      <c r="H47" s="3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27"/>
      <c r="X47" s="16"/>
      <c r="Y47" s="16"/>
      <c r="Z47" s="18"/>
      <c r="AA47" s="18"/>
      <c r="AB47" s="16"/>
      <c r="AC47" s="16"/>
      <c r="AD47" s="16"/>
      <c r="AE47" s="16"/>
      <c r="AF47" s="16"/>
      <c r="AG47" s="16"/>
      <c r="AH47" s="16"/>
      <c r="AI47" s="29"/>
      <c r="AJ47" s="5">
        <f t="shared" si="0"/>
        <v>30</v>
      </c>
    </row>
    <row r="48" spans="1:36" x14ac:dyDescent="0.2">
      <c r="A48" s="30">
        <v>42</v>
      </c>
      <c r="B48" s="24" t="s">
        <v>43</v>
      </c>
      <c r="C48" s="6" t="s">
        <v>20</v>
      </c>
      <c r="D48" s="11" t="s">
        <v>170</v>
      </c>
      <c r="E48" s="11"/>
      <c r="F48" s="12" t="str">
        <f t="shared" si="1"/>
        <v>ЭТиТГСиВ13.03.01аб</v>
      </c>
      <c r="G48" s="39">
        <v>19</v>
      </c>
      <c r="H48" s="35"/>
      <c r="I48" s="16"/>
      <c r="J48" s="16"/>
      <c r="K48" s="16"/>
      <c r="L48" s="16"/>
      <c r="M48" s="16"/>
      <c r="N48" s="16"/>
      <c r="O48" s="16"/>
      <c r="P48" s="16"/>
      <c r="Q48" s="16">
        <v>0.5</v>
      </c>
      <c r="R48" s="16"/>
      <c r="S48" s="16"/>
      <c r="T48" s="16"/>
      <c r="U48" s="16"/>
      <c r="V48" s="16"/>
      <c r="W48" s="27"/>
      <c r="X48" s="16"/>
      <c r="Y48" s="16"/>
      <c r="Z48" s="18"/>
      <c r="AA48" s="18"/>
      <c r="AB48" s="16"/>
      <c r="AC48" s="16"/>
      <c r="AD48" s="16"/>
      <c r="AE48" s="16"/>
      <c r="AF48" s="16"/>
      <c r="AG48" s="16"/>
      <c r="AH48" s="16"/>
      <c r="AI48" s="29">
        <v>0.5</v>
      </c>
      <c r="AJ48" s="5">
        <f t="shared" si="0"/>
        <v>20</v>
      </c>
    </row>
    <row r="50" spans="1:36" x14ac:dyDescent="0.2">
      <c r="A50" s="2"/>
      <c r="B50" s="2"/>
      <c r="C50" s="2"/>
      <c r="D50" s="2"/>
      <c r="E50" s="2"/>
      <c r="F50" s="2"/>
      <c r="G50" s="2"/>
      <c r="AJ50" s="2"/>
    </row>
    <row r="51" spans="1:36" x14ac:dyDescent="0.2">
      <c r="A51" s="2"/>
      <c r="B51" s="2"/>
      <c r="C51" s="2"/>
      <c r="D51" s="2"/>
      <c r="E51" s="2"/>
      <c r="F51" s="2"/>
      <c r="G51" s="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AJ51" s="2"/>
    </row>
  </sheetData>
  <sheetProtection selectLockedCells="1" sort="0" autoFilter="0" selectUnlockedCells="1"/>
  <autoFilter ref="A5:AJ59"/>
  <mergeCells count="9">
    <mergeCell ref="W3:AI3"/>
    <mergeCell ref="AJ3:AJ4"/>
    <mergeCell ref="A1:G1"/>
    <mergeCell ref="A3:A4"/>
    <mergeCell ref="C3:E3"/>
    <mergeCell ref="B3:B4"/>
    <mergeCell ref="F3:F4"/>
    <mergeCell ref="D4:E4"/>
    <mergeCell ref="H3:V3"/>
  </mergeCells>
  <phoneticPr fontId="0" type="noConversion"/>
  <printOptions verticalCentered="1"/>
  <pageMargins left="0.39370078740157483" right="0.19685039370078741" top="0.59055118110236227" bottom="0.59055118110236227" header="0.51181102362204722" footer="0.51181102362204722"/>
  <pageSetup paperSize="9" scale="35" orientation="landscape" blackAndWhite="1" horizontalDpi="360" verticalDpi="360" r:id="rId1"/>
  <headerFooter alignWithMargins="0"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indexed="42"/>
  </sheetPr>
  <dimension ref="A1:B24"/>
  <sheetViews>
    <sheetView workbookViewId="0">
      <pane ySplit="1" topLeftCell="A2" activePane="bottomLeft" state="frozen"/>
      <selection pane="bottomLeft" activeCell="B21" sqref="B21"/>
    </sheetView>
  </sheetViews>
  <sheetFormatPr defaultRowHeight="15.75" x14ac:dyDescent="0.25"/>
  <cols>
    <col min="1" max="1" width="5.85546875" style="15" customWidth="1"/>
    <col min="2" max="2" width="124.7109375" style="13" customWidth="1"/>
  </cols>
  <sheetData>
    <row r="1" spans="1:2" x14ac:dyDescent="0.25">
      <c r="B1" s="13" t="s">
        <v>14</v>
      </c>
    </row>
    <row r="2" spans="1:2" x14ac:dyDescent="0.25">
      <c r="A2" s="20" t="s">
        <v>119</v>
      </c>
      <c r="B2" s="21" t="s">
        <v>130</v>
      </c>
    </row>
    <row r="3" spans="1:2" x14ac:dyDescent="0.25">
      <c r="A3" s="23" t="s">
        <v>120</v>
      </c>
      <c r="B3" s="21" t="s">
        <v>131</v>
      </c>
    </row>
    <row r="4" spans="1:2" ht="30.75" customHeight="1" x14ac:dyDescent="0.25">
      <c r="A4" s="31" t="s">
        <v>120</v>
      </c>
      <c r="B4" s="21" t="s">
        <v>36</v>
      </c>
    </row>
    <row r="5" spans="1:2" x14ac:dyDescent="0.25">
      <c r="A5" s="20" t="s">
        <v>121</v>
      </c>
      <c r="B5" s="21" t="s">
        <v>37</v>
      </c>
    </row>
    <row r="6" spans="1:2" x14ac:dyDescent="0.25">
      <c r="A6" s="20" t="s">
        <v>122</v>
      </c>
      <c r="B6" s="21" t="s">
        <v>38</v>
      </c>
    </row>
    <row r="7" spans="1:2" x14ac:dyDescent="0.25">
      <c r="A7" s="20" t="s">
        <v>53</v>
      </c>
      <c r="B7" s="21" t="s">
        <v>77</v>
      </c>
    </row>
    <row r="8" spans="1:2" x14ac:dyDescent="0.25">
      <c r="A8" s="20" t="s">
        <v>192</v>
      </c>
      <c r="B8" s="21" t="s">
        <v>51</v>
      </c>
    </row>
    <row r="9" spans="1:2" x14ac:dyDescent="0.25">
      <c r="A9" s="23" t="s">
        <v>174</v>
      </c>
      <c r="B9" s="32" t="s">
        <v>175</v>
      </c>
    </row>
    <row r="10" spans="1:2" x14ac:dyDescent="0.25">
      <c r="A10" s="20" t="s">
        <v>123</v>
      </c>
      <c r="B10" s="21" t="s">
        <v>50</v>
      </c>
    </row>
    <row r="11" spans="1:2" x14ac:dyDescent="0.25">
      <c r="A11" s="31" t="s">
        <v>124</v>
      </c>
      <c r="B11" s="21" t="s">
        <v>68</v>
      </c>
    </row>
    <row r="12" spans="1:2" x14ac:dyDescent="0.25">
      <c r="A12" s="20" t="s">
        <v>97</v>
      </c>
      <c r="B12" s="21" t="s">
        <v>132</v>
      </c>
    </row>
    <row r="13" spans="1:2" x14ac:dyDescent="0.25">
      <c r="A13" s="20" t="s">
        <v>98</v>
      </c>
      <c r="B13" s="21" t="s">
        <v>29</v>
      </c>
    </row>
    <row r="14" spans="1:2" x14ac:dyDescent="0.25">
      <c r="A14" s="20" t="s">
        <v>197</v>
      </c>
      <c r="B14" s="21" t="s">
        <v>30</v>
      </c>
    </row>
    <row r="15" spans="1:2" x14ac:dyDescent="0.25">
      <c r="A15" s="20" t="s">
        <v>73</v>
      </c>
      <c r="B15" s="21" t="s">
        <v>27</v>
      </c>
    </row>
    <row r="16" spans="1:2" x14ac:dyDescent="0.25">
      <c r="A16" s="23" t="s">
        <v>125</v>
      </c>
      <c r="B16" s="21" t="s">
        <v>28</v>
      </c>
    </row>
    <row r="17" spans="1:2" x14ac:dyDescent="0.25">
      <c r="A17" s="22" t="s">
        <v>198</v>
      </c>
      <c r="B17" s="21" t="s">
        <v>26</v>
      </c>
    </row>
    <row r="18" spans="1:2" x14ac:dyDescent="0.25">
      <c r="A18" s="20" t="s">
        <v>126</v>
      </c>
      <c r="B18" s="21" t="s">
        <v>76</v>
      </c>
    </row>
    <row r="19" spans="1:2" x14ac:dyDescent="0.25">
      <c r="A19" s="22" t="s">
        <v>321</v>
      </c>
      <c r="B19" s="21" t="s">
        <v>25</v>
      </c>
    </row>
    <row r="20" spans="1:2" x14ac:dyDescent="0.25">
      <c r="A20" s="22" t="s">
        <v>127</v>
      </c>
      <c r="B20" s="21" t="s">
        <v>322</v>
      </c>
    </row>
    <row r="21" spans="1:2" x14ac:dyDescent="0.25">
      <c r="A21" s="22" t="s">
        <v>128</v>
      </c>
      <c r="B21" s="21" t="s">
        <v>323</v>
      </c>
    </row>
    <row r="22" spans="1:2" x14ac:dyDescent="0.25">
      <c r="A22" s="22" t="s">
        <v>129</v>
      </c>
      <c r="B22" s="21" t="s">
        <v>24</v>
      </c>
    </row>
    <row r="23" spans="1:2" x14ac:dyDescent="0.25">
      <c r="A23" s="20" t="s">
        <v>114</v>
      </c>
      <c r="B23" s="21" t="s">
        <v>319</v>
      </c>
    </row>
    <row r="24" spans="1:2" x14ac:dyDescent="0.25">
      <c r="A24" s="20" t="s">
        <v>58</v>
      </c>
      <c r="B24" s="21" t="s">
        <v>320</v>
      </c>
    </row>
  </sheetData>
  <sheetProtection selectLockedCells="1" sort="0" autoFilter="0" selectUnlockedCells="1"/>
  <phoneticPr fontId="22" type="noConversion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35"/>
    <pageSetUpPr fitToPage="1"/>
  </sheetPr>
  <dimension ref="A1:J54"/>
  <sheetViews>
    <sheetView zoomScale="70" zoomScaleNormal="70" workbookViewId="0">
      <pane ySplit="6" topLeftCell="A7" activePane="bottomLeft" state="frozen"/>
      <selection pane="bottomLeft" activeCell="M35" sqref="M35"/>
    </sheetView>
  </sheetViews>
  <sheetFormatPr defaultRowHeight="15.75" x14ac:dyDescent="0.25"/>
  <cols>
    <col min="1" max="1" width="6.140625" style="250" customWidth="1"/>
    <col min="2" max="2" width="22.85546875" style="250" customWidth="1"/>
    <col min="3" max="3" width="11.28515625" style="250" customWidth="1"/>
    <col min="4" max="7" width="9.140625" style="250"/>
    <col min="8" max="8" width="10" style="250" customWidth="1"/>
    <col min="9" max="9" width="19.140625" style="250" customWidth="1"/>
    <col min="10" max="256" width="9.140625" style="250"/>
    <col min="257" max="257" width="6.140625" style="250" customWidth="1"/>
    <col min="258" max="258" width="22.85546875" style="250" customWidth="1"/>
    <col min="259" max="259" width="11.28515625" style="250" customWidth="1"/>
    <col min="260" max="263" width="9.140625" style="250"/>
    <col min="264" max="264" width="10" style="250" customWidth="1"/>
    <col min="265" max="265" width="19.140625" style="250" customWidth="1"/>
    <col min="266" max="512" width="9.140625" style="250"/>
    <col min="513" max="513" width="6.140625" style="250" customWidth="1"/>
    <col min="514" max="514" width="22.85546875" style="250" customWidth="1"/>
    <col min="515" max="515" width="11.28515625" style="250" customWidth="1"/>
    <col min="516" max="519" width="9.140625" style="250"/>
    <col min="520" max="520" width="10" style="250" customWidth="1"/>
    <col min="521" max="521" width="19.140625" style="250" customWidth="1"/>
    <col min="522" max="768" width="9.140625" style="250"/>
    <col min="769" max="769" width="6.140625" style="250" customWidth="1"/>
    <col min="770" max="770" width="22.85546875" style="250" customWidth="1"/>
    <col min="771" max="771" width="11.28515625" style="250" customWidth="1"/>
    <col min="772" max="775" width="9.140625" style="250"/>
    <col min="776" max="776" width="10" style="250" customWidth="1"/>
    <col min="777" max="777" width="19.140625" style="250" customWidth="1"/>
    <col min="778" max="1024" width="9.140625" style="250"/>
    <col min="1025" max="1025" width="6.140625" style="250" customWidth="1"/>
    <col min="1026" max="1026" width="22.85546875" style="250" customWidth="1"/>
    <col min="1027" max="1027" width="11.28515625" style="250" customWidth="1"/>
    <col min="1028" max="1031" width="9.140625" style="250"/>
    <col min="1032" max="1032" width="10" style="250" customWidth="1"/>
    <col min="1033" max="1033" width="19.140625" style="250" customWidth="1"/>
    <col min="1034" max="1280" width="9.140625" style="250"/>
    <col min="1281" max="1281" width="6.140625" style="250" customWidth="1"/>
    <col min="1282" max="1282" width="22.85546875" style="250" customWidth="1"/>
    <col min="1283" max="1283" width="11.28515625" style="250" customWidth="1"/>
    <col min="1284" max="1287" width="9.140625" style="250"/>
    <col min="1288" max="1288" width="10" style="250" customWidth="1"/>
    <col min="1289" max="1289" width="19.140625" style="250" customWidth="1"/>
    <col min="1290" max="1536" width="9.140625" style="250"/>
    <col min="1537" max="1537" width="6.140625" style="250" customWidth="1"/>
    <col min="1538" max="1538" width="22.85546875" style="250" customWidth="1"/>
    <col min="1539" max="1539" width="11.28515625" style="250" customWidth="1"/>
    <col min="1540" max="1543" width="9.140625" style="250"/>
    <col min="1544" max="1544" width="10" style="250" customWidth="1"/>
    <col min="1545" max="1545" width="19.140625" style="250" customWidth="1"/>
    <col min="1546" max="1792" width="9.140625" style="250"/>
    <col min="1793" max="1793" width="6.140625" style="250" customWidth="1"/>
    <col min="1794" max="1794" width="22.85546875" style="250" customWidth="1"/>
    <col min="1795" max="1795" width="11.28515625" style="250" customWidth="1"/>
    <col min="1796" max="1799" width="9.140625" style="250"/>
    <col min="1800" max="1800" width="10" style="250" customWidth="1"/>
    <col min="1801" max="1801" width="19.140625" style="250" customWidth="1"/>
    <col min="1802" max="2048" width="9.140625" style="250"/>
    <col min="2049" max="2049" width="6.140625" style="250" customWidth="1"/>
    <col min="2050" max="2050" width="22.85546875" style="250" customWidth="1"/>
    <col min="2051" max="2051" width="11.28515625" style="250" customWidth="1"/>
    <col min="2052" max="2055" width="9.140625" style="250"/>
    <col min="2056" max="2056" width="10" style="250" customWidth="1"/>
    <col min="2057" max="2057" width="19.140625" style="250" customWidth="1"/>
    <col min="2058" max="2304" width="9.140625" style="250"/>
    <col min="2305" max="2305" width="6.140625" style="250" customWidth="1"/>
    <col min="2306" max="2306" width="22.85546875" style="250" customWidth="1"/>
    <col min="2307" max="2307" width="11.28515625" style="250" customWidth="1"/>
    <col min="2308" max="2311" width="9.140625" style="250"/>
    <col min="2312" max="2312" width="10" style="250" customWidth="1"/>
    <col min="2313" max="2313" width="19.140625" style="250" customWidth="1"/>
    <col min="2314" max="2560" width="9.140625" style="250"/>
    <col min="2561" max="2561" width="6.140625" style="250" customWidth="1"/>
    <col min="2562" max="2562" width="22.85546875" style="250" customWidth="1"/>
    <col min="2563" max="2563" width="11.28515625" style="250" customWidth="1"/>
    <col min="2564" max="2567" width="9.140625" style="250"/>
    <col min="2568" max="2568" width="10" style="250" customWidth="1"/>
    <col min="2569" max="2569" width="19.140625" style="250" customWidth="1"/>
    <col min="2570" max="2816" width="9.140625" style="250"/>
    <col min="2817" max="2817" width="6.140625" style="250" customWidth="1"/>
    <col min="2818" max="2818" width="22.85546875" style="250" customWidth="1"/>
    <col min="2819" max="2819" width="11.28515625" style="250" customWidth="1"/>
    <col min="2820" max="2823" width="9.140625" style="250"/>
    <col min="2824" max="2824" width="10" style="250" customWidth="1"/>
    <col min="2825" max="2825" width="19.140625" style="250" customWidth="1"/>
    <col min="2826" max="3072" width="9.140625" style="250"/>
    <col min="3073" max="3073" width="6.140625" style="250" customWidth="1"/>
    <col min="3074" max="3074" width="22.85546875" style="250" customWidth="1"/>
    <col min="3075" max="3075" width="11.28515625" style="250" customWidth="1"/>
    <col min="3076" max="3079" width="9.140625" style="250"/>
    <col min="3080" max="3080" width="10" style="250" customWidth="1"/>
    <col min="3081" max="3081" width="19.140625" style="250" customWidth="1"/>
    <col min="3082" max="3328" width="9.140625" style="250"/>
    <col min="3329" max="3329" width="6.140625" style="250" customWidth="1"/>
    <col min="3330" max="3330" width="22.85546875" style="250" customWidth="1"/>
    <col min="3331" max="3331" width="11.28515625" style="250" customWidth="1"/>
    <col min="3332" max="3335" width="9.140625" style="250"/>
    <col min="3336" max="3336" width="10" style="250" customWidth="1"/>
    <col min="3337" max="3337" width="19.140625" style="250" customWidth="1"/>
    <col min="3338" max="3584" width="9.140625" style="250"/>
    <col min="3585" max="3585" width="6.140625" style="250" customWidth="1"/>
    <col min="3586" max="3586" width="22.85546875" style="250" customWidth="1"/>
    <col min="3587" max="3587" width="11.28515625" style="250" customWidth="1"/>
    <col min="3588" max="3591" width="9.140625" style="250"/>
    <col min="3592" max="3592" width="10" style="250" customWidth="1"/>
    <col min="3593" max="3593" width="19.140625" style="250" customWidth="1"/>
    <col min="3594" max="3840" width="9.140625" style="250"/>
    <col min="3841" max="3841" width="6.140625" style="250" customWidth="1"/>
    <col min="3842" max="3842" width="22.85546875" style="250" customWidth="1"/>
    <col min="3843" max="3843" width="11.28515625" style="250" customWidth="1"/>
    <col min="3844" max="3847" width="9.140625" style="250"/>
    <col min="3848" max="3848" width="10" style="250" customWidth="1"/>
    <col min="3849" max="3849" width="19.140625" style="250" customWidth="1"/>
    <col min="3850" max="4096" width="9.140625" style="250"/>
    <col min="4097" max="4097" width="6.140625" style="250" customWidth="1"/>
    <col min="4098" max="4098" width="22.85546875" style="250" customWidth="1"/>
    <col min="4099" max="4099" width="11.28515625" style="250" customWidth="1"/>
    <col min="4100" max="4103" width="9.140625" style="250"/>
    <col min="4104" max="4104" width="10" style="250" customWidth="1"/>
    <col min="4105" max="4105" width="19.140625" style="250" customWidth="1"/>
    <col min="4106" max="4352" width="9.140625" style="250"/>
    <col min="4353" max="4353" width="6.140625" style="250" customWidth="1"/>
    <col min="4354" max="4354" width="22.85546875" style="250" customWidth="1"/>
    <col min="4355" max="4355" width="11.28515625" style="250" customWidth="1"/>
    <col min="4356" max="4359" width="9.140625" style="250"/>
    <col min="4360" max="4360" width="10" style="250" customWidth="1"/>
    <col min="4361" max="4361" width="19.140625" style="250" customWidth="1"/>
    <col min="4362" max="4608" width="9.140625" style="250"/>
    <col min="4609" max="4609" width="6.140625" style="250" customWidth="1"/>
    <col min="4610" max="4610" width="22.85546875" style="250" customWidth="1"/>
    <col min="4611" max="4611" width="11.28515625" style="250" customWidth="1"/>
    <col min="4612" max="4615" width="9.140625" style="250"/>
    <col min="4616" max="4616" width="10" style="250" customWidth="1"/>
    <col min="4617" max="4617" width="19.140625" style="250" customWidth="1"/>
    <col min="4618" max="4864" width="9.140625" style="250"/>
    <col min="4865" max="4865" width="6.140625" style="250" customWidth="1"/>
    <col min="4866" max="4866" width="22.85546875" style="250" customWidth="1"/>
    <col min="4867" max="4867" width="11.28515625" style="250" customWidth="1"/>
    <col min="4868" max="4871" width="9.140625" style="250"/>
    <col min="4872" max="4872" width="10" style="250" customWidth="1"/>
    <col min="4873" max="4873" width="19.140625" style="250" customWidth="1"/>
    <col min="4874" max="5120" width="9.140625" style="250"/>
    <col min="5121" max="5121" width="6.140625" style="250" customWidth="1"/>
    <col min="5122" max="5122" width="22.85546875" style="250" customWidth="1"/>
    <col min="5123" max="5123" width="11.28515625" style="250" customWidth="1"/>
    <col min="5124" max="5127" width="9.140625" style="250"/>
    <col min="5128" max="5128" width="10" style="250" customWidth="1"/>
    <col min="5129" max="5129" width="19.140625" style="250" customWidth="1"/>
    <col min="5130" max="5376" width="9.140625" style="250"/>
    <col min="5377" max="5377" width="6.140625" style="250" customWidth="1"/>
    <col min="5378" max="5378" width="22.85546875" style="250" customWidth="1"/>
    <col min="5379" max="5379" width="11.28515625" style="250" customWidth="1"/>
    <col min="5380" max="5383" width="9.140625" style="250"/>
    <col min="5384" max="5384" width="10" style="250" customWidth="1"/>
    <col min="5385" max="5385" width="19.140625" style="250" customWidth="1"/>
    <col min="5386" max="5632" width="9.140625" style="250"/>
    <col min="5633" max="5633" width="6.140625" style="250" customWidth="1"/>
    <col min="5634" max="5634" width="22.85546875" style="250" customWidth="1"/>
    <col min="5635" max="5635" width="11.28515625" style="250" customWidth="1"/>
    <col min="5636" max="5639" width="9.140625" style="250"/>
    <col min="5640" max="5640" width="10" style="250" customWidth="1"/>
    <col min="5641" max="5641" width="19.140625" style="250" customWidth="1"/>
    <col min="5642" max="5888" width="9.140625" style="250"/>
    <col min="5889" max="5889" width="6.140625" style="250" customWidth="1"/>
    <col min="5890" max="5890" width="22.85546875" style="250" customWidth="1"/>
    <col min="5891" max="5891" width="11.28515625" style="250" customWidth="1"/>
    <col min="5892" max="5895" width="9.140625" style="250"/>
    <col min="5896" max="5896" width="10" style="250" customWidth="1"/>
    <col min="5897" max="5897" width="19.140625" style="250" customWidth="1"/>
    <col min="5898" max="6144" width="9.140625" style="250"/>
    <col min="6145" max="6145" width="6.140625" style="250" customWidth="1"/>
    <col min="6146" max="6146" width="22.85546875" style="250" customWidth="1"/>
    <col min="6147" max="6147" width="11.28515625" style="250" customWidth="1"/>
    <col min="6148" max="6151" width="9.140625" style="250"/>
    <col min="6152" max="6152" width="10" style="250" customWidth="1"/>
    <col min="6153" max="6153" width="19.140625" style="250" customWidth="1"/>
    <col min="6154" max="6400" width="9.140625" style="250"/>
    <col min="6401" max="6401" width="6.140625" style="250" customWidth="1"/>
    <col min="6402" max="6402" width="22.85546875" style="250" customWidth="1"/>
    <col min="6403" max="6403" width="11.28515625" style="250" customWidth="1"/>
    <col min="6404" max="6407" width="9.140625" style="250"/>
    <col min="6408" max="6408" width="10" style="250" customWidth="1"/>
    <col min="6409" max="6409" width="19.140625" style="250" customWidth="1"/>
    <col min="6410" max="6656" width="9.140625" style="250"/>
    <col min="6657" max="6657" width="6.140625" style="250" customWidth="1"/>
    <col min="6658" max="6658" width="22.85546875" style="250" customWidth="1"/>
    <col min="6659" max="6659" width="11.28515625" style="250" customWidth="1"/>
    <col min="6660" max="6663" width="9.140625" style="250"/>
    <col min="6664" max="6664" width="10" style="250" customWidth="1"/>
    <col min="6665" max="6665" width="19.140625" style="250" customWidth="1"/>
    <col min="6666" max="6912" width="9.140625" style="250"/>
    <col min="6913" max="6913" width="6.140625" style="250" customWidth="1"/>
    <col min="6914" max="6914" width="22.85546875" style="250" customWidth="1"/>
    <col min="6915" max="6915" width="11.28515625" style="250" customWidth="1"/>
    <col min="6916" max="6919" width="9.140625" style="250"/>
    <col min="6920" max="6920" width="10" style="250" customWidth="1"/>
    <col min="6921" max="6921" width="19.140625" style="250" customWidth="1"/>
    <col min="6922" max="7168" width="9.140625" style="250"/>
    <col min="7169" max="7169" width="6.140625" style="250" customWidth="1"/>
    <col min="7170" max="7170" width="22.85546875" style="250" customWidth="1"/>
    <col min="7171" max="7171" width="11.28515625" style="250" customWidth="1"/>
    <col min="7172" max="7175" width="9.140625" style="250"/>
    <col min="7176" max="7176" width="10" style="250" customWidth="1"/>
    <col min="7177" max="7177" width="19.140625" style="250" customWidth="1"/>
    <col min="7178" max="7424" width="9.140625" style="250"/>
    <col min="7425" max="7425" width="6.140625" style="250" customWidth="1"/>
    <col min="7426" max="7426" width="22.85546875" style="250" customWidth="1"/>
    <col min="7427" max="7427" width="11.28515625" style="250" customWidth="1"/>
    <col min="7428" max="7431" width="9.140625" style="250"/>
    <col min="7432" max="7432" width="10" style="250" customWidth="1"/>
    <col min="7433" max="7433" width="19.140625" style="250" customWidth="1"/>
    <col min="7434" max="7680" width="9.140625" style="250"/>
    <col min="7681" max="7681" width="6.140625" style="250" customWidth="1"/>
    <col min="7682" max="7682" width="22.85546875" style="250" customWidth="1"/>
    <col min="7683" max="7683" width="11.28515625" style="250" customWidth="1"/>
    <col min="7684" max="7687" width="9.140625" style="250"/>
    <col min="7688" max="7688" width="10" style="250" customWidth="1"/>
    <col min="7689" max="7689" width="19.140625" style="250" customWidth="1"/>
    <col min="7690" max="7936" width="9.140625" style="250"/>
    <col min="7937" max="7937" width="6.140625" style="250" customWidth="1"/>
    <col min="7938" max="7938" width="22.85546875" style="250" customWidth="1"/>
    <col min="7939" max="7939" width="11.28515625" style="250" customWidth="1"/>
    <col min="7940" max="7943" width="9.140625" style="250"/>
    <col min="7944" max="7944" width="10" style="250" customWidth="1"/>
    <col min="7945" max="7945" width="19.140625" style="250" customWidth="1"/>
    <col min="7946" max="8192" width="9.140625" style="250"/>
    <col min="8193" max="8193" width="6.140625" style="250" customWidth="1"/>
    <col min="8194" max="8194" width="22.85546875" style="250" customWidth="1"/>
    <col min="8195" max="8195" width="11.28515625" style="250" customWidth="1"/>
    <col min="8196" max="8199" width="9.140625" style="250"/>
    <col min="8200" max="8200" width="10" style="250" customWidth="1"/>
    <col min="8201" max="8201" width="19.140625" style="250" customWidth="1"/>
    <col min="8202" max="8448" width="9.140625" style="250"/>
    <col min="8449" max="8449" width="6.140625" style="250" customWidth="1"/>
    <col min="8450" max="8450" width="22.85546875" style="250" customWidth="1"/>
    <col min="8451" max="8451" width="11.28515625" style="250" customWidth="1"/>
    <col min="8452" max="8455" width="9.140625" style="250"/>
    <col min="8456" max="8456" width="10" style="250" customWidth="1"/>
    <col min="8457" max="8457" width="19.140625" style="250" customWidth="1"/>
    <col min="8458" max="8704" width="9.140625" style="250"/>
    <col min="8705" max="8705" width="6.140625" style="250" customWidth="1"/>
    <col min="8706" max="8706" width="22.85546875" style="250" customWidth="1"/>
    <col min="8707" max="8707" width="11.28515625" style="250" customWidth="1"/>
    <col min="8708" max="8711" width="9.140625" style="250"/>
    <col min="8712" max="8712" width="10" style="250" customWidth="1"/>
    <col min="8713" max="8713" width="19.140625" style="250" customWidth="1"/>
    <col min="8714" max="8960" width="9.140625" style="250"/>
    <col min="8961" max="8961" width="6.140625" style="250" customWidth="1"/>
    <col min="8962" max="8962" width="22.85546875" style="250" customWidth="1"/>
    <col min="8963" max="8963" width="11.28515625" style="250" customWidth="1"/>
    <col min="8964" max="8967" width="9.140625" style="250"/>
    <col min="8968" max="8968" width="10" style="250" customWidth="1"/>
    <col min="8969" max="8969" width="19.140625" style="250" customWidth="1"/>
    <col min="8970" max="9216" width="9.140625" style="250"/>
    <col min="9217" max="9217" width="6.140625" style="250" customWidth="1"/>
    <col min="9218" max="9218" width="22.85546875" style="250" customWidth="1"/>
    <col min="9219" max="9219" width="11.28515625" style="250" customWidth="1"/>
    <col min="9220" max="9223" width="9.140625" style="250"/>
    <col min="9224" max="9224" width="10" style="250" customWidth="1"/>
    <col min="9225" max="9225" width="19.140625" style="250" customWidth="1"/>
    <col min="9226" max="9472" width="9.140625" style="250"/>
    <col min="9473" max="9473" width="6.140625" style="250" customWidth="1"/>
    <col min="9474" max="9474" width="22.85546875" style="250" customWidth="1"/>
    <col min="9475" max="9475" width="11.28515625" style="250" customWidth="1"/>
    <col min="9476" max="9479" width="9.140625" style="250"/>
    <col min="9480" max="9480" width="10" style="250" customWidth="1"/>
    <col min="9481" max="9481" width="19.140625" style="250" customWidth="1"/>
    <col min="9482" max="9728" width="9.140625" style="250"/>
    <col min="9729" max="9729" width="6.140625" style="250" customWidth="1"/>
    <col min="9730" max="9730" width="22.85546875" style="250" customWidth="1"/>
    <col min="9731" max="9731" width="11.28515625" style="250" customWidth="1"/>
    <col min="9732" max="9735" width="9.140625" style="250"/>
    <col min="9736" max="9736" width="10" style="250" customWidth="1"/>
    <col min="9737" max="9737" width="19.140625" style="250" customWidth="1"/>
    <col min="9738" max="9984" width="9.140625" style="250"/>
    <col min="9985" max="9985" width="6.140625" style="250" customWidth="1"/>
    <col min="9986" max="9986" width="22.85546875" style="250" customWidth="1"/>
    <col min="9987" max="9987" width="11.28515625" style="250" customWidth="1"/>
    <col min="9988" max="9991" width="9.140625" style="250"/>
    <col min="9992" max="9992" width="10" style="250" customWidth="1"/>
    <col min="9993" max="9993" width="19.140625" style="250" customWidth="1"/>
    <col min="9994" max="10240" width="9.140625" style="250"/>
    <col min="10241" max="10241" width="6.140625" style="250" customWidth="1"/>
    <col min="10242" max="10242" width="22.85546875" style="250" customWidth="1"/>
    <col min="10243" max="10243" width="11.28515625" style="250" customWidth="1"/>
    <col min="10244" max="10247" width="9.140625" style="250"/>
    <col min="10248" max="10248" width="10" style="250" customWidth="1"/>
    <col min="10249" max="10249" width="19.140625" style="250" customWidth="1"/>
    <col min="10250" max="10496" width="9.140625" style="250"/>
    <col min="10497" max="10497" width="6.140625" style="250" customWidth="1"/>
    <col min="10498" max="10498" width="22.85546875" style="250" customWidth="1"/>
    <col min="10499" max="10499" width="11.28515625" style="250" customWidth="1"/>
    <col min="10500" max="10503" width="9.140625" style="250"/>
    <col min="10504" max="10504" width="10" style="250" customWidth="1"/>
    <col min="10505" max="10505" width="19.140625" style="250" customWidth="1"/>
    <col min="10506" max="10752" width="9.140625" style="250"/>
    <col min="10753" max="10753" width="6.140625" style="250" customWidth="1"/>
    <col min="10754" max="10754" width="22.85546875" style="250" customWidth="1"/>
    <col min="10755" max="10755" width="11.28515625" style="250" customWidth="1"/>
    <col min="10756" max="10759" width="9.140625" style="250"/>
    <col min="10760" max="10760" width="10" style="250" customWidth="1"/>
    <col min="10761" max="10761" width="19.140625" style="250" customWidth="1"/>
    <col min="10762" max="11008" width="9.140625" style="250"/>
    <col min="11009" max="11009" width="6.140625" style="250" customWidth="1"/>
    <col min="11010" max="11010" width="22.85546875" style="250" customWidth="1"/>
    <col min="11011" max="11011" width="11.28515625" style="250" customWidth="1"/>
    <col min="11012" max="11015" width="9.140625" style="250"/>
    <col min="11016" max="11016" width="10" style="250" customWidth="1"/>
    <col min="11017" max="11017" width="19.140625" style="250" customWidth="1"/>
    <col min="11018" max="11264" width="9.140625" style="250"/>
    <col min="11265" max="11265" width="6.140625" style="250" customWidth="1"/>
    <col min="11266" max="11266" width="22.85546875" style="250" customWidth="1"/>
    <col min="11267" max="11267" width="11.28515625" style="250" customWidth="1"/>
    <col min="11268" max="11271" width="9.140625" style="250"/>
    <col min="11272" max="11272" width="10" style="250" customWidth="1"/>
    <col min="11273" max="11273" width="19.140625" style="250" customWidth="1"/>
    <col min="11274" max="11520" width="9.140625" style="250"/>
    <col min="11521" max="11521" width="6.140625" style="250" customWidth="1"/>
    <col min="11522" max="11522" width="22.85546875" style="250" customWidth="1"/>
    <col min="11523" max="11523" width="11.28515625" style="250" customWidth="1"/>
    <col min="11524" max="11527" width="9.140625" style="250"/>
    <col min="11528" max="11528" width="10" style="250" customWidth="1"/>
    <col min="11529" max="11529" width="19.140625" style="250" customWidth="1"/>
    <col min="11530" max="11776" width="9.140625" style="250"/>
    <col min="11777" max="11777" width="6.140625" style="250" customWidth="1"/>
    <col min="11778" max="11778" width="22.85546875" style="250" customWidth="1"/>
    <col min="11779" max="11779" width="11.28515625" style="250" customWidth="1"/>
    <col min="11780" max="11783" width="9.140625" style="250"/>
    <col min="11784" max="11784" width="10" style="250" customWidth="1"/>
    <col min="11785" max="11785" width="19.140625" style="250" customWidth="1"/>
    <col min="11786" max="12032" width="9.140625" style="250"/>
    <col min="12033" max="12033" width="6.140625" style="250" customWidth="1"/>
    <col min="12034" max="12034" width="22.85546875" style="250" customWidth="1"/>
    <col min="12035" max="12035" width="11.28515625" style="250" customWidth="1"/>
    <col min="12036" max="12039" width="9.140625" style="250"/>
    <col min="12040" max="12040" width="10" style="250" customWidth="1"/>
    <col min="12041" max="12041" width="19.140625" style="250" customWidth="1"/>
    <col min="12042" max="12288" width="9.140625" style="250"/>
    <col min="12289" max="12289" width="6.140625" style="250" customWidth="1"/>
    <col min="12290" max="12290" width="22.85546875" style="250" customWidth="1"/>
    <col min="12291" max="12291" width="11.28515625" style="250" customWidth="1"/>
    <col min="12292" max="12295" width="9.140625" style="250"/>
    <col min="12296" max="12296" width="10" style="250" customWidth="1"/>
    <col min="12297" max="12297" width="19.140625" style="250" customWidth="1"/>
    <col min="12298" max="12544" width="9.140625" style="250"/>
    <col min="12545" max="12545" width="6.140625" style="250" customWidth="1"/>
    <col min="12546" max="12546" width="22.85546875" style="250" customWidth="1"/>
    <col min="12547" max="12547" width="11.28515625" style="250" customWidth="1"/>
    <col min="12548" max="12551" width="9.140625" style="250"/>
    <col min="12552" max="12552" width="10" style="250" customWidth="1"/>
    <col min="12553" max="12553" width="19.140625" style="250" customWidth="1"/>
    <col min="12554" max="12800" width="9.140625" style="250"/>
    <col min="12801" max="12801" width="6.140625" style="250" customWidth="1"/>
    <col min="12802" max="12802" width="22.85546875" style="250" customWidth="1"/>
    <col min="12803" max="12803" width="11.28515625" style="250" customWidth="1"/>
    <col min="12804" max="12807" width="9.140625" style="250"/>
    <col min="12808" max="12808" width="10" style="250" customWidth="1"/>
    <col min="12809" max="12809" width="19.140625" style="250" customWidth="1"/>
    <col min="12810" max="13056" width="9.140625" style="250"/>
    <col min="13057" max="13057" width="6.140625" style="250" customWidth="1"/>
    <col min="13058" max="13058" width="22.85546875" style="250" customWidth="1"/>
    <col min="13059" max="13059" width="11.28515625" style="250" customWidth="1"/>
    <col min="13060" max="13063" width="9.140625" style="250"/>
    <col min="13064" max="13064" width="10" style="250" customWidth="1"/>
    <col min="13065" max="13065" width="19.140625" style="250" customWidth="1"/>
    <col min="13066" max="13312" width="9.140625" style="250"/>
    <col min="13313" max="13313" width="6.140625" style="250" customWidth="1"/>
    <col min="13314" max="13314" width="22.85546875" style="250" customWidth="1"/>
    <col min="13315" max="13315" width="11.28515625" style="250" customWidth="1"/>
    <col min="13316" max="13319" width="9.140625" style="250"/>
    <col min="13320" max="13320" width="10" style="250" customWidth="1"/>
    <col min="13321" max="13321" width="19.140625" style="250" customWidth="1"/>
    <col min="13322" max="13568" width="9.140625" style="250"/>
    <col min="13569" max="13569" width="6.140625" style="250" customWidth="1"/>
    <col min="13570" max="13570" width="22.85546875" style="250" customWidth="1"/>
    <col min="13571" max="13571" width="11.28515625" style="250" customWidth="1"/>
    <col min="13572" max="13575" width="9.140625" style="250"/>
    <col min="13576" max="13576" width="10" style="250" customWidth="1"/>
    <col min="13577" max="13577" width="19.140625" style="250" customWidth="1"/>
    <col min="13578" max="13824" width="9.140625" style="250"/>
    <col min="13825" max="13825" width="6.140625" style="250" customWidth="1"/>
    <col min="13826" max="13826" width="22.85546875" style="250" customWidth="1"/>
    <col min="13827" max="13827" width="11.28515625" style="250" customWidth="1"/>
    <col min="13828" max="13831" width="9.140625" style="250"/>
    <col min="13832" max="13832" width="10" style="250" customWidth="1"/>
    <col min="13833" max="13833" width="19.140625" style="250" customWidth="1"/>
    <col min="13834" max="14080" width="9.140625" style="250"/>
    <col min="14081" max="14081" width="6.140625" style="250" customWidth="1"/>
    <col min="14082" max="14082" width="22.85546875" style="250" customWidth="1"/>
    <col min="14083" max="14083" width="11.28515625" style="250" customWidth="1"/>
    <col min="14084" max="14087" width="9.140625" style="250"/>
    <col min="14088" max="14088" width="10" style="250" customWidth="1"/>
    <col min="14089" max="14089" width="19.140625" style="250" customWidth="1"/>
    <col min="14090" max="14336" width="9.140625" style="250"/>
    <col min="14337" max="14337" width="6.140625" style="250" customWidth="1"/>
    <col min="14338" max="14338" width="22.85546875" style="250" customWidth="1"/>
    <col min="14339" max="14339" width="11.28515625" style="250" customWidth="1"/>
    <col min="14340" max="14343" width="9.140625" style="250"/>
    <col min="14344" max="14344" width="10" style="250" customWidth="1"/>
    <col min="14345" max="14345" width="19.140625" style="250" customWidth="1"/>
    <col min="14346" max="14592" width="9.140625" style="250"/>
    <col min="14593" max="14593" width="6.140625" style="250" customWidth="1"/>
    <col min="14594" max="14594" width="22.85546875" style="250" customWidth="1"/>
    <col min="14595" max="14595" width="11.28515625" style="250" customWidth="1"/>
    <col min="14596" max="14599" width="9.140625" style="250"/>
    <col min="14600" max="14600" width="10" style="250" customWidth="1"/>
    <col min="14601" max="14601" width="19.140625" style="250" customWidth="1"/>
    <col min="14602" max="14848" width="9.140625" style="250"/>
    <col min="14849" max="14849" width="6.140625" style="250" customWidth="1"/>
    <col min="14850" max="14850" width="22.85546875" style="250" customWidth="1"/>
    <col min="14851" max="14851" width="11.28515625" style="250" customWidth="1"/>
    <col min="14852" max="14855" width="9.140625" style="250"/>
    <col min="14856" max="14856" width="10" style="250" customWidth="1"/>
    <col min="14857" max="14857" width="19.140625" style="250" customWidth="1"/>
    <col min="14858" max="15104" width="9.140625" style="250"/>
    <col min="15105" max="15105" width="6.140625" style="250" customWidth="1"/>
    <col min="15106" max="15106" width="22.85546875" style="250" customWidth="1"/>
    <col min="15107" max="15107" width="11.28515625" style="250" customWidth="1"/>
    <col min="15108" max="15111" width="9.140625" style="250"/>
    <col min="15112" max="15112" width="10" style="250" customWidth="1"/>
    <col min="15113" max="15113" width="19.140625" style="250" customWidth="1"/>
    <col min="15114" max="15360" width="9.140625" style="250"/>
    <col min="15361" max="15361" width="6.140625" style="250" customWidth="1"/>
    <col min="15362" max="15362" width="22.85546875" style="250" customWidth="1"/>
    <col min="15363" max="15363" width="11.28515625" style="250" customWidth="1"/>
    <col min="15364" max="15367" width="9.140625" style="250"/>
    <col min="15368" max="15368" width="10" style="250" customWidth="1"/>
    <col min="15369" max="15369" width="19.140625" style="250" customWidth="1"/>
    <col min="15370" max="15616" width="9.140625" style="250"/>
    <col min="15617" max="15617" width="6.140625" style="250" customWidth="1"/>
    <col min="15618" max="15618" width="22.85546875" style="250" customWidth="1"/>
    <col min="15619" max="15619" width="11.28515625" style="250" customWidth="1"/>
    <col min="15620" max="15623" width="9.140625" style="250"/>
    <col min="15624" max="15624" width="10" style="250" customWidth="1"/>
    <col min="15625" max="15625" width="19.140625" style="250" customWidth="1"/>
    <col min="15626" max="15872" width="9.140625" style="250"/>
    <col min="15873" max="15873" width="6.140625" style="250" customWidth="1"/>
    <col min="15874" max="15874" width="22.85546875" style="250" customWidth="1"/>
    <col min="15875" max="15875" width="11.28515625" style="250" customWidth="1"/>
    <col min="15876" max="15879" width="9.140625" style="250"/>
    <col min="15880" max="15880" width="10" style="250" customWidth="1"/>
    <col min="15881" max="15881" width="19.140625" style="250" customWidth="1"/>
    <col min="15882" max="16128" width="9.140625" style="250"/>
    <col min="16129" max="16129" width="6.140625" style="250" customWidth="1"/>
    <col min="16130" max="16130" width="22.85546875" style="250" customWidth="1"/>
    <col min="16131" max="16131" width="11.28515625" style="250" customWidth="1"/>
    <col min="16132" max="16135" width="9.140625" style="250"/>
    <col min="16136" max="16136" width="10" style="250" customWidth="1"/>
    <col min="16137" max="16137" width="19.140625" style="250" customWidth="1"/>
    <col min="16138" max="16384" width="9.140625" style="250"/>
  </cols>
  <sheetData>
    <row r="1" spans="1:9" x14ac:dyDescent="0.25">
      <c r="A1" s="249"/>
      <c r="I1" s="249"/>
    </row>
    <row r="2" spans="1:9" ht="12.75" customHeight="1" x14ac:dyDescent="0.25">
      <c r="A2" s="438" t="s">
        <v>510</v>
      </c>
      <c r="B2" s="438"/>
      <c r="C2" s="438"/>
      <c r="D2" s="438"/>
      <c r="E2" s="438"/>
      <c r="F2" s="438"/>
      <c r="G2" s="438"/>
      <c r="H2" s="438"/>
      <c r="I2" s="438"/>
    </row>
    <row r="3" spans="1:9" ht="12.75" customHeight="1" x14ac:dyDescent="0.25">
      <c r="A3" s="438"/>
      <c r="B3" s="438"/>
      <c r="C3" s="438"/>
      <c r="D3" s="438"/>
      <c r="E3" s="438"/>
      <c r="F3" s="438"/>
      <c r="G3" s="438"/>
      <c r="H3" s="438"/>
      <c r="I3" s="438"/>
    </row>
    <row r="4" spans="1:9" x14ac:dyDescent="0.25">
      <c r="A4" s="249"/>
      <c r="I4" s="249"/>
    </row>
    <row r="5" spans="1:9" ht="15.75" customHeight="1" x14ac:dyDescent="0.25">
      <c r="A5" s="439" t="s">
        <v>207</v>
      </c>
      <c r="B5" s="439" t="s">
        <v>486</v>
      </c>
      <c r="C5" s="440" t="s">
        <v>75</v>
      </c>
      <c r="D5" s="440"/>
      <c r="E5" s="440"/>
      <c r="F5" s="440"/>
      <c r="G5" s="441" t="s">
        <v>487</v>
      </c>
      <c r="H5" s="441" t="s">
        <v>488</v>
      </c>
      <c r="I5" s="441" t="s">
        <v>489</v>
      </c>
    </row>
    <row r="6" spans="1:9" ht="79.5" customHeight="1" x14ac:dyDescent="0.25">
      <c r="A6" s="439"/>
      <c r="B6" s="439"/>
      <c r="C6" s="251" t="s">
        <v>9</v>
      </c>
      <c r="D6" s="251" t="s">
        <v>10</v>
      </c>
      <c r="E6" s="251" t="s">
        <v>11</v>
      </c>
      <c r="F6" s="251" t="s">
        <v>12</v>
      </c>
      <c r="G6" s="442"/>
      <c r="H6" s="442"/>
      <c r="I6" s="442"/>
    </row>
    <row r="7" spans="1:9" ht="40.5" customHeight="1" x14ac:dyDescent="0.3">
      <c r="A7" s="252">
        <v>1</v>
      </c>
      <c r="B7" s="264" t="s">
        <v>490</v>
      </c>
      <c r="C7" s="253" t="s">
        <v>484</v>
      </c>
      <c r="D7" s="253" t="s">
        <v>491</v>
      </c>
      <c r="E7" s="253" t="s">
        <v>484</v>
      </c>
      <c r="F7" s="253" t="s">
        <v>480</v>
      </c>
      <c r="G7" s="258">
        <v>1</v>
      </c>
      <c r="H7" s="254">
        <v>910.8</v>
      </c>
      <c r="I7" s="265"/>
    </row>
    <row r="8" spans="1:9" ht="40.5" customHeight="1" x14ac:dyDescent="0.3">
      <c r="A8" s="252"/>
      <c r="B8" s="264" t="s">
        <v>504</v>
      </c>
      <c r="C8" s="253" t="s">
        <v>484</v>
      </c>
      <c r="D8" s="253" t="s">
        <v>491</v>
      </c>
      <c r="E8" s="253" t="s">
        <v>484</v>
      </c>
      <c r="F8" s="253" t="s">
        <v>481</v>
      </c>
      <c r="G8" s="258"/>
      <c r="H8" s="254">
        <v>287.60000000000002</v>
      </c>
      <c r="I8" s="255"/>
    </row>
    <row r="9" spans="1:9" ht="24" customHeight="1" x14ac:dyDescent="0.3">
      <c r="A9" s="252">
        <v>2</v>
      </c>
      <c r="B9" s="264" t="s">
        <v>473</v>
      </c>
      <c r="C9" s="253"/>
      <c r="D9" s="253" t="s">
        <v>491</v>
      </c>
      <c r="E9" s="253" t="s">
        <v>484</v>
      </c>
      <c r="F9" s="253" t="s">
        <v>479</v>
      </c>
      <c r="G9" s="258">
        <v>0.5</v>
      </c>
      <c r="H9" s="256">
        <v>454.1</v>
      </c>
      <c r="I9" s="255"/>
    </row>
    <row r="10" spans="1:9" ht="24" customHeight="1" x14ac:dyDescent="0.3">
      <c r="A10" s="252"/>
      <c r="B10" s="264"/>
      <c r="C10" s="253"/>
      <c r="D10" s="253"/>
      <c r="E10" s="253"/>
      <c r="F10" s="253"/>
      <c r="G10" s="258"/>
      <c r="H10" s="256"/>
      <c r="I10" s="255"/>
    </row>
    <row r="11" spans="1:9" ht="24" customHeight="1" x14ac:dyDescent="0.3">
      <c r="A11" s="252">
        <v>3</v>
      </c>
      <c r="B11" s="264" t="s">
        <v>466</v>
      </c>
      <c r="C11" s="253" t="s">
        <v>484</v>
      </c>
      <c r="D11" s="253" t="s">
        <v>491</v>
      </c>
      <c r="E11" s="253" t="s">
        <v>484</v>
      </c>
      <c r="F11" s="253" t="s">
        <v>480</v>
      </c>
      <c r="G11" s="258">
        <v>1</v>
      </c>
      <c r="H11" s="254">
        <v>905.5</v>
      </c>
      <c r="I11" s="255"/>
    </row>
    <row r="12" spans="1:9" ht="24" customHeight="1" x14ac:dyDescent="0.3">
      <c r="A12" s="252"/>
      <c r="B12" s="264" t="s">
        <v>466</v>
      </c>
      <c r="C12" s="253" t="s">
        <v>484</v>
      </c>
      <c r="D12" s="253" t="s">
        <v>491</v>
      </c>
      <c r="E12" s="253" t="s">
        <v>484</v>
      </c>
      <c r="F12" s="253" t="s">
        <v>481</v>
      </c>
      <c r="G12" s="258"/>
      <c r="H12" s="254">
        <v>287.89999999999998</v>
      </c>
      <c r="I12" s="255"/>
    </row>
    <row r="13" spans="1:9" ht="24" customHeight="1" x14ac:dyDescent="0.3">
      <c r="A13" s="252">
        <v>4</v>
      </c>
      <c r="B13" s="264" t="s">
        <v>465</v>
      </c>
      <c r="C13" s="253" t="s">
        <v>484</v>
      </c>
      <c r="D13" s="253" t="s">
        <v>492</v>
      </c>
      <c r="E13" s="253" t="s">
        <v>482</v>
      </c>
      <c r="F13" s="253" t="s">
        <v>480</v>
      </c>
      <c r="G13" s="258">
        <v>1</v>
      </c>
      <c r="H13" s="254">
        <v>905.6</v>
      </c>
      <c r="I13" s="255"/>
    </row>
    <row r="14" spans="1:9" ht="24" customHeight="1" x14ac:dyDescent="0.3">
      <c r="A14" s="252"/>
      <c r="B14" s="264" t="s">
        <v>465</v>
      </c>
      <c r="C14" s="253" t="s">
        <v>484</v>
      </c>
      <c r="D14" s="253" t="s">
        <v>492</v>
      </c>
      <c r="E14" s="253" t="s">
        <v>482</v>
      </c>
      <c r="F14" s="253" t="s">
        <v>481</v>
      </c>
      <c r="G14" s="258"/>
      <c r="H14" s="254">
        <v>57.7</v>
      </c>
      <c r="I14" s="255"/>
    </row>
    <row r="15" spans="1:9" ht="38.25" customHeight="1" x14ac:dyDescent="0.3">
      <c r="A15" s="252">
        <v>5</v>
      </c>
      <c r="B15" s="264" t="s">
        <v>474</v>
      </c>
      <c r="C15" s="253"/>
      <c r="D15" s="253"/>
      <c r="E15" s="253" t="s">
        <v>483</v>
      </c>
      <c r="F15" s="253" t="s">
        <v>485</v>
      </c>
      <c r="G15" s="258">
        <v>0.25</v>
      </c>
      <c r="H15" s="254">
        <v>214.2</v>
      </c>
      <c r="I15" s="255"/>
    </row>
    <row r="16" spans="1:9" ht="24" customHeight="1" x14ac:dyDescent="0.3">
      <c r="A16" s="252">
        <v>6</v>
      </c>
      <c r="B16" s="264" t="s">
        <v>467</v>
      </c>
      <c r="C16" s="253" t="s">
        <v>484</v>
      </c>
      <c r="D16" s="253" t="s">
        <v>491</v>
      </c>
      <c r="E16" s="253" t="s">
        <v>484</v>
      </c>
      <c r="F16" s="253" t="s">
        <v>480</v>
      </c>
      <c r="G16" s="258">
        <v>0.75</v>
      </c>
      <c r="H16" s="254">
        <v>669.9</v>
      </c>
      <c r="I16" s="265"/>
    </row>
    <row r="17" spans="1:9" ht="24" customHeight="1" x14ac:dyDescent="0.3">
      <c r="A17" s="252"/>
      <c r="B17" s="264" t="s">
        <v>467</v>
      </c>
      <c r="C17" s="253" t="s">
        <v>484</v>
      </c>
      <c r="D17" s="253" t="s">
        <v>491</v>
      </c>
      <c r="E17" s="253" t="s">
        <v>484</v>
      </c>
      <c r="F17" s="253" t="s">
        <v>481</v>
      </c>
      <c r="G17" s="258"/>
      <c r="H17" s="254">
        <v>51</v>
      </c>
      <c r="I17" s="265"/>
    </row>
    <row r="18" spans="1:9" ht="49.5" customHeight="1" x14ac:dyDescent="0.3">
      <c r="A18" s="252">
        <v>7</v>
      </c>
      <c r="B18" s="264" t="s">
        <v>476</v>
      </c>
      <c r="C18" s="253"/>
      <c r="D18" s="253" t="s">
        <v>491</v>
      </c>
      <c r="E18" s="253" t="s">
        <v>484</v>
      </c>
      <c r="F18" s="253" t="s">
        <v>479</v>
      </c>
      <c r="G18" s="258">
        <v>0.25</v>
      </c>
      <c r="H18" s="254">
        <v>231</v>
      </c>
      <c r="I18" s="255"/>
    </row>
    <row r="19" spans="1:9" ht="49.5" customHeight="1" x14ac:dyDescent="0.3">
      <c r="A19" s="252"/>
      <c r="B19" s="264" t="s">
        <v>476</v>
      </c>
      <c r="C19" s="253"/>
      <c r="D19" s="253" t="s">
        <v>491</v>
      </c>
      <c r="E19" s="253" t="s">
        <v>484</v>
      </c>
      <c r="F19" s="253" t="s">
        <v>481</v>
      </c>
      <c r="G19" s="258"/>
      <c r="H19" s="254">
        <v>167.9</v>
      </c>
      <c r="I19" s="255"/>
    </row>
    <row r="20" spans="1:9" ht="66.75" customHeight="1" x14ac:dyDescent="0.3">
      <c r="A20" s="252">
        <v>8</v>
      </c>
      <c r="B20" s="264" t="s">
        <v>470</v>
      </c>
      <c r="C20" s="253"/>
      <c r="D20" s="253" t="s">
        <v>491</v>
      </c>
      <c r="E20" s="253" t="s">
        <v>484</v>
      </c>
      <c r="F20" s="253" t="s">
        <v>480</v>
      </c>
      <c r="G20" s="258">
        <v>1</v>
      </c>
      <c r="H20" s="254">
        <v>705.6</v>
      </c>
      <c r="I20" s="296" t="s">
        <v>533</v>
      </c>
    </row>
    <row r="21" spans="1:9" ht="24" customHeight="1" x14ac:dyDescent="0.3">
      <c r="A21" s="252"/>
      <c r="B21" s="264" t="s">
        <v>470</v>
      </c>
      <c r="C21" s="253"/>
      <c r="D21" s="253" t="s">
        <v>491</v>
      </c>
      <c r="E21" s="253" t="s">
        <v>484</v>
      </c>
      <c r="F21" s="253" t="s">
        <v>481</v>
      </c>
      <c r="G21" s="258"/>
      <c r="H21" s="254">
        <v>281.39999999999998</v>
      </c>
      <c r="I21" s="255"/>
    </row>
    <row r="22" spans="1:9" ht="39.75" customHeight="1" x14ac:dyDescent="0.3">
      <c r="A22" s="252">
        <v>9</v>
      </c>
      <c r="B22" s="264" t="s">
        <v>477</v>
      </c>
      <c r="C22" s="253"/>
      <c r="D22" s="253" t="s">
        <v>491</v>
      </c>
      <c r="E22" s="253" t="s">
        <v>484</v>
      </c>
      <c r="F22" s="253" t="s">
        <v>485</v>
      </c>
      <c r="G22" s="258">
        <v>0.25</v>
      </c>
      <c r="H22" s="256">
        <v>241.3</v>
      </c>
      <c r="I22" s="255"/>
    </row>
    <row r="23" spans="1:9" ht="39.75" customHeight="1" x14ac:dyDescent="0.3">
      <c r="A23" s="252"/>
      <c r="B23" s="264" t="s">
        <v>477</v>
      </c>
      <c r="C23" s="253"/>
      <c r="D23" s="253" t="s">
        <v>491</v>
      </c>
      <c r="E23" s="253" t="s">
        <v>484</v>
      </c>
      <c r="F23" s="253" t="s">
        <v>481</v>
      </c>
      <c r="G23" s="258"/>
      <c r="H23" s="256">
        <v>118.7</v>
      </c>
      <c r="I23" s="255"/>
    </row>
    <row r="24" spans="1:9" ht="60.75" customHeight="1" x14ac:dyDescent="0.3">
      <c r="A24" s="252">
        <v>10</v>
      </c>
      <c r="B24" s="264" t="s">
        <v>471</v>
      </c>
      <c r="C24" s="253" t="s">
        <v>482</v>
      </c>
      <c r="D24" s="253" t="s">
        <v>492</v>
      </c>
      <c r="E24" s="253" t="s">
        <v>482</v>
      </c>
      <c r="F24" s="253" t="s">
        <v>480</v>
      </c>
      <c r="G24" s="258">
        <v>0.75</v>
      </c>
      <c r="H24" s="256">
        <v>709.1</v>
      </c>
      <c r="I24" s="296"/>
    </row>
    <row r="25" spans="1:9" ht="45.75" customHeight="1" x14ac:dyDescent="0.3">
      <c r="A25" s="252"/>
      <c r="B25" s="264" t="s">
        <v>471</v>
      </c>
      <c r="C25" s="253" t="s">
        <v>482</v>
      </c>
      <c r="D25" s="253" t="s">
        <v>492</v>
      </c>
      <c r="E25" s="253" t="s">
        <v>482</v>
      </c>
      <c r="F25" s="253" t="s">
        <v>481</v>
      </c>
      <c r="G25" s="258"/>
      <c r="H25" s="256">
        <v>303</v>
      </c>
      <c r="I25" s="255"/>
    </row>
    <row r="26" spans="1:9" ht="45.75" customHeight="1" x14ac:dyDescent="0.3">
      <c r="A26" s="252">
        <v>11</v>
      </c>
      <c r="B26" s="264" t="s">
        <v>472</v>
      </c>
      <c r="C26" s="253"/>
      <c r="D26" s="253"/>
      <c r="E26" s="253" t="s">
        <v>483</v>
      </c>
      <c r="F26" s="253" t="s">
        <v>479</v>
      </c>
      <c r="G26" s="258">
        <v>0.25</v>
      </c>
      <c r="H26" s="256">
        <v>227.3</v>
      </c>
      <c r="I26" s="265"/>
    </row>
    <row r="27" spans="1:9" ht="45.75" customHeight="1" x14ac:dyDescent="0.3">
      <c r="A27" s="252"/>
      <c r="B27" s="264" t="s">
        <v>472</v>
      </c>
      <c r="C27" s="253"/>
      <c r="D27" s="253"/>
      <c r="E27" s="253" t="s">
        <v>483</v>
      </c>
      <c r="F27" s="253" t="s">
        <v>481</v>
      </c>
      <c r="G27" s="258"/>
      <c r="H27" s="256">
        <v>72.900000000000006</v>
      </c>
      <c r="I27" s="255"/>
    </row>
    <row r="28" spans="1:9" ht="45.75" customHeight="1" x14ac:dyDescent="0.3">
      <c r="A28" s="252">
        <v>12</v>
      </c>
      <c r="B28" s="264" t="s">
        <v>468</v>
      </c>
      <c r="C28" s="253"/>
      <c r="D28" s="253"/>
      <c r="E28" s="253" t="s">
        <v>478</v>
      </c>
      <c r="F28" s="253" t="s">
        <v>480</v>
      </c>
      <c r="G28" s="258">
        <v>1</v>
      </c>
      <c r="H28" s="256">
        <v>910.6</v>
      </c>
      <c r="I28" s="296"/>
    </row>
    <row r="29" spans="1:9" ht="45.75" customHeight="1" x14ac:dyDescent="0.3">
      <c r="A29" s="252"/>
      <c r="B29" s="264" t="s">
        <v>468</v>
      </c>
      <c r="C29" s="253"/>
      <c r="D29" s="253"/>
      <c r="E29" s="253" t="s">
        <v>478</v>
      </c>
      <c r="F29" s="253" t="s">
        <v>481</v>
      </c>
      <c r="G29" s="258"/>
      <c r="H29" s="256">
        <v>224.1</v>
      </c>
      <c r="I29" s="265"/>
    </row>
    <row r="30" spans="1:9" s="260" customFormat="1" ht="45.75" customHeight="1" x14ac:dyDescent="0.3">
      <c r="A30" s="252">
        <v>13</v>
      </c>
      <c r="B30" s="264" t="s">
        <v>493</v>
      </c>
      <c r="C30" s="257"/>
      <c r="D30" s="257" t="s">
        <v>491</v>
      </c>
      <c r="E30" s="257" t="s">
        <v>484</v>
      </c>
      <c r="F30" s="258" t="s">
        <v>481</v>
      </c>
      <c r="G30" s="258"/>
      <c r="H30" s="256">
        <v>51.7</v>
      </c>
      <c r="I30" s="259"/>
    </row>
    <row r="31" spans="1:9" ht="45.75" customHeight="1" x14ac:dyDescent="0.3">
      <c r="A31" s="252">
        <v>14</v>
      </c>
      <c r="B31" s="264" t="s">
        <v>494</v>
      </c>
      <c r="C31" s="253"/>
      <c r="D31" s="253"/>
      <c r="E31" s="253" t="s">
        <v>478</v>
      </c>
      <c r="F31" s="253" t="s">
        <v>481</v>
      </c>
      <c r="G31" s="258"/>
      <c r="H31" s="256">
        <v>299.10000000000002</v>
      </c>
      <c r="I31" s="255"/>
    </row>
    <row r="32" spans="1:9" ht="45.75" customHeight="1" x14ac:dyDescent="0.3">
      <c r="A32" s="252">
        <v>15</v>
      </c>
      <c r="B32" s="264" t="s">
        <v>469</v>
      </c>
      <c r="C32" s="253"/>
      <c r="D32" s="253"/>
      <c r="E32" s="253" t="s">
        <v>478</v>
      </c>
      <c r="F32" s="253" t="s">
        <v>480</v>
      </c>
      <c r="G32" s="258">
        <v>1</v>
      </c>
      <c r="H32" s="256">
        <v>906.7</v>
      </c>
      <c r="I32" s="296"/>
    </row>
    <row r="33" spans="1:10" ht="45.75" customHeight="1" x14ac:dyDescent="0.3">
      <c r="A33" s="252"/>
      <c r="B33" s="264" t="s">
        <v>469</v>
      </c>
      <c r="C33" s="253"/>
      <c r="D33" s="253"/>
      <c r="E33" s="253" t="s">
        <v>478</v>
      </c>
      <c r="F33" s="253" t="s">
        <v>481</v>
      </c>
      <c r="G33" s="258"/>
      <c r="H33" s="256">
        <v>281</v>
      </c>
      <c r="I33" s="255"/>
    </row>
    <row r="34" spans="1:10" ht="45.75" customHeight="1" x14ac:dyDescent="0.3">
      <c r="A34" s="252">
        <v>16</v>
      </c>
      <c r="B34" s="264" t="s">
        <v>475</v>
      </c>
      <c r="C34" s="253"/>
      <c r="D34" s="253"/>
      <c r="E34" s="253" t="s">
        <v>478</v>
      </c>
      <c r="F34" s="253" t="s">
        <v>480</v>
      </c>
      <c r="G34" s="258">
        <v>1</v>
      </c>
      <c r="H34" s="256">
        <v>921.5</v>
      </c>
      <c r="I34" s="296"/>
    </row>
    <row r="35" spans="1:10" ht="45.75" customHeight="1" x14ac:dyDescent="0.3">
      <c r="A35" s="252">
        <v>17</v>
      </c>
      <c r="B35" s="264" t="s">
        <v>534</v>
      </c>
      <c r="C35" s="253" t="s">
        <v>484</v>
      </c>
      <c r="D35" s="253" t="s">
        <v>530</v>
      </c>
      <c r="E35" s="253" t="s">
        <v>484</v>
      </c>
      <c r="F35" s="253" t="s">
        <v>481</v>
      </c>
      <c r="G35" s="258"/>
      <c r="H35" s="258">
        <v>115.1</v>
      </c>
      <c r="I35" s="265"/>
    </row>
    <row r="36" spans="1:10" ht="45.75" customHeight="1" x14ac:dyDescent="0.3">
      <c r="A36" s="252">
        <v>18</v>
      </c>
      <c r="B36" s="264" t="s">
        <v>527</v>
      </c>
      <c r="C36" s="253"/>
      <c r="D36" s="253"/>
      <c r="E36" s="253" t="s">
        <v>537</v>
      </c>
      <c r="F36" s="253" t="s">
        <v>481</v>
      </c>
      <c r="G36" s="258"/>
      <c r="H36" s="256">
        <v>217</v>
      </c>
      <c r="I36" s="265"/>
    </row>
    <row r="37" spans="1:10" ht="45.75" customHeight="1" x14ac:dyDescent="0.3">
      <c r="A37" s="252"/>
      <c r="B37" s="264"/>
      <c r="C37" s="253"/>
      <c r="D37" s="253"/>
      <c r="E37" s="253"/>
      <c r="F37" s="253"/>
      <c r="G37" s="258"/>
      <c r="H37" s="256"/>
      <c r="I37" s="265"/>
    </row>
    <row r="38" spans="1:10" x14ac:dyDescent="0.25">
      <c r="G38" s="261">
        <f>SUBTOTAL(9,G7:G37)</f>
        <v>10</v>
      </c>
      <c r="H38" s="262">
        <f>SUBTOTAL(9,H7:H37)</f>
        <v>11729.300000000001</v>
      </c>
      <c r="I38" s="262"/>
      <c r="J38" s="262">
        <f>SUBTOTAL(9,J7:J37)</f>
        <v>0</v>
      </c>
    </row>
    <row r="39" spans="1:10" x14ac:dyDescent="0.25">
      <c r="A39" s="249"/>
      <c r="G39" s="445"/>
      <c r="H39" s="445"/>
      <c r="I39" s="249"/>
    </row>
    <row r="40" spans="1:10" x14ac:dyDescent="0.25">
      <c r="A40" s="249"/>
      <c r="I40" s="249"/>
    </row>
    <row r="41" spans="1:10" x14ac:dyDescent="0.25">
      <c r="A41" s="249"/>
      <c r="I41" s="249"/>
    </row>
    <row r="42" spans="1:10" x14ac:dyDescent="0.25">
      <c r="A42" s="249"/>
      <c r="B42" s="15" t="s">
        <v>45</v>
      </c>
      <c r="C42" s="446"/>
      <c r="D42" s="446"/>
      <c r="G42" s="446" t="s">
        <v>495</v>
      </c>
      <c r="H42" s="446"/>
      <c r="I42" s="446"/>
    </row>
    <row r="43" spans="1:10" x14ac:dyDescent="0.25">
      <c r="A43" s="249"/>
      <c r="B43" s="15"/>
      <c r="C43" s="447" t="s">
        <v>496</v>
      </c>
      <c r="D43" s="447"/>
      <c r="G43" s="448" t="s">
        <v>46</v>
      </c>
      <c r="H43" s="448"/>
      <c r="I43" s="448"/>
    </row>
    <row r="44" spans="1:10" x14ac:dyDescent="0.25">
      <c r="A44" s="249"/>
      <c r="I44" s="249"/>
    </row>
    <row r="45" spans="1:10" x14ac:dyDescent="0.25">
      <c r="A45" s="249"/>
      <c r="I45" s="249"/>
    </row>
    <row r="46" spans="1:10" x14ac:dyDescent="0.25">
      <c r="A46" s="249"/>
      <c r="I46" s="249"/>
    </row>
    <row r="47" spans="1:10" x14ac:dyDescent="0.25">
      <c r="A47" s="249"/>
      <c r="B47" s="250" t="s">
        <v>497</v>
      </c>
      <c r="I47" s="249"/>
    </row>
    <row r="48" spans="1:10" x14ac:dyDescent="0.25">
      <c r="A48" s="249"/>
      <c r="B48" s="443" t="s">
        <v>498</v>
      </c>
      <c r="C48" s="443"/>
      <c r="D48" s="443"/>
      <c r="E48" s="443"/>
      <c r="F48" s="443"/>
      <c r="G48" s="443"/>
      <c r="H48" s="443"/>
      <c r="I48" s="443"/>
    </row>
    <row r="49" spans="1:9" x14ac:dyDescent="0.25">
      <c r="A49" s="249"/>
      <c r="B49" s="443" t="s">
        <v>499</v>
      </c>
      <c r="C49" s="443"/>
      <c r="D49" s="443"/>
      <c r="E49" s="443"/>
      <c r="F49" s="443"/>
      <c r="G49" s="443"/>
      <c r="H49" s="443"/>
      <c r="I49" s="443"/>
    </row>
    <row r="50" spans="1:9" x14ac:dyDescent="0.25">
      <c r="A50" s="249"/>
      <c r="B50" s="443" t="s">
        <v>500</v>
      </c>
      <c r="C50" s="443"/>
      <c r="D50" s="443"/>
      <c r="E50" s="443"/>
      <c r="F50" s="443"/>
      <c r="G50" s="443"/>
      <c r="H50" s="443"/>
      <c r="I50" s="443"/>
    </row>
    <row r="51" spans="1:9" x14ac:dyDescent="0.25">
      <c r="A51" s="249"/>
      <c r="B51" s="263" t="s">
        <v>501</v>
      </c>
      <c r="C51" s="263"/>
      <c r="D51" s="263"/>
      <c r="E51" s="263"/>
      <c r="F51" s="263"/>
      <c r="G51" s="263"/>
      <c r="H51" s="263"/>
      <c r="I51" s="263"/>
    </row>
    <row r="52" spans="1:9" x14ac:dyDescent="0.25">
      <c r="A52" s="249"/>
      <c r="B52" s="443" t="s">
        <v>502</v>
      </c>
      <c r="C52" s="443"/>
      <c r="D52" s="443"/>
      <c r="E52" s="443"/>
      <c r="F52" s="443"/>
      <c r="G52" s="443"/>
      <c r="H52" s="443"/>
      <c r="I52" s="443"/>
    </row>
    <row r="53" spans="1:9" x14ac:dyDescent="0.25">
      <c r="A53" s="249"/>
      <c r="B53" s="444" t="s">
        <v>503</v>
      </c>
      <c r="C53" s="444"/>
      <c r="D53" s="444"/>
      <c r="E53" s="444"/>
      <c r="F53" s="444"/>
      <c r="G53" s="444"/>
      <c r="H53" s="444"/>
      <c r="I53" s="444"/>
    </row>
    <row r="54" spans="1:9" ht="15.75" customHeight="1" x14ac:dyDescent="0.25">
      <c r="A54" s="249"/>
      <c r="B54" s="444"/>
      <c r="C54" s="444"/>
      <c r="D54" s="444"/>
      <c r="E54" s="444"/>
      <c r="F54" s="444"/>
      <c r="G54" s="444"/>
      <c r="H54" s="444"/>
      <c r="I54" s="444"/>
    </row>
  </sheetData>
  <autoFilter ref="A6:J39"/>
  <mergeCells count="17">
    <mergeCell ref="B49:I49"/>
    <mergeCell ref="B50:I50"/>
    <mergeCell ref="B52:I52"/>
    <mergeCell ref="B53:I54"/>
    <mergeCell ref="G39:H39"/>
    <mergeCell ref="C42:D42"/>
    <mergeCell ref="G42:I42"/>
    <mergeCell ref="C43:D43"/>
    <mergeCell ref="G43:I43"/>
    <mergeCell ref="B48:I48"/>
    <mergeCell ref="A2:I3"/>
    <mergeCell ref="A5:A6"/>
    <mergeCell ref="B5:B6"/>
    <mergeCell ref="C5:F5"/>
    <mergeCell ref="G5:G6"/>
    <mergeCell ref="H5:H6"/>
    <mergeCell ref="I5:I6"/>
  </mergeCells>
  <pageMargins left="0.78740157480314965" right="0.39370078740157483" top="0.39370078740157483" bottom="0.39370078740157483" header="0" footer="0"/>
  <pageSetup paperSize="9" scale="6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119</vt:i4>
      </vt:variant>
    </vt:vector>
  </HeadingPairs>
  <TitlesOfParts>
    <vt:vector size="124" baseType="lpstr">
      <vt:lpstr>Уч. работа</vt:lpstr>
      <vt:lpstr>Нормы УР</vt:lpstr>
      <vt:lpstr>Нормы ВКР</vt:lpstr>
      <vt:lpstr>Прим. Гр 18</vt:lpstr>
      <vt:lpstr>Журнал распределения нагрузки</vt:lpstr>
      <vt:lpstr>'Нормы УР'!А</vt:lpstr>
      <vt:lpstr>'Уч. работа'!А</vt:lpstr>
      <vt:lpstr>А</vt:lpstr>
      <vt:lpstr>'Нормы УР'!Д</vt:lpstr>
      <vt:lpstr>'Уч. работа'!Д</vt:lpstr>
      <vt:lpstr>Д</vt:lpstr>
      <vt:lpstr>'Нормы УР'!З1</vt:lpstr>
      <vt:lpstr>'Уч. работа'!З1</vt:lpstr>
      <vt:lpstr>З1</vt:lpstr>
      <vt:lpstr>'Нормы УР'!З2</vt:lpstr>
      <vt:lpstr>'Уч. работа'!З2</vt:lpstr>
      <vt:lpstr>З2</vt:lpstr>
      <vt:lpstr>'Нормы ВКР'!Заголовки_для_печати</vt:lpstr>
      <vt:lpstr>'Нормы УР'!Заголовки_для_печати</vt:lpstr>
      <vt:lpstr>'Уч. работа'!Заголовки_для_печати</vt:lpstr>
      <vt:lpstr>'Нормы УР'!ИРПЗГ</vt:lpstr>
      <vt:lpstr>ИРПЗГ</vt:lpstr>
      <vt:lpstr>'Нормы УР'!ирпзг1</vt:lpstr>
      <vt:lpstr>'Уч. работа'!ирпзг1</vt:lpstr>
      <vt:lpstr>ирпзг1</vt:lpstr>
      <vt:lpstr>'Нормы УР'!ирпзг2</vt:lpstr>
      <vt:lpstr>'Уч. работа'!ирпзг2</vt:lpstr>
      <vt:lpstr>ирпзг2</vt:lpstr>
      <vt:lpstr>'Нормы УР'!ки</vt:lpstr>
      <vt:lpstr>'Уч. работа'!ки</vt:lpstr>
      <vt:lpstr>ки</vt:lpstr>
      <vt:lpstr>'Нормы УР'!кп</vt:lpstr>
      <vt:lpstr>'Уч. работа'!кп</vt:lpstr>
      <vt:lpstr>кп</vt:lpstr>
      <vt:lpstr>'Нормы УР'!КПЗ</vt:lpstr>
      <vt:lpstr>'Уч. работа'!КПЗ</vt:lpstr>
      <vt:lpstr>КПЗ</vt:lpstr>
      <vt:lpstr>'Нормы УР'!КПЭ</vt:lpstr>
      <vt:lpstr>'Уч. работа'!КПЭ</vt:lpstr>
      <vt:lpstr>КПЭ</vt:lpstr>
      <vt:lpstr>'Нормы УР'!кр</vt:lpstr>
      <vt:lpstr>'Уч. работа'!кр</vt:lpstr>
      <vt:lpstr>кр</vt:lpstr>
      <vt:lpstr>'Нормы УР'!КРЗ</vt:lpstr>
      <vt:lpstr>'Уч. работа'!КРЗ</vt:lpstr>
      <vt:lpstr>КРЗ</vt:lpstr>
      <vt:lpstr>'Нормы УР'!кт</vt:lpstr>
      <vt:lpstr>'Уч. работа'!кт</vt:lpstr>
      <vt:lpstr>кт</vt:lpstr>
      <vt:lpstr>'Нормы УР'!Л</vt:lpstr>
      <vt:lpstr>Л</vt:lpstr>
      <vt:lpstr>'Нормы УР'!нрм</vt:lpstr>
      <vt:lpstr>'Уч. работа'!нрм</vt:lpstr>
      <vt:lpstr>нрм</vt:lpstr>
      <vt:lpstr>'Нормы УР'!ПГ</vt:lpstr>
      <vt:lpstr>'Уч. работа'!ПГ</vt:lpstr>
      <vt:lpstr>ПГ</vt:lpstr>
      <vt:lpstr>'Нормы УР'!ПЗ</vt:lpstr>
      <vt:lpstr>ПЗ</vt:lpstr>
      <vt:lpstr>'Нормы УР'!РАБ</vt:lpstr>
      <vt:lpstr>РАБ</vt:lpstr>
      <vt:lpstr>'Нормы УР'!РАЗ</vt:lpstr>
      <vt:lpstr>'Уч. работа'!РАЗ</vt:lpstr>
      <vt:lpstr>РАЗ</vt:lpstr>
      <vt:lpstr>'Нормы УР'!РАО</vt:lpstr>
      <vt:lpstr>'Уч. работа'!РАО</vt:lpstr>
      <vt:lpstr>РАО</vt:lpstr>
      <vt:lpstr>'Нормы УР'!РБ</vt:lpstr>
      <vt:lpstr>РБ</vt:lpstr>
      <vt:lpstr>'Нормы УР'!РГ</vt:lpstr>
      <vt:lpstr>'Уч. работа'!РГ</vt:lpstr>
      <vt:lpstr>РГ</vt:lpstr>
      <vt:lpstr>'Нормы УР'!РДБ</vt:lpstr>
      <vt:lpstr>РДБ</vt:lpstr>
      <vt:lpstr>'Нормы УР'!РДП1</vt:lpstr>
      <vt:lpstr>'Уч. работа'!РДП1</vt:lpstr>
      <vt:lpstr>РДП1</vt:lpstr>
      <vt:lpstr>'Нормы УР'!рк</vt:lpstr>
      <vt:lpstr>'Уч. работа'!рк</vt:lpstr>
      <vt:lpstr>рк</vt:lpstr>
      <vt:lpstr>'Нормы УР'!РКЗ</vt:lpstr>
      <vt:lpstr>'Уч. работа'!РКЗ</vt:lpstr>
      <vt:lpstr>РКЗ</vt:lpstr>
      <vt:lpstr>'Нормы УР'!РМ</vt:lpstr>
      <vt:lpstr>РМ</vt:lpstr>
      <vt:lpstr>'Нормы УР'!РМДИ</vt:lpstr>
      <vt:lpstr>РМДИ</vt:lpstr>
      <vt:lpstr>'Нормы УР'!рп</vt:lpstr>
      <vt:lpstr>'Уч. работа'!рп</vt:lpstr>
      <vt:lpstr>рп</vt:lpstr>
      <vt:lpstr>'Нормы УР'!рпг</vt:lpstr>
      <vt:lpstr>'Уч. работа'!рпг</vt:lpstr>
      <vt:lpstr>рпг</vt:lpstr>
      <vt:lpstr>'Нормы УР'!РПП</vt:lpstr>
      <vt:lpstr>'Уч. работа'!РПП</vt:lpstr>
      <vt:lpstr>РПП</vt:lpstr>
      <vt:lpstr>'Нормы УР'!рф</vt:lpstr>
      <vt:lpstr>'Уч. работа'!рф</vt:lpstr>
      <vt:lpstr>рф</vt:lpstr>
      <vt:lpstr>'Нормы УР'!СГ</vt:lpstr>
      <vt:lpstr>'Уч. работа'!СГ</vt:lpstr>
      <vt:lpstr>СГ</vt:lpstr>
      <vt:lpstr>'Уч. работа'!столбцы</vt:lpstr>
      <vt:lpstr>столбцы</vt:lpstr>
      <vt:lpstr>'Уч. работа'!строки</vt:lpstr>
      <vt:lpstr>строки</vt:lpstr>
      <vt:lpstr>'Нормы УР'!ТКЛВ</vt:lpstr>
      <vt:lpstr>'Уч. работа'!ТКЛВ</vt:lpstr>
      <vt:lpstr>ТКЛВ</vt:lpstr>
      <vt:lpstr>'Нормы УР'!ТКЛД</vt:lpstr>
      <vt:lpstr>'Уч. работа'!ТКЛД</vt:lpstr>
      <vt:lpstr>ТКЛД</vt:lpstr>
      <vt:lpstr>'Нормы УР'!ТКЛЗ</vt:lpstr>
      <vt:lpstr>'Уч. работа'!ТКЛЗ</vt:lpstr>
      <vt:lpstr>ТКЛЗ</vt:lpstr>
      <vt:lpstr>'Нормы УР'!ЧГ</vt:lpstr>
      <vt:lpstr>'Уч. работа'!ЧГ</vt:lpstr>
      <vt:lpstr>ЧГ</vt:lpstr>
      <vt:lpstr>'Нормы УР'!ЭА</vt:lpstr>
      <vt:lpstr>'Уч. работа'!ЭА</vt:lpstr>
      <vt:lpstr>ЭА</vt:lpstr>
      <vt:lpstr>'Нормы УР'!ЭДЗ</vt:lpstr>
      <vt:lpstr>'Уч. работа'!ЭДЗ</vt:lpstr>
      <vt:lpstr>ЭДЗ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 О.В.</dc:creator>
  <cp:keywords>нагрузка</cp:keywords>
  <cp:lastModifiedBy>Nikolay Rashevskiy</cp:lastModifiedBy>
  <cp:lastPrinted>2021-10-05T06:31:50Z</cp:lastPrinted>
  <dcterms:created xsi:type="dcterms:W3CDTF">1997-08-08T07:41:23Z</dcterms:created>
  <dcterms:modified xsi:type="dcterms:W3CDTF">2025-06-19T05:21:55Z</dcterms:modified>
</cp:coreProperties>
</file>