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n_one\Desktop\test_chat\JMeter_Projects\Load_profile\"/>
    </mc:Choice>
  </mc:AlternateContent>
  <xr:revisionPtr revIDLastSave="0" documentId="13_ncr:9_{F4FC5A01-4112-473C-B652-C6E006E9061D}" xr6:coauthVersionLast="47" xr6:coauthVersionMax="47" xr10:uidLastSave="{00000000-0000-0000-0000-000000000000}"/>
  <bookViews>
    <workbookView xWindow="0" yWindow="360" windowWidth="23256" windowHeight="13896" xr2:uid="{509CE6AE-BF32-4B58-8CA7-41E8852CA4F0}"/>
  </bookViews>
  <sheets>
    <sheet name="статистика" sheetId="1" r:id="rId1"/>
    <sheet name="Sheet2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2" i="1"/>
  <c r="E24" i="1"/>
  <c r="J25" i="1"/>
  <c r="H29" i="1"/>
  <c r="J29" i="1" s="1"/>
  <c r="H31" i="1"/>
  <c r="J31" i="1" s="1"/>
  <c r="F32" i="1"/>
  <c r="H32" i="1"/>
  <c r="J32" i="1" s="1"/>
  <c r="H28" i="1"/>
  <c r="J28" i="1" s="1"/>
  <c r="H30" i="1"/>
  <c r="J30" i="1" s="1"/>
  <c r="H24" i="1"/>
  <c r="J24" i="1" s="1"/>
  <c r="I33" i="1"/>
  <c r="K33" i="1"/>
  <c r="I32" i="1"/>
  <c r="K32" i="1" s="1"/>
  <c r="I31" i="1"/>
  <c r="K31" i="1" s="1"/>
  <c r="I30" i="1"/>
  <c r="K30" i="1" s="1"/>
  <c r="I29" i="1"/>
  <c r="F29" i="1" s="1"/>
  <c r="I28" i="1"/>
  <c r="K28" i="1" s="1"/>
  <c r="I27" i="1"/>
  <c r="K27" i="1" s="1"/>
  <c r="I26" i="1"/>
  <c r="F26" i="1" s="1"/>
  <c r="I25" i="1"/>
  <c r="F25" i="1" s="1"/>
  <c r="I24" i="1"/>
  <c r="K24" i="1" s="1"/>
  <c r="F24" i="1"/>
  <c r="F27" i="1"/>
  <c r="H27" i="1" s="1"/>
  <c r="J27" i="1" s="1"/>
  <c r="F28" i="1"/>
  <c r="F30" i="1"/>
  <c r="F31" i="1"/>
  <c r="E31" i="1" s="1"/>
  <c r="I17" i="1"/>
  <c r="D19" i="1"/>
  <c r="F9" i="1" s="1"/>
  <c r="D18" i="1"/>
  <c r="D17" i="1"/>
  <c r="H26" i="1" l="1"/>
  <c r="J26" i="1" s="1"/>
  <c r="H25" i="1"/>
  <c r="G33" i="1"/>
  <c r="K25" i="1"/>
  <c r="K29" i="1"/>
  <c r="K26" i="1"/>
  <c r="G9" i="1"/>
  <c r="H9" i="1" s="1"/>
  <c r="F8" i="1"/>
  <c r="G8" i="1" s="1"/>
  <c r="H8" i="1" s="1"/>
  <c r="F2" i="1"/>
  <c r="G2" i="1" s="1"/>
  <c r="F3" i="1"/>
  <c r="F4" i="1"/>
  <c r="G4" i="1" s="1"/>
  <c r="H4" i="1" s="1"/>
  <c r="F6" i="1"/>
  <c r="G6" i="1" s="1"/>
  <c r="H6" i="1" s="1"/>
  <c r="F7" i="1"/>
  <c r="F10" i="1"/>
  <c r="G10" i="1" s="1"/>
  <c r="H10" i="1" s="1"/>
  <c r="F18" i="1"/>
  <c r="F19" i="1"/>
  <c r="G7" i="1"/>
  <c r="H7" i="1" s="1"/>
  <c r="F5" i="1"/>
  <c r="G5" i="1" s="1"/>
  <c r="H33" i="1" l="1"/>
  <c r="J33" i="1" s="1"/>
  <c r="G3" i="1"/>
  <c r="H3" i="1" s="1"/>
  <c r="H2" i="1"/>
  <c r="H5" i="1"/>
</calcChain>
</file>

<file path=xl/sharedStrings.xml><?xml version="1.0" encoding="utf-8"?>
<sst xmlns="http://schemas.openxmlformats.org/spreadsheetml/2006/main" count="70" uniqueCount="40">
  <si>
    <t>endpoint</t>
  </si>
  <si>
    <t>method</t>
  </si>
  <si>
    <t>Запросов в час RPH</t>
  </si>
  <si>
    <t>%</t>
  </si>
  <si>
    <t>add</t>
  </si>
  <si>
    <t>PRH Total</t>
  </si>
  <si>
    <t>/api/messages</t>
  </si>
  <si>
    <t>GET</t>
  </si>
  <si>
    <t>POST</t>
  </si>
  <si>
    <t>/api/messages/:id</t>
  </si>
  <si>
    <t>PATCH</t>
  </si>
  <si>
    <t>DELETE</t>
  </si>
  <si>
    <t>/api/admin/users</t>
  </si>
  <si>
    <t>/api/admin/users/:id</t>
  </si>
  <si>
    <t>/api/auth/login</t>
  </si>
  <si>
    <t>/api/auth/register</t>
  </si>
  <si>
    <t>/api/user/id</t>
  </si>
  <si>
    <t>/api/user/name</t>
  </si>
  <si>
    <t>/api/message/info</t>
  </si>
  <si>
    <t>/api/messages/count</t>
  </si>
  <si>
    <t>/other</t>
  </si>
  <si>
    <t>Сумма</t>
  </si>
  <si>
    <t>Не вошедшее</t>
  </si>
  <si>
    <t>Не вошедшее %</t>
  </si>
  <si>
    <t>Итог</t>
  </si>
  <si>
    <t>Вошедшее %</t>
  </si>
  <si>
    <t>Script title</t>
  </si>
  <si>
    <t>Method</t>
  </si>
  <si>
    <t>Runtime script (ms) p95</t>
  </si>
  <si>
    <t>Pacing in use</t>
  </si>
  <si>
    <t>threads in use</t>
  </si>
  <si>
    <t>расчетный RPH</t>
  </si>
  <si>
    <t>требуемый RPH</t>
  </si>
  <si>
    <t>Diff %</t>
  </si>
  <si>
    <t>RPS</t>
  </si>
  <si>
    <t>RPS Total</t>
  </si>
  <si>
    <t>Constant Timer (ms)</t>
  </si>
  <si>
    <t>threads calculated</t>
  </si>
  <si>
    <t>Pacing calculated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</si>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</sst>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1" formatCode="0.00000"/>
  </numFmts>
  <fonts count="21" x14ac:knownFonts="1">
    <font>
      <sz val="11"/>
      <color theme="1"/>
      <name val="Arial"/>
      <family val="2"/>
      <charset val="204"/>
    </font>
    <font>
      <sz val="11"/>
      <color theme="1"/>
      <name val="Aptos Narrow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color rgb="FFCC0000"/>
      <name val="Arial"/>
      <family val="2"/>
      <charset val="204"/>
    </font>
    <font>
      <b/>
      <sz val="10"/>
      <color rgb="FFFFFFFF"/>
      <name val="Arial"/>
      <family val="2"/>
      <charset val="204"/>
    </font>
    <font>
      <i/>
      <sz val="10"/>
      <color rgb="FF808080"/>
      <name val="Arial"/>
      <family val="2"/>
      <charset val="204"/>
    </font>
    <font>
      <sz val="10"/>
      <color rgb="FF006600"/>
      <name val="Arial"/>
      <family val="2"/>
      <charset val="204"/>
    </font>
    <font>
      <b/>
      <sz val="24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u/>
      <sz val="10"/>
      <color rgb="FF0000EE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333333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0070C0"/>
      <name val="Arial"/>
      <family val="2"/>
      <charset val="204"/>
    </font>
    <font>
      <sz val="11"/>
      <color theme="3" tint="0.249977111117893"/>
      <name val="Arial"/>
      <family val="2"/>
      <charset val="204"/>
    </font>
    <font>
      <b/>
      <sz val="11"/>
      <color theme="3" tint="0.249977111117893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1" fillId="0" borderId="0"/>
    <xf numFmtId="0" fontId="8" fillId="7" borderId="0"/>
    <xf numFmtId="0" fontId="5" fillId="5" borderId="0"/>
    <xf numFmtId="0" fontId="13" fillId="8" borderId="0"/>
    <xf numFmtId="0" fontId="14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6" fillId="6" borderId="0"/>
    <xf numFmtId="0" fontId="7" fillId="0" borderId="0"/>
    <xf numFmtId="0" fontId="9" fillId="0" borderId="0"/>
    <xf numFmtId="0" fontId="12" fillId="0" borderId="0"/>
    <xf numFmtId="0" fontId="2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15" fillId="0" borderId="0" xfId="0" applyFont="1" applyAlignment="1">
      <alignment wrapText="1"/>
    </xf>
    <xf numFmtId="0" fontId="16" fillId="0" borderId="0" xfId="0" applyFont="1"/>
    <xf numFmtId="0" fontId="17" fillId="0" borderId="0" xfId="0" applyFont="1" applyAlignment="1">
      <alignment wrapText="1"/>
    </xf>
    <xf numFmtId="0" fontId="0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0" borderId="0" xfId="0"/>
    <xf numFmtId="1" fontId="18" fillId="0" borderId="0" xfId="0" applyNumberFormat="1" applyFont="1"/>
    <xf numFmtId="2" fontId="18" fillId="0" borderId="0" xfId="0" applyNumberFormat="1" applyFont="1"/>
    <xf numFmtId="171" fontId="0" fillId="0" borderId="0" xfId="1" applyNumberFormat="1" applyFont="1"/>
    <xf numFmtId="0" fontId="19" fillId="0" borderId="0" xfId="0" applyFont="1"/>
    <xf numFmtId="171" fontId="20" fillId="0" borderId="0" xfId="1" applyNumberFormat="1" applyFont="1"/>
    <xf numFmtId="1" fontId="0" fillId="9" borderId="0" xfId="0" applyNumberFormat="1" applyFill="1"/>
    <xf numFmtId="0" fontId="0" fillId="9" borderId="0" xfId="0" applyFill="1"/>
  </cellXfs>
  <cellStyles count="19">
    <cellStyle name="Accent" xfId="8" xr:uid="{51F0B9E7-168C-4B5B-8719-E27D8A3528BB}"/>
    <cellStyle name="Accent 1" xfId="9" xr:uid="{DE438BBD-C1B1-46D3-AE80-BFE27B50BEB2}"/>
    <cellStyle name="Accent 2" xfId="10" xr:uid="{B8AD0920-B61F-4576-B4E2-CF6005B38527}"/>
    <cellStyle name="Accent 3" xfId="11" xr:uid="{088E6BC6-934A-4C82-94AC-762E4A10EC90}"/>
    <cellStyle name="Bad" xfId="5" builtinId="27" customBuiltin="1"/>
    <cellStyle name="Error" xfId="12" xr:uid="{071B492B-C5F2-453F-B846-B72C26CC0537}"/>
    <cellStyle name="Footnote" xfId="13" xr:uid="{2E900892-C079-4F31-A974-518B0CA36A62}"/>
    <cellStyle name="Good" xfId="4" builtinId="26" customBuiltin="1"/>
    <cellStyle name="Heading" xfId="14" xr:uid="{1E220253-B6F4-4922-9025-19F11E5495AB}"/>
    <cellStyle name="Heading 1" xfId="2" builtinId="16" customBuiltin="1"/>
    <cellStyle name="Heading 2" xfId="3" builtinId="17" customBuiltin="1"/>
    <cellStyle name="Hyperlink" xfId="15" xr:uid="{FEF75CEA-6F70-43EE-AC2F-94BE88699CA7}"/>
    <cellStyle name="Neutral" xfId="6" builtinId="28" customBuiltin="1"/>
    <cellStyle name="Normal" xfId="0" builtinId="0" customBuiltin="1"/>
    <cellStyle name="Note" xfId="7" builtinId="10" customBuiltin="1"/>
    <cellStyle name="Percent" xfId="1" builtinId="5"/>
    <cellStyle name="Status" xfId="16" xr:uid="{A6C695F8-A548-42E5-BA6D-1B1DD13B9607}"/>
    <cellStyle name="Text" xfId="17" xr:uid="{99104442-93FC-41F6-80A2-73A3CCFED88F}"/>
    <cellStyle name="Warning" xfId="18" xr:uid="{BEA099A6-9E8D-4FF7-A2C0-31CD4EAA2020}"/>
  </cellStyles>
  <dxfs count="10">
    <dxf>
      <fill>
        <patternFill>
          <bgColor rgb="FF92D050"/>
        </patternFill>
      </fill>
    </dxf>
    <dxf>
      <fill>
        <patternFill>
          <bgColor theme="3" tint="0.749961851863155"/>
        </patternFill>
      </fill>
    </dxf>
    <dxf>
      <fill>
        <patternFill>
          <bgColor rgb="FFFF7171"/>
        </patternFill>
      </fill>
    </dxf>
    <dxf>
      <fill>
        <patternFill>
          <bgColor theme="3" tint="0.749961851863155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theme="3" tint="0.749961851863155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  <color rgb="FFFF8181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12BC-79B4-4585-B3BD-467CE67F5F7E}">
  <dimension ref="A1:L43"/>
  <sheetViews>
    <sheetView tabSelected="1" topLeftCell="A4" workbookViewId="0">
      <selection activeCell="B26" sqref="B26"/>
    </sheetView>
  </sheetViews>
  <sheetFormatPr defaultRowHeight="13.8" x14ac:dyDescent="0.25"/>
  <cols>
    <col min="1" max="1" width="19.59765625" customWidth="1"/>
    <col min="2" max="2" width="7.796875" customWidth="1"/>
    <col min="3" max="3" width="22" bestFit="1" customWidth="1"/>
    <col min="4" max="4" width="19.09765625" bestFit="1" customWidth="1"/>
    <col min="5" max="5" width="16.296875" bestFit="1" customWidth="1"/>
    <col min="6" max="6" width="17.09765625" bestFit="1" customWidth="1"/>
    <col min="7" max="7" width="13.3984375" bestFit="1" customWidth="1"/>
    <col min="8" max="8" width="15.3984375" customWidth="1"/>
    <col min="9" max="9" width="15.59765625" bestFit="1" customWidth="1"/>
    <col min="10" max="10" width="10" bestFit="1" customWidth="1"/>
    <col min="11" max="11" width="5.3984375" customWidth="1"/>
    <col min="12" max="12" width="11" customWidth="1"/>
  </cols>
  <sheetData>
    <row r="1" spans="1:8" x14ac:dyDescent="0.25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 t="s">
        <v>4</v>
      </c>
      <c r="H1" s="2" t="s">
        <v>5</v>
      </c>
    </row>
    <row r="2" spans="1:8" x14ac:dyDescent="0.25">
      <c r="A2" s="3" t="s">
        <v>6</v>
      </c>
      <c r="B2" s="4" t="s">
        <v>7</v>
      </c>
      <c r="C2" s="9"/>
      <c r="D2">
        <v>70341</v>
      </c>
      <c r="F2" s="5">
        <f t="shared" ref="F2:F10" si="0">D2/$D$19*100</f>
        <v>38.673762803560528</v>
      </c>
      <c r="G2" s="6">
        <f>$D$18/100*F2</f>
        <v>17530.429941225953</v>
      </c>
      <c r="H2" s="6">
        <f>SUM(D2:G2)</f>
        <v>87910.10370402952</v>
      </c>
    </row>
    <row r="3" spans="1:8" x14ac:dyDescent="0.25">
      <c r="A3" s="4" t="s">
        <v>6</v>
      </c>
      <c r="B3" s="4" t="s">
        <v>8</v>
      </c>
      <c r="C3" s="9"/>
      <c r="D3">
        <v>39052</v>
      </c>
      <c r="F3" s="5">
        <f t="shared" si="0"/>
        <v>21.470945607890787</v>
      </c>
      <c r="G3" s="6">
        <f>$D$18/100*F3</f>
        <v>9732.5649346008158</v>
      </c>
      <c r="H3" s="6">
        <f>SUM(D3:G3)</f>
        <v>48806.035880208707</v>
      </c>
    </row>
    <row r="4" spans="1:8" x14ac:dyDescent="0.25">
      <c r="A4" s="4" t="s">
        <v>9</v>
      </c>
      <c r="B4" s="4" t="s">
        <v>10</v>
      </c>
      <c r="D4">
        <v>28302</v>
      </c>
      <c r="F4" s="5">
        <f t="shared" si="0"/>
        <v>15.560552662975649</v>
      </c>
      <c r="G4" s="6">
        <f>$D$18/100*F4</f>
        <v>7053.4429166002319</v>
      </c>
      <c r="H4" s="6">
        <f>SUM(D4:G4)</f>
        <v>35371.003469263211</v>
      </c>
    </row>
    <row r="5" spans="1:8" x14ac:dyDescent="0.25">
      <c r="A5" s="4" t="s">
        <v>9</v>
      </c>
      <c r="B5" s="4" t="s">
        <v>11</v>
      </c>
      <c r="D5">
        <v>17008</v>
      </c>
      <c r="F5" s="5">
        <f t="shared" si="0"/>
        <v>9.3510663448480624</v>
      </c>
      <c r="G5" s="6">
        <f>$D$18/100*F5</f>
        <v>4238.7448634561788</v>
      </c>
      <c r="H5" s="6">
        <f>SUM(D5:G5)</f>
        <v>21256.095929801028</v>
      </c>
    </row>
    <row r="6" spans="1:8" x14ac:dyDescent="0.25">
      <c r="A6" s="4" t="s">
        <v>12</v>
      </c>
      <c r="B6" s="4" t="s">
        <v>7</v>
      </c>
      <c r="C6" s="9"/>
      <c r="D6">
        <v>16150</v>
      </c>
      <c r="F6" s="5">
        <f t="shared" si="0"/>
        <v>8.8793345172446028</v>
      </c>
      <c r="G6" s="6">
        <f>$D$18/100*F6</f>
        <v>4024.9135433218062</v>
      </c>
      <c r="H6" s="6">
        <f>SUM(D6:G6)</f>
        <v>20183.792877839052</v>
      </c>
    </row>
    <row r="7" spans="1:8" x14ac:dyDescent="0.25">
      <c r="A7" s="4" t="s">
        <v>13</v>
      </c>
      <c r="B7" s="4" t="s">
        <v>10</v>
      </c>
      <c r="C7" s="9"/>
      <c r="D7">
        <v>5430</v>
      </c>
      <c r="F7" s="5">
        <f t="shared" si="0"/>
        <v>2.9854356921757397</v>
      </c>
      <c r="G7" s="6">
        <f>$D$18/100*F7</f>
        <v>1353.2681449063411</v>
      </c>
      <c r="H7" s="6">
        <f>SUM(D7:G7)</f>
        <v>6786.2535805985171</v>
      </c>
    </row>
    <row r="8" spans="1:8" x14ac:dyDescent="0.25">
      <c r="A8" s="4" t="s">
        <v>13</v>
      </c>
      <c r="B8" s="4" t="s">
        <v>11</v>
      </c>
      <c r="D8">
        <v>4400</v>
      </c>
      <c r="F8" s="5">
        <f t="shared" si="0"/>
        <v>2.4191375774536379</v>
      </c>
      <c r="G8" s="6">
        <f>$D$18/100*F8</f>
        <v>1096.5708724839596</v>
      </c>
      <c r="H8" s="6">
        <f>SUM(D8:G8)</f>
        <v>5498.9900100614132</v>
      </c>
    </row>
    <row r="9" spans="1:8" x14ac:dyDescent="0.25">
      <c r="A9" s="4" t="s">
        <v>14</v>
      </c>
      <c r="B9" s="4" t="s">
        <v>8</v>
      </c>
      <c r="C9" s="9"/>
      <c r="D9">
        <v>700</v>
      </c>
      <c r="F9" s="5">
        <f t="shared" si="0"/>
        <v>0.38486279641307874</v>
      </c>
      <c r="G9" s="6">
        <f>$D$18/100*F9</f>
        <v>174.45445698608447</v>
      </c>
      <c r="H9" s="6">
        <f>SUM(D9:G9)</f>
        <v>874.83931978249757</v>
      </c>
    </row>
    <row r="10" spans="1:8" ht="12.6" customHeight="1" x14ac:dyDescent="0.25">
      <c r="A10" s="4" t="s">
        <v>15</v>
      </c>
      <c r="B10" s="4" t="s">
        <v>8</v>
      </c>
      <c r="C10" s="9"/>
      <c r="D10">
        <v>500</v>
      </c>
      <c r="F10" s="5">
        <f t="shared" si="0"/>
        <v>0.27490199743791338</v>
      </c>
      <c r="G10" s="6">
        <f>$D$18/100*F10</f>
        <v>124.61032641863176</v>
      </c>
      <c r="H10" s="6">
        <f>SUM(D10:G10)</f>
        <v>624.88522841606959</v>
      </c>
    </row>
    <row r="11" spans="1:8" x14ac:dyDescent="0.25">
      <c r="A11" s="4" t="s">
        <v>16</v>
      </c>
      <c r="B11" s="4" t="s">
        <v>7</v>
      </c>
      <c r="D11">
        <v>680</v>
      </c>
      <c r="F11" s="5"/>
    </row>
    <row r="12" spans="1:8" x14ac:dyDescent="0.25">
      <c r="A12" s="4" t="s">
        <v>17</v>
      </c>
      <c r="B12" s="4" t="s">
        <v>7</v>
      </c>
      <c r="D12">
        <v>454</v>
      </c>
      <c r="F12" s="5"/>
    </row>
    <row r="13" spans="1:8" x14ac:dyDescent="0.25">
      <c r="A13" s="4" t="s">
        <v>18</v>
      </c>
      <c r="B13" s="4" t="s">
        <v>7</v>
      </c>
      <c r="D13">
        <v>413</v>
      </c>
      <c r="F13" s="5"/>
    </row>
    <row r="14" spans="1:8" x14ac:dyDescent="0.25">
      <c r="A14" s="4" t="s">
        <v>19</v>
      </c>
      <c r="B14" s="4" t="s">
        <v>7</v>
      </c>
      <c r="D14">
        <v>312</v>
      </c>
      <c r="F14" s="5"/>
    </row>
    <row r="15" spans="1:8" x14ac:dyDescent="0.25">
      <c r="A15" t="s">
        <v>20</v>
      </c>
      <c r="D15">
        <v>43470</v>
      </c>
    </row>
    <row r="17" spans="1:11" x14ac:dyDescent="0.25">
      <c r="C17" s="2" t="s">
        <v>21</v>
      </c>
      <c r="D17">
        <f>SUM(D2:D16)</f>
        <v>227212</v>
      </c>
      <c r="H17" s="2" t="s">
        <v>35</v>
      </c>
      <c r="I17" s="5">
        <f>D17/3600</f>
        <v>63.114444444444445</v>
      </c>
    </row>
    <row r="18" spans="1:11" x14ac:dyDescent="0.25">
      <c r="C18" s="2" t="s">
        <v>22</v>
      </c>
      <c r="D18">
        <f>SUM(D11:D15)</f>
        <v>45329</v>
      </c>
      <c r="E18" s="2" t="s">
        <v>23</v>
      </c>
      <c r="F18" s="7">
        <f>D18/D17*100</f>
        <v>19.950090664225481</v>
      </c>
    </row>
    <row r="19" spans="1:11" x14ac:dyDescent="0.25">
      <c r="C19" s="2" t="s">
        <v>24</v>
      </c>
      <c r="D19">
        <f>SUM(D2:D10)</f>
        <v>181883</v>
      </c>
      <c r="E19" s="2" t="s">
        <v>25</v>
      </c>
      <c r="F19" s="7">
        <f>D19/D17*100</f>
        <v>80.049909335774515</v>
      </c>
    </row>
    <row r="23" spans="1:11" x14ac:dyDescent="0.25">
      <c r="A23" s="2" t="s">
        <v>26</v>
      </c>
      <c r="B23" s="2" t="s">
        <v>27</v>
      </c>
      <c r="C23" s="2" t="s">
        <v>28</v>
      </c>
      <c r="D23" s="2" t="s">
        <v>29</v>
      </c>
      <c r="E23" s="2" t="s">
        <v>38</v>
      </c>
      <c r="F23" s="2" t="s">
        <v>37</v>
      </c>
      <c r="G23" s="2" t="s">
        <v>30</v>
      </c>
      <c r="H23" s="2" t="s">
        <v>31</v>
      </c>
      <c r="I23" s="2" t="s">
        <v>32</v>
      </c>
      <c r="J23" s="2" t="s">
        <v>33</v>
      </c>
      <c r="K23" s="2" t="s">
        <v>34</v>
      </c>
    </row>
    <row r="24" spans="1:11" x14ac:dyDescent="0.25">
      <c r="A24" t="s">
        <v>6</v>
      </c>
      <c r="B24" s="4" t="s">
        <v>7</v>
      </c>
      <c r="C24">
        <v>8</v>
      </c>
      <c r="D24" s="16">
        <v>1000</v>
      </c>
      <c r="E24" s="6">
        <f>F24/I24*3600000</f>
        <v>1007.9999999999999</v>
      </c>
      <c r="F24" s="5">
        <f>(I24*(D24+C24))/3600000</f>
        <v>24.614829037128263</v>
      </c>
      <c r="G24" s="15">
        <v>25</v>
      </c>
      <c r="H24" s="6">
        <f>G24/(C24 + D24) * 3600000</f>
        <v>89285.714285714275</v>
      </c>
      <c r="I24" s="6">
        <f>H2</f>
        <v>87910.10370402952</v>
      </c>
      <c r="J24" s="12">
        <f>(H24-I24)/I24*100</f>
        <v>1.5647923546036064</v>
      </c>
      <c r="K24" s="5">
        <f>I24/3600</f>
        <v>24.41947325111931</v>
      </c>
    </row>
    <row r="25" spans="1:11" x14ac:dyDescent="0.25">
      <c r="A25" t="s">
        <v>6</v>
      </c>
      <c r="B25" s="4" t="s">
        <v>8</v>
      </c>
      <c r="C25">
        <v>53</v>
      </c>
      <c r="D25" s="16">
        <v>1100</v>
      </c>
      <c r="E25" s="6">
        <f t="shared" ref="E25:E32" si="1">F25/I25*3600000</f>
        <v>1153</v>
      </c>
      <c r="F25" s="5">
        <f>(I25*(D25+C25))/3600000</f>
        <v>15.631488713855733</v>
      </c>
      <c r="G25" s="15">
        <v>16</v>
      </c>
      <c r="H25" s="6">
        <f t="shared" ref="H25:H32" si="2">G25/(C25 + D25) * 3600000</f>
        <v>49956.634865568085</v>
      </c>
      <c r="I25" s="6">
        <f>H3</f>
        <v>48806.035880208707</v>
      </c>
      <c r="J25" s="12">
        <f>(I25-H25)/I25*100</f>
        <v>-2.3574932169935905</v>
      </c>
      <c r="K25" s="5">
        <f>I25/3600</f>
        <v>13.557232188946863</v>
      </c>
    </row>
    <row r="26" spans="1:11" x14ac:dyDescent="0.25">
      <c r="A26" t="s">
        <v>9</v>
      </c>
      <c r="B26" s="4" t="s">
        <v>10</v>
      </c>
      <c r="C26">
        <v>59</v>
      </c>
      <c r="D26" s="16">
        <v>1500</v>
      </c>
      <c r="E26" s="6">
        <f t="shared" si="1"/>
        <v>1559</v>
      </c>
      <c r="F26" s="5">
        <f>(I26*(D26+C26))/3600000</f>
        <v>15.317609557939264</v>
      </c>
      <c r="G26" s="15">
        <v>15</v>
      </c>
      <c r="H26" s="6">
        <f t="shared" si="2"/>
        <v>34637.588197562538</v>
      </c>
      <c r="I26" s="6">
        <f>H4</f>
        <v>35371.003469263211</v>
      </c>
      <c r="J26" s="12">
        <f t="shared" ref="J25:J33" si="3">(I26-H26)/I26*100</f>
        <v>2.0734929738083285</v>
      </c>
      <c r="K26" s="5">
        <f>I26/3600</f>
        <v>9.8252787414620038</v>
      </c>
    </row>
    <row r="27" spans="1:11" x14ac:dyDescent="0.25">
      <c r="A27" t="s">
        <v>9</v>
      </c>
      <c r="B27" s="4" t="s">
        <v>11</v>
      </c>
      <c r="C27">
        <v>57</v>
      </c>
      <c r="D27" s="16">
        <v>1100</v>
      </c>
      <c r="E27" s="6">
        <f t="shared" si="1"/>
        <v>1157</v>
      </c>
      <c r="F27" s="5">
        <f>(I27*(D27+C27))/3600000</f>
        <v>6.8314730529943857</v>
      </c>
      <c r="G27" s="15">
        <v>7</v>
      </c>
      <c r="H27" s="6">
        <f t="shared" si="2"/>
        <v>21780.466724286947</v>
      </c>
      <c r="I27" s="6">
        <f>H5</f>
        <v>21256.095929801028</v>
      </c>
      <c r="J27" s="12">
        <f t="shared" si="3"/>
        <v>-2.4669195896446459</v>
      </c>
      <c r="K27" s="5">
        <f>I27/3600</f>
        <v>5.9044710916113967</v>
      </c>
    </row>
    <row r="28" spans="1:11" x14ac:dyDescent="0.25">
      <c r="A28" t="s">
        <v>12</v>
      </c>
      <c r="B28" s="4" t="s">
        <v>7</v>
      </c>
      <c r="C28">
        <v>12</v>
      </c>
      <c r="D28" s="16">
        <v>1100</v>
      </c>
      <c r="E28" s="6">
        <f t="shared" si="1"/>
        <v>1112</v>
      </c>
      <c r="F28" s="5">
        <f>(I28*(D28+C28))/3600000</f>
        <v>6.2345493555991736</v>
      </c>
      <c r="G28" s="15">
        <v>6</v>
      </c>
      <c r="H28" s="6">
        <f t="shared" si="2"/>
        <v>19424.460431654676</v>
      </c>
      <c r="I28" s="6">
        <f>H6</f>
        <v>20183.792877839052</v>
      </c>
      <c r="J28" s="12">
        <f t="shared" si="3"/>
        <v>3.7620899638644802</v>
      </c>
      <c r="K28" s="5">
        <f>I28/3600</f>
        <v>5.6066091327330705</v>
      </c>
    </row>
    <row r="29" spans="1:11" x14ac:dyDescent="0.25">
      <c r="A29" t="s">
        <v>13</v>
      </c>
      <c r="B29" s="4" t="s">
        <v>10</v>
      </c>
      <c r="C29">
        <v>32</v>
      </c>
      <c r="D29" s="16">
        <v>1000</v>
      </c>
      <c r="E29" s="6">
        <f t="shared" si="1"/>
        <v>1032</v>
      </c>
      <c r="F29" s="5">
        <f>(I29*(D29+C29))/3600000</f>
        <v>1.9453926931049081</v>
      </c>
      <c r="G29" s="15">
        <v>2</v>
      </c>
      <c r="H29" s="6">
        <f>G29/(C29 + D29) * 3600000</f>
        <v>6976.7441860465115</v>
      </c>
      <c r="I29" s="6">
        <f>H7</f>
        <v>6786.2535805985171</v>
      </c>
      <c r="J29" s="12">
        <f>(I29-H29)/I29*100</f>
        <v>-2.8070068880507981</v>
      </c>
      <c r="K29" s="5">
        <f>I29/3600</f>
        <v>1.8850704390551436</v>
      </c>
    </row>
    <row r="30" spans="1:11" x14ac:dyDescent="0.25">
      <c r="A30" t="s">
        <v>13</v>
      </c>
      <c r="B30" s="4" t="s">
        <v>11</v>
      </c>
      <c r="C30">
        <v>32</v>
      </c>
      <c r="D30" s="16">
        <v>1300</v>
      </c>
      <c r="E30" s="6">
        <f t="shared" si="1"/>
        <v>1332</v>
      </c>
      <c r="F30" s="5">
        <f>(I30*(D30+C30))/3600000</f>
        <v>2.0346263037227228</v>
      </c>
      <c r="G30" s="15">
        <v>2</v>
      </c>
      <c r="H30" s="6">
        <f t="shared" si="2"/>
        <v>5405.405405405405</v>
      </c>
      <c r="I30" s="6">
        <f>H8</f>
        <v>5498.9900100614132</v>
      </c>
      <c r="J30" s="12">
        <f t="shared" si="3"/>
        <v>1.7018507850492173</v>
      </c>
      <c r="K30" s="5">
        <f>I30/3600</f>
        <v>1.5274972250170593</v>
      </c>
    </row>
    <row r="31" spans="1:11" x14ac:dyDescent="0.25">
      <c r="A31" t="s">
        <v>14</v>
      </c>
      <c r="B31" s="4" t="s">
        <v>8</v>
      </c>
      <c r="C31">
        <v>87</v>
      </c>
      <c r="D31" s="16">
        <v>4000</v>
      </c>
      <c r="E31" s="6">
        <f t="shared" si="1"/>
        <v>4087</v>
      </c>
      <c r="F31" s="5">
        <f>(I31*(D31+C31))/3600000</f>
        <v>0.99318563887529654</v>
      </c>
      <c r="G31" s="15">
        <v>1</v>
      </c>
      <c r="H31" s="6">
        <f t="shared" si="2"/>
        <v>880.84169317347687</v>
      </c>
      <c r="I31" s="6">
        <f>H9</f>
        <v>874.83931978249757</v>
      </c>
      <c r="J31" s="12">
        <f t="shared" si="3"/>
        <v>-0.68611152416784493</v>
      </c>
      <c r="K31" s="5">
        <f>I31/3600</f>
        <v>0.24301092216180489</v>
      </c>
    </row>
    <row r="32" spans="1:11" x14ac:dyDescent="0.25">
      <c r="A32" t="s">
        <v>15</v>
      </c>
      <c r="B32" s="4" t="s">
        <v>8</v>
      </c>
      <c r="C32">
        <v>102</v>
      </c>
      <c r="D32" s="16">
        <v>5500</v>
      </c>
      <c r="E32" s="6">
        <f t="shared" si="1"/>
        <v>5601.9999999999991</v>
      </c>
      <c r="F32" s="5">
        <f>(I32*(D32+C32))/3600000</f>
        <v>0.9723908471074505</v>
      </c>
      <c r="G32" s="15">
        <v>1</v>
      </c>
      <c r="H32" s="6">
        <f>G32/(C32 + D32) * 3600000</f>
        <v>642.62763298821858</v>
      </c>
      <c r="I32" s="6">
        <f>H10</f>
        <v>624.88522841606959</v>
      </c>
      <c r="J32" s="12">
        <f t="shared" si="3"/>
        <v>-2.8393061262020258</v>
      </c>
      <c r="K32" s="5">
        <f>I32/3600</f>
        <v>0.17357923011557488</v>
      </c>
    </row>
    <row r="33" spans="1:11" x14ac:dyDescent="0.25">
      <c r="A33" s="2" t="s">
        <v>39</v>
      </c>
      <c r="B33" s="4"/>
      <c r="E33" s="6"/>
      <c r="G33" s="10">
        <f>SUM(G24:G32)</f>
        <v>75</v>
      </c>
      <c r="H33" s="10">
        <f>SUM(H24:H32)</f>
        <v>228990.48342240014</v>
      </c>
      <c r="I33" s="10">
        <f>SUM(I24:I32)</f>
        <v>227312.00000000003</v>
      </c>
      <c r="J33" s="14">
        <f t="shared" si="3"/>
        <v>-0.73840510945313476</v>
      </c>
      <c r="K33" s="11">
        <f>I33/3600</f>
        <v>63.14222222222223</v>
      </c>
    </row>
    <row r="34" spans="1:11" x14ac:dyDescent="0.25">
      <c r="B34" s="4"/>
      <c r="E34" s="6"/>
    </row>
    <row r="35" spans="1:11" x14ac:dyDescent="0.25">
      <c r="A35" s="2" t="s">
        <v>36</v>
      </c>
      <c r="B35" s="4">
        <v>1000</v>
      </c>
      <c r="E35" s="6"/>
    </row>
    <row r="36" spans="1:11" x14ac:dyDescent="0.25">
      <c r="F36" s="8"/>
    </row>
    <row r="37" spans="1:11" x14ac:dyDescent="0.25">
      <c r="B37" s="4"/>
      <c r="C37" s="9"/>
      <c r="F37" s="5"/>
      <c r="H37" s="6"/>
      <c r="I37" s="6"/>
    </row>
    <row r="38" spans="1:11" ht="12.75" customHeight="1" x14ac:dyDescent="0.25">
      <c r="B38" s="4"/>
      <c r="C38" s="9"/>
      <c r="H38" s="6"/>
      <c r="I38" s="6"/>
    </row>
    <row r="43" spans="1:11" x14ac:dyDescent="0.25">
      <c r="I43" s="13"/>
    </row>
  </sheetData>
  <mergeCells count="4">
    <mergeCell ref="C2:C3"/>
    <mergeCell ref="C6:C7"/>
    <mergeCell ref="C9:C10"/>
    <mergeCell ref="C37:C38"/>
  </mergeCells>
  <conditionalFormatting sqref="J24:J33">
    <cfRule type="expression" dxfId="5" priority="5">
      <formula>J24&gt;5</formula>
    </cfRule>
  </conditionalFormatting>
  <conditionalFormatting sqref="J24:J33">
    <cfRule type="expression" dxfId="3" priority="3">
      <formula>J24&lt;-5</formula>
    </cfRule>
  </conditionalFormatting>
  <conditionalFormatting sqref="J24:J33">
    <cfRule type="cellIs" dxfId="4" priority="1" operator="between">
      <formula>-5</formula>
      <formula>5</formula>
    </cfRule>
  </conditionalFormatting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5E8D-032C-45CE-A51E-2E6701CBD083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статистика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Богдан Кехаев</cp:lastModifiedBy>
  <cp:revision>1</cp:revision>
  <dcterms:created xsi:type="dcterms:W3CDTF">2025-09-28T15:42:55Z</dcterms:created>
  <dcterms:modified xsi:type="dcterms:W3CDTF">2025-10-08T10:57:38Z</dcterms:modified>
</cp:coreProperties>
</file>