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-DATA\CentRON (VNC)\UltraFAST\Quantization\"/>
    </mc:Choice>
  </mc:AlternateContent>
  <bookViews>
    <workbookView xWindow="0" yWindow="0" windowWidth="20490" windowHeight="7155" activeTab="1"/>
  </bookViews>
  <sheets>
    <sheet name="CapturedDATA" sheetId="1" r:id="rId1"/>
    <sheet name="Algo Vs Time &amp; Effeciency" sheetId="3" r:id="rId2"/>
    <sheet name="Algo &amp; Quality" sheetId="2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F11" i="3"/>
  <c r="F10" i="3"/>
  <c r="F9" i="3"/>
  <c r="F8" i="3"/>
  <c r="F7" i="3"/>
  <c r="F6" i="3"/>
  <c r="F5" i="3"/>
  <c r="F4" i="3"/>
  <c r="G11" i="2"/>
  <c r="G7" i="2"/>
  <c r="G10" i="2"/>
  <c r="G6" i="2"/>
  <c r="G9" i="2"/>
  <c r="G12" i="2"/>
  <c r="G8" i="2"/>
  <c r="G5" i="2"/>
  <c r="I2" i="1" l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G2" i="1"/>
  <c r="J2" i="1" s="1"/>
  <c r="L2" i="1" s="1"/>
  <c r="G3" i="1"/>
  <c r="J3" i="1" s="1"/>
  <c r="L3" i="1" s="1"/>
  <c r="G4" i="1"/>
  <c r="J4" i="1" s="1"/>
  <c r="L4" i="1" s="1"/>
  <c r="G5" i="1"/>
  <c r="J5" i="1" s="1"/>
  <c r="L5" i="1" s="1"/>
  <c r="G6" i="1"/>
  <c r="J6" i="1" s="1"/>
  <c r="L6" i="1" s="1"/>
  <c r="G7" i="1"/>
  <c r="J7" i="1" s="1"/>
  <c r="L7" i="1" s="1"/>
  <c r="G8" i="1"/>
  <c r="J8" i="1" s="1"/>
  <c r="L8" i="1" s="1"/>
  <c r="G9" i="1"/>
  <c r="J9" i="1" s="1"/>
  <c r="L9" i="1" s="1"/>
  <c r="G10" i="1"/>
  <c r="J10" i="1" s="1"/>
  <c r="L10" i="1" s="1"/>
  <c r="G11" i="1"/>
  <c r="J11" i="1" s="1"/>
  <c r="L11" i="1" s="1"/>
  <c r="G12" i="1"/>
  <c r="J12" i="1" s="1"/>
  <c r="L12" i="1" s="1"/>
  <c r="G13" i="1"/>
  <c r="J13" i="1" s="1"/>
  <c r="L13" i="1" s="1"/>
  <c r="G14" i="1"/>
  <c r="J14" i="1" s="1"/>
  <c r="L14" i="1" s="1"/>
  <c r="G15" i="1"/>
  <c r="J15" i="1" s="1"/>
  <c r="L15" i="1" s="1"/>
  <c r="G16" i="1"/>
  <c r="J16" i="1" s="1"/>
  <c r="L16" i="1" s="1"/>
  <c r="G17" i="1"/>
  <c r="J17" i="1" s="1"/>
  <c r="L17" i="1" s="1"/>
  <c r="G18" i="1"/>
  <c r="J18" i="1" s="1"/>
  <c r="L18" i="1" s="1"/>
  <c r="G19" i="1"/>
  <c r="J19" i="1" s="1"/>
  <c r="L19" i="1" s="1"/>
  <c r="G20" i="1"/>
  <c r="J20" i="1" s="1"/>
  <c r="L20" i="1" s="1"/>
  <c r="G21" i="1"/>
  <c r="J21" i="1" s="1"/>
  <c r="L21" i="1" s="1"/>
  <c r="G22" i="1"/>
  <c r="J22" i="1" s="1"/>
  <c r="L22" i="1" s="1"/>
  <c r="G23" i="1"/>
  <c r="J23" i="1" s="1"/>
  <c r="L23" i="1" s="1"/>
  <c r="G24" i="1"/>
  <c r="J24" i="1" s="1"/>
  <c r="L24" i="1" s="1"/>
  <c r="G25" i="1"/>
  <c r="J25" i="1" s="1"/>
  <c r="L25" i="1" s="1"/>
  <c r="G26" i="1"/>
  <c r="J26" i="1" s="1"/>
  <c r="L26" i="1" s="1"/>
  <c r="G27" i="1"/>
  <c r="J27" i="1" s="1"/>
  <c r="L27" i="1" s="1"/>
  <c r="G28" i="1"/>
  <c r="J28" i="1" s="1"/>
  <c r="L28" i="1" s="1"/>
  <c r="G29" i="1"/>
  <c r="J29" i="1" s="1"/>
  <c r="L29" i="1" s="1"/>
  <c r="G30" i="1"/>
  <c r="J30" i="1" s="1"/>
  <c r="L30" i="1" s="1"/>
  <c r="G31" i="1"/>
  <c r="J31" i="1" s="1"/>
  <c r="L31" i="1" s="1"/>
  <c r="G32" i="1"/>
  <c r="J32" i="1" s="1"/>
  <c r="L32" i="1" s="1"/>
  <c r="G33" i="1"/>
  <c r="J33" i="1" s="1"/>
  <c r="L33" i="1" s="1"/>
</calcChain>
</file>

<file path=xl/sharedStrings.xml><?xml version="1.0" encoding="utf-8"?>
<sst xmlns="http://schemas.openxmlformats.org/spreadsheetml/2006/main" count="178" uniqueCount="49">
  <si>
    <t>HSL</t>
  </si>
  <si>
    <t>Good</t>
  </si>
  <si>
    <t>Uniform quantization</t>
  </si>
  <si>
    <t>Poor</t>
  </si>
  <si>
    <t>Popularity Algorithm</t>
  </si>
  <si>
    <t xml:space="preserve">Median cut </t>
  </si>
  <si>
    <t>Fair</t>
  </si>
  <si>
    <t>Octree Quantization</t>
  </si>
  <si>
    <t>Wu's color quantizer</t>
  </si>
  <si>
    <t>Excellent</t>
  </si>
  <si>
    <t>NeuQuant quantizer</t>
  </si>
  <si>
    <t>Optimal Palette</t>
  </si>
  <si>
    <t>FHD[ 315435 colors]</t>
  </si>
  <si>
    <t>GIFSz (Bytes)</t>
  </si>
  <si>
    <t>PNG (Bytes)</t>
  </si>
  <si>
    <t>fractal-shapes-1920x1080.jpg</t>
  </si>
  <si>
    <t>File Name</t>
  </si>
  <si>
    <t>DESKTOP.bmp</t>
  </si>
  <si>
    <t>82KColors.jpg</t>
  </si>
  <si>
    <t>(1920 x 1080)</t>
  </si>
  <si>
    <t xml:space="preserve"> (1920 x 1080)</t>
  </si>
  <si>
    <t xml:space="preserve"> (450 x 320)</t>
  </si>
  <si>
    <t>FHD[(1920 x 1080)]</t>
  </si>
  <si>
    <t>162KColors.jpg</t>
  </si>
  <si>
    <t>TESTID</t>
  </si>
  <si>
    <t>IMG_ATTR</t>
  </si>
  <si>
    <t>ALGORITHM</t>
  </si>
  <si>
    <t>TIME (SEC)</t>
  </si>
  <si>
    <t>DISK SIZE (KB)</t>
  </si>
  <si>
    <t>GIFSz(KB)</t>
  </si>
  <si>
    <t>PNG (KB)</t>
  </si>
  <si>
    <t>GIF (REDUCTION)</t>
  </si>
  <si>
    <t>PNG (REDUCTION)</t>
  </si>
  <si>
    <t>VISUAL QUALITY</t>
  </si>
  <si>
    <t>Row Labels</t>
  </si>
  <si>
    <t>Grand Total</t>
  </si>
  <si>
    <t>Column Labels</t>
  </si>
  <si>
    <t>REDUCTION</t>
  </si>
  <si>
    <t>Count of VISUAL QUALITY</t>
  </si>
  <si>
    <t>Avg Time (Sec)</t>
  </si>
  <si>
    <t>Avg Reduc (%)</t>
  </si>
  <si>
    <t>Time Rank</t>
  </si>
  <si>
    <t>Reduction Rank</t>
  </si>
  <si>
    <t>Rank Of Total (Good to Excellent)</t>
  </si>
  <si>
    <t>Total Rank</t>
  </si>
  <si>
    <t>Winner (But 3.8 Sec)</t>
  </si>
  <si>
    <t>Image Rank</t>
  </si>
  <si>
    <t>Algorithm Tried</t>
  </si>
  <si>
    <t>CPU: 2 Core, Octree Search, 256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</si>
</sst>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3" borderId="0" xfId="0" applyFill="1" applyBorder="1"/>
  </cellXfs>
  <cellStyles count="1">
    <cellStyle name="Normal" xfId="0" builtinId="0"/>
  </cellStyles>
  <dxfs count="30">
    <dxf>
      <numFmt numFmtId="164" formatCode="0.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0.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readingOrder="0"/>
    </dxf>
    <dxf>
      <alignment horizontal="center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Gupta" refreshedDate="42472.418843865744" createdVersion="5" refreshedVersion="5" minRefreshableVersion="3" recordCount="32">
  <cacheSource type="worksheet">
    <worksheetSource name="Table1"/>
  </cacheSource>
  <cacheFields count="14">
    <cacheField name="TESTID" numFmtId="0">
      <sharedItems containsSemiMixedTypes="0" containsString="0" containsNumber="1" containsInteger="1" minValue="1" maxValue="32"/>
    </cacheField>
    <cacheField name="IMG_ATTR" numFmtId="0">
      <sharedItems/>
    </cacheField>
    <cacheField name="ALGORITHM" numFmtId="0">
      <sharedItems count="8">
        <s v="HSL"/>
        <s v="Uniform quantization"/>
        <s v="Popularity Algorithm"/>
        <s v="Median cut "/>
        <s v="Octree Quantization"/>
        <s v="Wu's color quantizer"/>
        <s v="NeuQuant quantizer"/>
        <s v="Optimal Palette"/>
      </sharedItems>
    </cacheField>
    <cacheField name="TIME (SEC)" numFmtId="0">
      <sharedItems containsSemiMixedTypes="0" containsString="0" containsNumber="1" minValue="0.8" maxValue="31.3"/>
    </cacheField>
    <cacheField name="DISK SIZE (KB)" numFmtId="164">
      <sharedItems containsSemiMixedTypes="0" containsString="0" containsNumber="1" containsInteger="1" minValue="57" maxValue="3076"/>
    </cacheField>
    <cacheField name="GIFSz (Bytes)" numFmtId="0">
      <sharedItems containsSemiMixedTypes="0" containsString="0" containsNumber="1" containsInteger="1" minValue="71851" maxValue="1304831"/>
    </cacheField>
    <cacheField name="GIFSz(KB)" numFmtId="164">
      <sharedItems containsSemiMixedTypes="0" containsString="0" containsNumber="1" minValue="70.1669921875" maxValue="1274.2490234375"/>
    </cacheField>
    <cacheField name="PNG (Bytes)" numFmtId="0">
      <sharedItems containsSemiMixedTypes="0" containsString="0" containsNumber="1" containsInteger="1" minValue="66698" maxValue="1111466"/>
    </cacheField>
    <cacheField name="PNG (KB)" numFmtId="164">
      <sharedItems containsSemiMixedTypes="0" containsString="0" containsNumber="1" minValue="65.134765625" maxValue="1085.416015625"/>
    </cacheField>
    <cacheField name="GIF (REDUCTION)" numFmtId="2">
      <sharedItems containsSemiMixedTypes="0" containsString="0" containsNumber="1" minValue="8.52863525073147E-2" maxValue="3.1238628472222221"/>
    </cacheField>
    <cacheField name="PNG (REDUCTION)" numFmtId="2">
      <sharedItems containsSemiMixedTypes="0" containsString="0" containsNumber="1" minValue="8.376436270724967E-2" maxValue="2.4098480902777779"/>
    </cacheField>
    <cacheField name="AVG (REDUC)" numFmtId="2">
      <sharedItems containsSemiMixedTypes="0" containsString="0" containsNumber="1" minValue="8.4525357607282192E-2" maxValue="2.7668554687500002" count="32">
        <n v="0.68069039302474399"/>
        <n v="0.43382572525597274"/>
        <n v="0.79059666968856657"/>
        <n v="0.70152383745733793"/>
        <n v="0.57915322365614341"/>
        <n v="0.80346996320392494"/>
        <n v="0.76179674168088729"/>
        <n v="0.40067426141211604"/>
        <n v="0.14819843902389468"/>
        <n v="9.1058421041937579E-2"/>
        <n v="0.15128162716393045"/>
        <n v="0.15298362702170026"/>
        <n v="0.10292368716474318"/>
        <n v="0.15202928798561444"/>
        <n v="0.14266463777023733"/>
        <n v="8.4525357607282192E-2"/>
        <n v="1.5281746847587718"/>
        <n v="1.1868575246710527"/>
        <n v="1.6494568941885965"/>
        <n v="1.6713267543859649"/>
        <n v="1.3043191474780702"/>
        <n v="1.6339346902412282"/>
        <n v="1.7284385279605263"/>
        <n v="1.2096525493421053"/>
        <n v="1.9015147569444444"/>
        <n v="1.0385004340277777"/>
        <n v="2.7668554687500002"/>
        <n v="1.9284787326388888"/>
        <n v="1.1767209201388888"/>
        <n v="2.2799197048611113"/>
        <n v="2.4903862847222222"/>
        <n v="1.1526692708333335"/>
      </sharedItems>
    </cacheField>
    <cacheField name="VISUAL QUALITY" numFmtId="0">
      <sharedItems count="4">
        <s v="Good"/>
        <s v="Poor"/>
        <s v="Fair"/>
        <s v="Excellent"/>
      </sharedItems>
    </cacheField>
    <cacheField name="File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1"/>
    <s v="FHD[(1920 x 1080)]"/>
    <x v="0"/>
    <n v="9.9499999999999993"/>
    <n v="1465"/>
    <n v="1080246"/>
    <n v="1054.927734375"/>
    <n v="962043"/>
    <n v="939.4951171875"/>
    <n v="0.72008719069965865"/>
    <n v="0.64129359534982933"/>
    <x v="0"/>
    <x v="0"/>
    <s v="fractal-shapes-1920x1080.jpg"/>
  </r>
  <r>
    <n v="2"/>
    <s v="FHD[(1920 x 1080)]"/>
    <x v="1"/>
    <n v="5.57"/>
    <n v="1465"/>
    <n v="659097"/>
    <n v="643.6494140625"/>
    <n v="642519"/>
    <n v="627.4599609375"/>
    <n v="0.43935113587883962"/>
    <n v="0.42830031463310581"/>
    <x v="1"/>
    <x v="1"/>
    <s v="fractal-shapes-1920x1080.jpg"/>
  </r>
  <r>
    <n v="3"/>
    <s v="FHD[(1920 x 1080)]"/>
    <x v="2"/>
    <n v="16.100000000000001"/>
    <n v="1465"/>
    <n v="1260577"/>
    <n v="1231.0322265625"/>
    <n v="1111466"/>
    <n v="1085.416015625"/>
    <n v="0.84029503519624571"/>
    <n v="0.74089830418088742"/>
    <x v="2"/>
    <x v="1"/>
    <s v="fractal-shapes-1920x1080.jpg"/>
  </r>
  <r>
    <n v="4"/>
    <s v="FHD[(1920 x 1080)]"/>
    <x v="3"/>
    <n v="9.9"/>
    <n v="1465"/>
    <n v="1116964"/>
    <n v="1090.78515625"/>
    <n v="987832"/>
    <n v="964.6796875"/>
    <n v="0.74456324658703077"/>
    <n v="0.65848442832764509"/>
    <x v="3"/>
    <x v="2"/>
    <s v="fractal-shapes-1920x1080.jpg"/>
  </r>
  <r>
    <n v="5"/>
    <s v="FHD[(1920 x 1080)]"/>
    <x v="4"/>
    <n v="11.1"/>
    <n v="1465"/>
    <n v="913174"/>
    <n v="891.771484375"/>
    <n v="824471"/>
    <n v="805.1474609375"/>
    <n v="0.60871773677474406"/>
    <n v="0.54958871053754266"/>
    <x v="4"/>
    <x v="0"/>
    <s v="fractal-shapes-1920x1080.jpg"/>
  </r>
  <r>
    <n v="6"/>
    <s v="FHD[(1920 x 1080)]"/>
    <x v="5"/>
    <n v="27.2"/>
    <n v="1465"/>
    <n v="1304831"/>
    <n v="1274.2490234375"/>
    <n v="1105836"/>
    <n v="1079.91796875"/>
    <n v="0.86979455524744032"/>
    <n v="0.73714537116040957"/>
    <x v="5"/>
    <x v="3"/>
    <s v="fractal-shapes-1920x1080.jpg"/>
  </r>
  <r>
    <n v="7"/>
    <s v="FHD[(1920 x 1080)]"/>
    <x v="6"/>
    <n v="9.9"/>
    <n v="1465"/>
    <n v="1231362"/>
    <n v="1202.501953125"/>
    <n v="1054272"/>
    <n v="1029.5625"/>
    <n v="0.82082044581911262"/>
    <n v="0.70277303754266207"/>
    <x v="6"/>
    <x v="3"/>
    <s v="fractal-shapes-1920x1080.jpg"/>
  </r>
  <r>
    <n v="8"/>
    <s v="FHD[(1920 x 1080)]"/>
    <x v="7"/>
    <n v="8.8000000000000007"/>
    <n v="1465"/>
    <n v="604058"/>
    <n v="589.900390625"/>
    <n v="598093"/>
    <n v="584.0751953125"/>
    <n v="0.40266238267918086"/>
    <n v="0.39868614014505122"/>
    <x v="7"/>
    <x v="1"/>
    <s v="fractal-shapes-1920x1080.jpg"/>
  </r>
  <r>
    <n v="9"/>
    <s v="FHD[ 315435 colors]"/>
    <x v="0"/>
    <n v="6.6"/>
    <n v="3076"/>
    <n v="495001"/>
    <n v="483.3994140625"/>
    <n v="438597"/>
    <n v="428.3173828125"/>
    <n v="0.15715195515685956"/>
    <n v="0.13924492289092977"/>
    <x v="8"/>
    <x v="3"/>
    <s v="DESKTOP.bmp"/>
  </r>
  <r>
    <n v="10"/>
    <s v="FHD[ 315435 colors]"/>
    <x v="1"/>
    <n v="3.3"/>
    <n v="3076"/>
    <n v="291436"/>
    <n v="284.60546875"/>
    <n v="282200"/>
    <n v="275.5859375"/>
    <n v="9.2524534704161249E-2"/>
    <n v="8.9592307379713909E-2"/>
    <x v="9"/>
    <x v="2"/>
    <s v="DESKTOP.bmp"/>
  </r>
  <r>
    <n v="11"/>
    <s v="FHD[ 315435 colors]"/>
    <x v="2"/>
    <n v="13.1"/>
    <n v="3076"/>
    <n v="503884"/>
    <n v="492.07421875"/>
    <n v="449137"/>
    <n v="438.6103515625"/>
    <n v="0.15997211272756828"/>
    <n v="0.1425911416002926"/>
    <x v="10"/>
    <x v="1"/>
    <s v="DESKTOP.bmp"/>
  </r>
  <r>
    <n v="12"/>
    <s v="FHD[ 315435 colors]"/>
    <x v="3"/>
    <n v="7.7"/>
    <n v="3076"/>
    <n v="510575"/>
    <n v="498.6083984375"/>
    <n v="453168"/>
    <n v="442.546875"/>
    <n v="0.1620963583997074"/>
    <n v="0.1438708956436931"/>
    <x v="11"/>
    <x v="0"/>
    <s v="DESKTOP.bmp"/>
  </r>
  <r>
    <n v="13"/>
    <s v="FHD[ 315435 colors]"/>
    <x v="4"/>
    <n v="7.7"/>
    <n v="3076"/>
    <n v="332992"/>
    <n v="325.1875"/>
    <n v="315391"/>
    <n v="307.9990234375"/>
    <n v="0.10571765279583875"/>
    <n v="0.10012972153364759"/>
    <x v="12"/>
    <x v="3"/>
    <s v="DESKTOP.bmp"/>
  </r>
  <r>
    <n v="14"/>
    <s v="FHD[ 315435 colors]"/>
    <x v="5"/>
    <n v="15.1"/>
    <n v="3076"/>
    <n v="509432"/>
    <n v="497.4921875"/>
    <n v="448299"/>
    <n v="437.7919921875"/>
    <n v="0.16173348098179455"/>
    <n v="0.14232509498943433"/>
    <x v="13"/>
    <x v="3"/>
    <s v="DESKTOP.bmp"/>
  </r>
  <r>
    <n v="15"/>
    <s v="FHD[ 315435 colors]"/>
    <x v="6"/>
    <n v="5.5"/>
    <n v="3076"/>
    <n v="475816"/>
    <n v="464.6640625"/>
    <n v="422921"/>
    <n v="413.0087890625"/>
    <n v="0.15106113865409623"/>
    <n v="0.13426813688637843"/>
    <x v="14"/>
    <x v="3"/>
    <s v="DESKTOP.bmp"/>
  </r>
  <r>
    <n v="16"/>
    <s v="FHD[ 315435 colors]"/>
    <x v="7"/>
    <n v="4.4000000000000004"/>
    <n v="3076"/>
    <n v="268637"/>
    <n v="262.3408203125"/>
    <n v="263843"/>
    <n v="257.6591796875"/>
    <n v="8.52863525073147E-2"/>
    <n v="8.376436270724967E-2"/>
    <x v="15"/>
    <x v="0"/>
    <s v="DESKTOP.bmp"/>
  </r>
  <r>
    <n v="17"/>
    <s v=" (450 x 320)"/>
    <x v="0"/>
    <n v="1.1000000000000001"/>
    <n v="57"/>
    <n v="93463"/>
    <n v="91.2724609375"/>
    <n v="84930"/>
    <n v="82.939453125"/>
    <n v="1.6012712445175439"/>
    <n v="1.455078125"/>
    <x v="16"/>
    <x v="1"/>
    <s v="82KColors.jpg"/>
  </r>
  <r>
    <n v="18"/>
    <s v=" (450 x 320)"/>
    <x v="1"/>
    <n v="0.8"/>
    <n v="57"/>
    <n v="71851"/>
    <n v="70.1669921875"/>
    <n v="66698"/>
    <n v="65.134765625"/>
    <n v="1.2309998629385965"/>
    <n v="1.1427151864035088"/>
    <x v="17"/>
    <x v="1"/>
    <s v="82KColors.jpg"/>
  </r>
  <r>
    <n v="19"/>
    <s v=" (450 x 320)"/>
    <x v="2"/>
    <n v="4.4000000000000004"/>
    <n v="57"/>
    <n v="102175"/>
    <n v="99.7802734375"/>
    <n v="90376"/>
    <n v="88.2578125"/>
    <n v="1.7505311129385965"/>
    <n v="1.5483826754385965"/>
    <x v="18"/>
    <x v="2"/>
    <s v="82KColors.jpg"/>
  </r>
  <r>
    <n v="20"/>
    <s v=" (450 x 320)"/>
    <x v="3"/>
    <n v="2.2000000000000002"/>
    <n v="57"/>
    <n v="102718"/>
    <n v="100.310546875"/>
    <n v="92386"/>
    <n v="90.220703125"/>
    <n v="1.7598341557017543"/>
    <n v="1.5828193530701755"/>
    <x v="19"/>
    <x v="1"/>
    <s v="82KColors.jpg"/>
  </r>
  <r>
    <n v="21"/>
    <s v=" (450 x 320)"/>
    <x v="4"/>
    <n v="2.2000000000000002"/>
    <n v="57"/>
    <n v="79289"/>
    <n v="77.4306640625"/>
    <n v="72972"/>
    <n v="71.26171875"/>
    <n v="1.3584327028508771"/>
    <n v="1.2502055921052631"/>
    <x v="20"/>
    <x v="1"/>
    <s v="82KColors.jpg"/>
  </r>
  <r>
    <n v="22"/>
    <s v=" (450 x 320)"/>
    <x v="5"/>
    <n v="3.3"/>
    <n v="57"/>
    <n v="100093"/>
    <n v="97.7470703125"/>
    <n v="90646"/>
    <n v="88.521484375"/>
    <n v="1.7148608826754386"/>
    <n v="1.5530084978070176"/>
    <x v="21"/>
    <x v="1"/>
    <s v="82KColors.jpg"/>
  </r>
  <r>
    <n v="23"/>
    <s v=" (450 x 320)"/>
    <x v="6"/>
    <n v="1.1000000000000001"/>
    <n v="57"/>
    <n v="107080"/>
    <n v="104.5703125"/>
    <n v="94691"/>
    <n v="92.4716796875"/>
    <n v="1.8345668859649122"/>
    <n v="1.6223101699561404"/>
    <x v="22"/>
    <x v="2"/>
    <s v="82KColors.jpg"/>
  </r>
  <r>
    <n v="24"/>
    <s v=" (450 x 320)"/>
    <x v="7"/>
    <n v="1.1000000000000001"/>
    <n v="57"/>
    <n v="73203"/>
    <n v="71.4873046875"/>
    <n v="68007"/>
    <n v="66.4130859375"/>
    <n v="1.254163240131579"/>
    <n v="1.1651418585526316"/>
    <x v="23"/>
    <x v="1"/>
    <s v="82KColors.jpg"/>
  </r>
  <r>
    <n v="25"/>
    <s v="(1920 x 1080)"/>
    <x v="0"/>
    <n v="7.7"/>
    <n v="225"/>
    <n v="466893"/>
    <n v="455.9501953125"/>
    <n v="409325"/>
    <n v="399.7314453125"/>
    <n v="2.0264453124999999"/>
    <n v="1.7765842013888888"/>
    <x v="24"/>
    <x v="1"/>
    <s v="162KColors.jpg"/>
  </r>
  <r>
    <n v="26"/>
    <s v=" (1920 x 1080)"/>
    <x v="1"/>
    <n v="5.5"/>
    <n v="225"/>
    <n v="248830"/>
    <n v="242.998046875"/>
    <n v="229711"/>
    <n v="224.3271484375"/>
    <n v="1.0799913194444444"/>
    <n v="0.99700954861111113"/>
    <x v="25"/>
    <x v="1"/>
    <s v="162KColors.jpg"/>
  </r>
  <r>
    <n v="27"/>
    <s v="(1920 x 1080)"/>
    <x v="2"/>
    <n v="11.1"/>
    <n v="225"/>
    <n v="719738"/>
    <n v="702.869140625"/>
    <n v="555229"/>
    <n v="542.2158203125"/>
    <n v="3.1238628472222221"/>
    <n v="2.4098480902777779"/>
    <x v="26"/>
    <x v="3"/>
    <s v="162KColors.jpg"/>
  </r>
  <r>
    <n v="28"/>
    <s v="(1920 x 1080)"/>
    <x v="3"/>
    <n v="8.8000000000000007"/>
    <n v="225"/>
    <n v="474086"/>
    <n v="462.974609375"/>
    <n v="414557"/>
    <n v="404.8408203125"/>
    <n v="2.0576649305555557"/>
    <n v="1.7992925347222222"/>
    <x v="27"/>
    <x v="1"/>
    <s v="162KColors.jpg"/>
  </r>
  <r>
    <n v="29"/>
    <s v="(1920 x 1080)"/>
    <x v="4"/>
    <n v="12.1"/>
    <n v="225"/>
    <n v="282954"/>
    <n v="276.322265625"/>
    <n v="259279"/>
    <n v="253.2021484375"/>
    <n v="1.2280989583333333"/>
    <n v="1.1253428819444444"/>
    <x v="28"/>
    <x v="1"/>
    <s v="162KColors.jpg"/>
  </r>
  <r>
    <n v="30"/>
    <s v="(1920 x 1080)"/>
    <x v="5"/>
    <n v="31.3"/>
    <n v="225"/>
    <n v="573342"/>
    <n v="559.904296875"/>
    <n v="477245"/>
    <n v="466.0595703125"/>
    <n v="2.4884635416666665"/>
    <n v="2.0713758680555556"/>
    <x v="29"/>
    <x v="3"/>
    <s v="162KColors.jpg"/>
  </r>
  <r>
    <n v="31"/>
    <s v="(1920 x 1080)"/>
    <x v="6"/>
    <n v="8.8000000000000007"/>
    <n v="225"/>
    <n v="629800"/>
    <n v="615.0390625"/>
    <n v="517770"/>
    <n v="505.634765625"/>
    <n v="2.7335069444444446"/>
    <n v="2.2472656249999998"/>
    <x v="30"/>
    <x v="0"/>
    <s v="162KColors.jpg"/>
  </r>
  <r>
    <n v="32"/>
    <s v="(1920 x 1080)"/>
    <x v="7"/>
    <n v="7.7"/>
    <n v="225"/>
    <n v="274028"/>
    <n v="267.60546875"/>
    <n v="257122"/>
    <n v="251.095703125"/>
    <n v="1.1893576388888889"/>
    <n v="1.1159809027777778"/>
    <x v="31"/>
    <x v="1"/>
    <s v="162KColors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gorithm Tried">
  <location ref="A3:E12" firstHeaderRow="0" firstDataRow="1" firstDataCol="1"/>
  <pivotFields count="14">
    <pivotField showAll="0"/>
    <pivotField showAll="0"/>
    <pivotField axis="axisRow" showAll="0">
      <items count="9">
        <item x="0"/>
        <item x="3"/>
        <item x="6"/>
        <item x="4"/>
        <item x="7"/>
        <item x="2"/>
        <item x="1"/>
        <item x="5"/>
        <item t="default"/>
      </items>
    </pivotField>
    <pivotField dataField="1" showAll="0"/>
    <pivotField numFmtId="164" showAll="0"/>
    <pivotField showAll="0"/>
    <pivotField numFmtId="164" showAll="0"/>
    <pivotField showAll="0"/>
    <pivotField numFmtId="164" showAll="0"/>
    <pivotField numFmtId="2" showAll="0"/>
    <pivotField numFmtId="2" showAll="0"/>
    <pivotField dataField="1" numFmtId="2" showAll="0">
      <items count="33">
        <item x="15"/>
        <item x="9"/>
        <item x="12"/>
        <item x="14"/>
        <item x="8"/>
        <item x="10"/>
        <item x="13"/>
        <item x="11"/>
        <item x="7"/>
        <item x="1"/>
        <item x="4"/>
        <item x="0"/>
        <item x="3"/>
        <item x="6"/>
        <item x="2"/>
        <item x="5"/>
        <item x="25"/>
        <item x="31"/>
        <item x="28"/>
        <item x="17"/>
        <item x="23"/>
        <item x="20"/>
        <item x="16"/>
        <item x="21"/>
        <item x="18"/>
        <item x="19"/>
        <item x="22"/>
        <item x="24"/>
        <item x="27"/>
        <item x="29"/>
        <item x="30"/>
        <item x="26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Time (Sec)" fld="3" subtotal="average" baseField="2" baseItem="0"/>
    <dataField name="Avg Reduc (%)" fld="11" subtotal="average" baseField="2" baseItem="0"/>
    <dataField name="Time Rank" fld="3" subtotal="average" baseField="2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Reduction Rank" fld="11" subtotal="average" baseField="2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formats count="7">
    <format dxfId="22">
      <pivotArea outline="0" collapsedLevelsAreSubtotals="1" fieldPosition="0"/>
    </format>
    <format dxfId="21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20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2" count="1">
            <x v="6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2" count="1">
            <x v="6"/>
          </reference>
        </references>
      </pivotArea>
    </format>
    <format dxfId="17">
      <pivotArea collapsedLevelsAreSubtotals="1" fieldPosition="0">
        <references count="1">
          <reference field="2" count="1">
            <x v="6"/>
          </reference>
        </references>
      </pivotArea>
    </format>
    <format dxfId="16">
      <pivotArea dataOnly="0" labelOnly="1" fieldPosition="0">
        <references count="1">
          <reference field="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3" firstHeaderRow="1" firstDataRow="2" firstDataCol="1"/>
  <pivotFields count="14">
    <pivotField showAll="0"/>
    <pivotField showAll="0"/>
    <pivotField axis="axisRow" showAll="0">
      <items count="9">
        <item x="0"/>
        <item x="3"/>
        <item x="6"/>
        <item x="4"/>
        <item x="7"/>
        <item x="2"/>
        <item x="1"/>
        <item x="5"/>
        <item t="default"/>
      </items>
    </pivotField>
    <pivotField showAll="0"/>
    <pivotField numFmtId="164" showAll="0"/>
    <pivotField showAll="0"/>
    <pivotField numFmtId="164" showAll="0"/>
    <pivotField showAll="0"/>
    <pivotField numFmtId="164" showAll="0"/>
    <pivotField numFmtId="2" showAll="0"/>
    <pivotField numFmtId="2" showAll="0"/>
    <pivotField numFmtId="2" showAll="0">
      <items count="33">
        <item x="15"/>
        <item x="9"/>
        <item x="12"/>
        <item x="14"/>
        <item x="8"/>
        <item x="10"/>
        <item x="13"/>
        <item x="11"/>
        <item x="7"/>
        <item x="1"/>
        <item x="4"/>
        <item x="0"/>
        <item x="3"/>
        <item x="6"/>
        <item x="2"/>
        <item x="5"/>
        <item x="25"/>
        <item x="31"/>
        <item x="28"/>
        <item x="17"/>
        <item x="23"/>
        <item x="20"/>
        <item x="16"/>
        <item x="21"/>
        <item x="18"/>
        <item x="19"/>
        <item x="22"/>
        <item x="24"/>
        <item x="27"/>
        <item x="29"/>
        <item x="30"/>
        <item x="26"/>
        <item t="default"/>
      </items>
    </pivotField>
    <pivotField axis="axisCol" dataField="1" showAll="0">
      <items count="5">
        <item x="3"/>
        <item x="2"/>
        <item x="0"/>
        <item x="1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ISUAL QUALITY" fld="12" subtotal="count" baseField="0" baseItem="0"/>
  </dataFields>
  <formats count="2">
    <format dxfId="15">
      <pivotArea outline="0" collapsedLevelsAreSubtotals="1" fieldPosition="0">
        <references count="1">
          <reference field="12" count="0" selected="0"/>
        </references>
      </pivotArea>
    </format>
    <format dxfId="14">
      <pivotArea dataOnly="0" labelOnly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33" totalsRowShown="0" headerRowDxfId="29">
  <autoFilter ref="A1:N33">
    <filterColumn colId="2">
      <filters>
        <filter val="Uniform quantization"/>
      </filters>
    </filterColumn>
  </autoFilter>
  <tableColumns count="14">
    <tableColumn id="1" name="TESTID"/>
    <tableColumn id="2" name="IMG_ATTR"/>
    <tableColumn id="3" name="ALGORITHM"/>
    <tableColumn id="4" name="TIME (SEC)"/>
    <tableColumn id="5" name="DISK SIZE (KB)" dataDxfId="28"/>
    <tableColumn id="6" name="GIFSz (Bytes)"/>
    <tableColumn id="10" name="GIFSz(KB)" dataDxfId="27">
      <calculatedColumnFormula>Table1[[#This Row],[GIFSz (Bytes)]]/1024</calculatedColumnFormula>
    </tableColumn>
    <tableColumn id="7" name="PNG (Bytes)"/>
    <tableColumn id="11" name="PNG (KB)" dataDxfId="26">
      <calculatedColumnFormula>Table1[[#This Row],[PNG (Bytes)]]/1024</calculatedColumnFormula>
    </tableColumn>
    <tableColumn id="13" name="GIF (REDUCTION)" dataDxfId="25">
      <calculatedColumnFormula>Table1[[#This Row],[GIFSz(KB)]]/Table1[[#This Row],[DISK SIZE (KB)]]</calculatedColumnFormula>
    </tableColumn>
    <tableColumn id="12" name="PNG (REDUCTION)" dataDxfId="24">
      <calculatedColumnFormula>Table1[[#This Row],[PNG (KB)]]/Table1[[#This Row],[DISK SIZE (KB)]]</calculatedColumnFormula>
    </tableColumn>
    <tableColumn id="15" name="REDUCTION" dataDxfId="23">
      <calculatedColumnFormula>(Table1[[#This Row],[GIF (REDUCTION)]]+Table1[[#This Row],[PNG (REDUCTION)]])/2</calculatedColumnFormula>
    </tableColumn>
    <tableColumn id="8" name="VISUAL QUALITY"/>
    <tableColumn id="9" name="Fil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C15" sqref="C15"/>
    </sheetView>
  </sheetViews>
  <sheetFormatPr defaultRowHeight="15" x14ac:dyDescent="0.25"/>
  <cols>
    <col min="1" max="1" width="9.140625" customWidth="1"/>
    <col min="2" max="2" width="18.42578125" bestFit="1" customWidth="1"/>
    <col min="3" max="3" width="21.28515625" customWidth="1"/>
    <col min="4" max="4" width="12.42578125" customWidth="1"/>
    <col min="5" max="5" width="11.85546875" style="4" bestFit="1" customWidth="1"/>
    <col min="6" max="6" width="15.42578125" hidden="1" customWidth="1"/>
    <col min="7" max="7" width="11.85546875" style="4" bestFit="1" customWidth="1"/>
    <col min="8" max="8" width="13.85546875" hidden="1" customWidth="1"/>
    <col min="9" max="9" width="11.85546875" style="4" bestFit="1" customWidth="1"/>
    <col min="10" max="11" width="14.42578125" style="6" hidden="1" customWidth="1"/>
    <col min="12" max="12" width="14.42578125" style="6" customWidth="1"/>
    <col min="14" max="14" width="26.5703125" customWidth="1"/>
  </cols>
  <sheetData>
    <row r="1" spans="1:14" x14ac:dyDescent="0.25">
      <c r="A1" s="2" t="s">
        <v>24</v>
      </c>
      <c r="B1" s="2" t="s">
        <v>25</v>
      </c>
      <c r="C1" s="2" t="s">
        <v>26</v>
      </c>
      <c r="D1" s="2" t="s">
        <v>27</v>
      </c>
      <c r="E1" s="3" t="s">
        <v>28</v>
      </c>
      <c r="F1" s="2" t="s">
        <v>13</v>
      </c>
      <c r="G1" s="3" t="s">
        <v>29</v>
      </c>
      <c r="H1" s="2" t="s">
        <v>14</v>
      </c>
      <c r="I1" s="3" t="s">
        <v>30</v>
      </c>
      <c r="J1" s="5" t="s">
        <v>31</v>
      </c>
      <c r="K1" s="5" t="s">
        <v>32</v>
      </c>
      <c r="L1" s="5" t="s">
        <v>37</v>
      </c>
      <c r="M1" s="2" t="s">
        <v>33</v>
      </c>
      <c r="N1" s="2" t="s">
        <v>16</v>
      </c>
    </row>
    <row r="2" spans="1:14" hidden="1" x14ac:dyDescent="0.25">
      <c r="A2">
        <v>1</v>
      </c>
      <c r="B2" t="s">
        <v>22</v>
      </c>
      <c r="C2" s="1" t="s">
        <v>0</v>
      </c>
      <c r="D2" s="1">
        <v>9.9499999999999993</v>
      </c>
      <c r="E2" s="4">
        <v>1465</v>
      </c>
      <c r="F2">
        <v>1080246</v>
      </c>
      <c r="G2" s="4">
        <f>Table1[[#This Row],[GIFSz (Bytes)]]/1024</f>
        <v>1054.927734375</v>
      </c>
      <c r="H2">
        <v>962043</v>
      </c>
      <c r="I2" s="4">
        <f>Table1[[#This Row],[PNG (Bytes)]]/1024</f>
        <v>939.4951171875</v>
      </c>
      <c r="J2" s="6">
        <f>Table1[[#This Row],[GIFSz(KB)]]/Table1[[#This Row],[DISK SIZE (KB)]]</f>
        <v>0.72008719069965865</v>
      </c>
      <c r="K2" s="6">
        <f>Table1[[#This Row],[PNG (KB)]]/Table1[[#This Row],[DISK SIZE (KB)]]</f>
        <v>0.64129359534982933</v>
      </c>
      <c r="L2" s="6">
        <f>(Table1[[#This Row],[GIF (REDUCTION)]]+Table1[[#This Row],[PNG (REDUCTION)]])/2</f>
        <v>0.68069039302474399</v>
      </c>
      <c r="M2" t="s">
        <v>1</v>
      </c>
      <c r="N2" t="s">
        <v>15</v>
      </c>
    </row>
    <row r="3" spans="1:14" x14ac:dyDescent="0.25">
      <c r="A3">
        <v>2</v>
      </c>
      <c r="B3" t="s">
        <v>22</v>
      </c>
      <c r="C3" t="s">
        <v>2</v>
      </c>
      <c r="D3">
        <v>5.57</v>
      </c>
      <c r="E3" s="4">
        <v>1465</v>
      </c>
      <c r="F3">
        <v>659097</v>
      </c>
      <c r="G3" s="4">
        <f>Table1[[#This Row],[GIFSz (Bytes)]]/1024</f>
        <v>643.6494140625</v>
      </c>
      <c r="H3">
        <v>642519</v>
      </c>
      <c r="I3" s="4">
        <f>Table1[[#This Row],[PNG (Bytes)]]/1024</f>
        <v>627.4599609375</v>
      </c>
      <c r="J3" s="6">
        <f>Table1[[#This Row],[GIFSz(KB)]]/Table1[[#This Row],[DISK SIZE (KB)]]</f>
        <v>0.43935113587883962</v>
      </c>
      <c r="K3" s="6">
        <f>Table1[[#This Row],[PNG (KB)]]/Table1[[#This Row],[DISK SIZE (KB)]]</f>
        <v>0.42830031463310581</v>
      </c>
      <c r="L3" s="6">
        <f>(Table1[[#This Row],[GIF (REDUCTION)]]+Table1[[#This Row],[PNG (REDUCTION)]])/2</f>
        <v>0.43382572525597274</v>
      </c>
      <c r="M3" t="s">
        <v>3</v>
      </c>
      <c r="N3" t="s">
        <v>15</v>
      </c>
    </row>
    <row r="4" spans="1:14" hidden="1" x14ac:dyDescent="0.25">
      <c r="A4">
        <v>3</v>
      </c>
      <c r="B4" t="s">
        <v>22</v>
      </c>
      <c r="C4" t="s">
        <v>4</v>
      </c>
      <c r="D4">
        <v>16.100000000000001</v>
      </c>
      <c r="E4" s="4">
        <v>1465</v>
      </c>
      <c r="F4">
        <v>1260577</v>
      </c>
      <c r="G4" s="4">
        <f>Table1[[#This Row],[GIFSz (Bytes)]]/1024</f>
        <v>1231.0322265625</v>
      </c>
      <c r="H4">
        <v>1111466</v>
      </c>
      <c r="I4" s="4">
        <f>Table1[[#This Row],[PNG (Bytes)]]/1024</f>
        <v>1085.416015625</v>
      </c>
      <c r="J4" s="6">
        <f>Table1[[#This Row],[GIFSz(KB)]]/Table1[[#This Row],[DISK SIZE (KB)]]</f>
        <v>0.84029503519624571</v>
      </c>
      <c r="K4" s="6">
        <f>Table1[[#This Row],[PNG (KB)]]/Table1[[#This Row],[DISK SIZE (KB)]]</f>
        <v>0.74089830418088742</v>
      </c>
      <c r="L4" s="6">
        <f>(Table1[[#This Row],[GIF (REDUCTION)]]+Table1[[#This Row],[PNG (REDUCTION)]])/2</f>
        <v>0.79059666968856657</v>
      </c>
      <c r="M4" t="s">
        <v>3</v>
      </c>
      <c r="N4" t="s">
        <v>15</v>
      </c>
    </row>
    <row r="5" spans="1:14" hidden="1" x14ac:dyDescent="0.25">
      <c r="A5">
        <v>4</v>
      </c>
      <c r="B5" t="s">
        <v>22</v>
      </c>
      <c r="C5" t="s">
        <v>5</v>
      </c>
      <c r="D5">
        <v>9.9</v>
      </c>
      <c r="E5" s="4">
        <v>1465</v>
      </c>
      <c r="F5">
        <v>1116964</v>
      </c>
      <c r="G5" s="4">
        <f>Table1[[#This Row],[GIFSz (Bytes)]]/1024</f>
        <v>1090.78515625</v>
      </c>
      <c r="H5">
        <v>987832</v>
      </c>
      <c r="I5" s="4">
        <f>Table1[[#This Row],[PNG (Bytes)]]/1024</f>
        <v>964.6796875</v>
      </c>
      <c r="J5" s="6">
        <f>Table1[[#This Row],[GIFSz(KB)]]/Table1[[#This Row],[DISK SIZE (KB)]]</f>
        <v>0.74456324658703077</v>
      </c>
      <c r="K5" s="6">
        <f>Table1[[#This Row],[PNG (KB)]]/Table1[[#This Row],[DISK SIZE (KB)]]</f>
        <v>0.65848442832764509</v>
      </c>
      <c r="L5" s="6">
        <f>(Table1[[#This Row],[GIF (REDUCTION)]]+Table1[[#This Row],[PNG (REDUCTION)]])/2</f>
        <v>0.70152383745733793</v>
      </c>
      <c r="M5" t="s">
        <v>6</v>
      </c>
      <c r="N5" t="s">
        <v>15</v>
      </c>
    </row>
    <row r="6" spans="1:14" hidden="1" x14ac:dyDescent="0.25">
      <c r="A6">
        <v>5</v>
      </c>
      <c r="B6" t="s">
        <v>22</v>
      </c>
      <c r="C6" t="s">
        <v>7</v>
      </c>
      <c r="D6">
        <v>11.1</v>
      </c>
      <c r="E6" s="4">
        <v>1465</v>
      </c>
      <c r="F6">
        <v>913174</v>
      </c>
      <c r="G6" s="4">
        <f>Table1[[#This Row],[GIFSz (Bytes)]]/1024</f>
        <v>891.771484375</v>
      </c>
      <c r="H6">
        <v>824471</v>
      </c>
      <c r="I6" s="4">
        <f>Table1[[#This Row],[PNG (Bytes)]]/1024</f>
        <v>805.1474609375</v>
      </c>
      <c r="J6" s="6">
        <f>Table1[[#This Row],[GIFSz(KB)]]/Table1[[#This Row],[DISK SIZE (KB)]]</f>
        <v>0.60871773677474406</v>
      </c>
      <c r="K6" s="6">
        <f>Table1[[#This Row],[PNG (KB)]]/Table1[[#This Row],[DISK SIZE (KB)]]</f>
        <v>0.54958871053754266</v>
      </c>
      <c r="L6" s="6">
        <f>(Table1[[#This Row],[GIF (REDUCTION)]]+Table1[[#This Row],[PNG (REDUCTION)]])/2</f>
        <v>0.57915322365614341</v>
      </c>
      <c r="M6" t="s">
        <v>1</v>
      </c>
      <c r="N6" t="s">
        <v>15</v>
      </c>
    </row>
    <row r="7" spans="1:14" hidden="1" x14ac:dyDescent="0.25">
      <c r="A7">
        <v>6</v>
      </c>
      <c r="B7" t="s">
        <v>22</v>
      </c>
      <c r="C7" t="s">
        <v>8</v>
      </c>
      <c r="D7">
        <v>27.2</v>
      </c>
      <c r="E7" s="4">
        <v>1465</v>
      </c>
      <c r="F7">
        <v>1304831</v>
      </c>
      <c r="G7" s="4">
        <f>Table1[[#This Row],[GIFSz (Bytes)]]/1024</f>
        <v>1274.2490234375</v>
      </c>
      <c r="H7">
        <v>1105836</v>
      </c>
      <c r="I7" s="4">
        <f>Table1[[#This Row],[PNG (Bytes)]]/1024</f>
        <v>1079.91796875</v>
      </c>
      <c r="J7" s="6">
        <f>Table1[[#This Row],[GIFSz(KB)]]/Table1[[#This Row],[DISK SIZE (KB)]]</f>
        <v>0.86979455524744032</v>
      </c>
      <c r="K7" s="6">
        <f>Table1[[#This Row],[PNG (KB)]]/Table1[[#This Row],[DISK SIZE (KB)]]</f>
        <v>0.73714537116040957</v>
      </c>
      <c r="L7" s="6">
        <f>(Table1[[#This Row],[GIF (REDUCTION)]]+Table1[[#This Row],[PNG (REDUCTION)]])/2</f>
        <v>0.80346996320392494</v>
      </c>
      <c r="M7" t="s">
        <v>9</v>
      </c>
      <c r="N7" t="s">
        <v>15</v>
      </c>
    </row>
    <row r="8" spans="1:14" hidden="1" x14ac:dyDescent="0.25">
      <c r="A8">
        <v>7</v>
      </c>
      <c r="B8" t="s">
        <v>22</v>
      </c>
      <c r="C8" t="s">
        <v>10</v>
      </c>
      <c r="D8">
        <v>9.9</v>
      </c>
      <c r="E8" s="4">
        <v>1465</v>
      </c>
      <c r="F8">
        <v>1231362</v>
      </c>
      <c r="G8" s="4">
        <f>Table1[[#This Row],[GIFSz (Bytes)]]/1024</f>
        <v>1202.501953125</v>
      </c>
      <c r="H8">
        <v>1054272</v>
      </c>
      <c r="I8" s="4">
        <f>Table1[[#This Row],[PNG (Bytes)]]/1024</f>
        <v>1029.5625</v>
      </c>
      <c r="J8" s="6">
        <f>Table1[[#This Row],[GIFSz(KB)]]/Table1[[#This Row],[DISK SIZE (KB)]]</f>
        <v>0.82082044581911262</v>
      </c>
      <c r="K8" s="6">
        <f>Table1[[#This Row],[PNG (KB)]]/Table1[[#This Row],[DISK SIZE (KB)]]</f>
        <v>0.70277303754266207</v>
      </c>
      <c r="L8" s="6">
        <f>(Table1[[#This Row],[GIF (REDUCTION)]]+Table1[[#This Row],[PNG (REDUCTION)]])/2</f>
        <v>0.76179674168088729</v>
      </c>
      <c r="M8" t="s">
        <v>9</v>
      </c>
      <c r="N8" t="s">
        <v>15</v>
      </c>
    </row>
    <row r="9" spans="1:14" hidden="1" x14ac:dyDescent="0.25">
      <c r="A9">
        <v>8</v>
      </c>
      <c r="B9" t="s">
        <v>22</v>
      </c>
      <c r="C9" t="s">
        <v>11</v>
      </c>
      <c r="D9">
        <v>8.8000000000000007</v>
      </c>
      <c r="E9" s="4">
        <v>1465</v>
      </c>
      <c r="F9">
        <v>604058</v>
      </c>
      <c r="G9" s="4">
        <f>Table1[[#This Row],[GIFSz (Bytes)]]/1024</f>
        <v>589.900390625</v>
      </c>
      <c r="H9">
        <v>598093</v>
      </c>
      <c r="I9" s="4">
        <f>Table1[[#This Row],[PNG (Bytes)]]/1024</f>
        <v>584.0751953125</v>
      </c>
      <c r="J9" s="6">
        <f>Table1[[#This Row],[GIFSz(KB)]]/Table1[[#This Row],[DISK SIZE (KB)]]</f>
        <v>0.40266238267918086</v>
      </c>
      <c r="K9" s="6">
        <f>Table1[[#This Row],[PNG (KB)]]/Table1[[#This Row],[DISK SIZE (KB)]]</f>
        <v>0.39868614014505122</v>
      </c>
      <c r="L9" s="6">
        <f>(Table1[[#This Row],[GIF (REDUCTION)]]+Table1[[#This Row],[PNG (REDUCTION)]])/2</f>
        <v>0.40067426141211604</v>
      </c>
      <c r="M9" t="s">
        <v>3</v>
      </c>
      <c r="N9" t="s">
        <v>15</v>
      </c>
    </row>
    <row r="10" spans="1:14" hidden="1" x14ac:dyDescent="0.25">
      <c r="A10">
        <v>9</v>
      </c>
      <c r="B10" t="s">
        <v>12</v>
      </c>
      <c r="C10" t="s">
        <v>0</v>
      </c>
      <c r="D10">
        <v>6.6</v>
      </c>
      <c r="E10" s="4">
        <v>3076</v>
      </c>
      <c r="F10">
        <v>495001</v>
      </c>
      <c r="G10" s="4">
        <f>Table1[[#This Row],[GIFSz (Bytes)]]/1024</f>
        <v>483.3994140625</v>
      </c>
      <c r="H10">
        <v>438597</v>
      </c>
      <c r="I10" s="4">
        <f>Table1[[#This Row],[PNG (Bytes)]]/1024</f>
        <v>428.3173828125</v>
      </c>
      <c r="J10" s="6">
        <f>Table1[[#This Row],[GIFSz(KB)]]/Table1[[#This Row],[DISK SIZE (KB)]]</f>
        <v>0.15715195515685956</v>
      </c>
      <c r="K10" s="6">
        <f>Table1[[#This Row],[PNG (KB)]]/Table1[[#This Row],[DISK SIZE (KB)]]</f>
        <v>0.13924492289092977</v>
      </c>
      <c r="L10" s="6">
        <f>(Table1[[#This Row],[GIF (REDUCTION)]]+Table1[[#This Row],[PNG (REDUCTION)]])/2</f>
        <v>0.14819843902389468</v>
      </c>
      <c r="M10" t="s">
        <v>9</v>
      </c>
      <c r="N10" t="s">
        <v>17</v>
      </c>
    </row>
    <row r="11" spans="1:14" x14ac:dyDescent="0.25">
      <c r="A11">
        <v>10</v>
      </c>
      <c r="B11" t="s">
        <v>12</v>
      </c>
      <c r="C11" t="s">
        <v>2</v>
      </c>
      <c r="D11">
        <v>3.3</v>
      </c>
      <c r="E11" s="4">
        <v>3076</v>
      </c>
      <c r="F11">
        <v>291436</v>
      </c>
      <c r="G11" s="4">
        <f>Table1[[#This Row],[GIFSz (Bytes)]]/1024</f>
        <v>284.60546875</v>
      </c>
      <c r="H11">
        <v>282200</v>
      </c>
      <c r="I11" s="4">
        <f>Table1[[#This Row],[PNG (Bytes)]]/1024</f>
        <v>275.5859375</v>
      </c>
      <c r="J11" s="6">
        <f>Table1[[#This Row],[GIFSz(KB)]]/Table1[[#This Row],[DISK SIZE (KB)]]</f>
        <v>9.2524534704161249E-2</v>
      </c>
      <c r="K11" s="6">
        <f>Table1[[#This Row],[PNG (KB)]]/Table1[[#This Row],[DISK SIZE (KB)]]</f>
        <v>8.9592307379713909E-2</v>
      </c>
      <c r="L11" s="6">
        <f>(Table1[[#This Row],[GIF (REDUCTION)]]+Table1[[#This Row],[PNG (REDUCTION)]])/2</f>
        <v>9.1058421041937579E-2</v>
      </c>
      <c r="M11" t="s">
        <v>6</v>
      </c>
      <c r="N11" t="s">
        <v>17</v>
      </c>
    </row>
    <row r="12" spans="1:14" hidden="1" x14ac:dyDescent="0.25">
      <c r="A12">
        <v>11</v>
      </c>
      <c r="B12" t="s">
        <v>12</v>
      </c>
      <c r="C12" t="s">
        <v>4</v>
      </c>
      <c r="D12">
        <v>13.1</v>
      </c>
      <c r="E12" s="4">
        <v>3076</v>
      </c>
      <c r="F12">
        <v>503884</v>
      </c>
      <c r="G12" s="4">
        <f>Table1[[#This Row],[GIFSz (Bytes)]]/1024</f>
        <v>492.07421875</v>
      </c>
      <c r="H12">
        <v>449137</v>
      </c>
      <c r="I12" s="4">
        <f>Table1[[#This Row],[PNG (Bytes)]]/1024</f>
        <v>438.6103515625</v>
      </c>
      <c r="J12" s="6">
        <f>Table1[[#This Row],[GIFSz(KB)]]/Table1[[#This Row],[DISK SIZE (KB)]]</f>
        <v>0.15997211272756828</v>
      </c>
      <c r="K12" s="6">
        <f>Table1[[#This Row],[PNG (KB)]]/Table1[[#This Row],[DISK SIZE (KB)]]</f>
        <v>0.1425911416002926</v>
      </c>
      <c r="L12" s="6">
        <f>(Table1[[#This Row],[GIF (REDUCTION)]]+Table1[[#This Row],[PNG (REDUCTION)]])/2</f>
        <v>0.15128162716393045</v>
      </c>
      <c r="M12" t="s">
        <v>3</v>
      </c>
      <c r="N12" t="s">
        <v>17</v>
      </c>
    </row>
    <row r="13" spans="1:14" hidden="1" x14ac:dyDescent="0.25">
      <c r="A13">
        <v>12</v>
      </c>
      <c r="B13" t="s">
        <v>12</v>
      </c>
      <c r="C13" t="s">
        <v>5</v>
      </c>
      <c r="D13">
        <v>7.7</v>
      </c>
      <c r="E13" s="4">
        <v>3076</v>
      </c>
      <c r="F13">
        <v>510575</v>
      </c>
      <c r="G13" s="4">
        <f>Table1[[#This Row],[GIFSz (Bytes)]]/1024</f>
        <v>498.6083984375</v>
      </c>
      <c r="H13">
        <v>453168</v>
      </c>
      <c r="I13" s="4">
        <f>Table1[[#This Row],[PNG (Bytes)]]/1024</f>
        <v>442.546875</v>
      </c>
      <c r="J13" s="6">
        <f>Table1[[#This Row],[GIFSz(KB)]]/Table1[[#This Row],[DISK SIZE (KB)]]</f>
        <v>0.1620963583997074</v>
      </c>
      <c r="K13" s="6">
        <f>Table1[[#This Row],[PNG (KB)]]/Table1[[#This Row],[DISK SIZE (KB)]]</f>
        <v>0.1438708956436931</v>
      </c>
      <c r="L13" s="6">
        <f>(Table1[[#This Row],[GIF (REDUCTION)]]+Table1[[#This Row],[PNG (REDUCTION)]])/2</f>
        <v>0.15298362702170026</v>
      </c>
      <c r="M13" t="s">
        <v>1</v>
      </c>
      <c r="N13" t="s">
        <v>17</v>
      </c>
    </row>
    <row r="14" spans="1:14" hidden="1" x14ac:dyDescent="0.25">
      <c r="A14">
        <v>13</v>
      </c>
      <c r="B14" t="s">
        <v>12</v>
      </c>
      <c r="C14" t="s">
        <v>7</v>
      </c>
      <c r="D14">
        <v>7.7</v>
      </c>
      <c r="E14" s="4">
        <v>3076</v>
      </c>
      <c r="F14">
        <v>332992</v>
      </c>
      <c r="G14" s="4">
        <f>Table1[[#This Row],[GIFSz (Bytes)]]/1024</f>
        <v>325.1875</v>
      </c>
      <c r="H14">
        <v>315391</v>
      </c>
      <c r="I14" s="4">
        <f>Table1[[#This Row],[PNG (Bytes)]]/1024</f>
        <v>307.9990234375</v>
      </c>
      <c r="J14" s="6">
        <f>Table1[[#This Row],[GIFSz(KB)]]/Table1[[#This Row],[DISK SIZE (KB)]]</f>
        <v>0.10571765279583875</v>
      </c>
      <c r="K14" s="6">
        <f>Table1[[#This Row],[PNG (KB)]]/Table1[[#This Row],[DISK SIZE (KB)]]</f>
        <v>0.10012972153364759</v>
      </c>
      <c r="L14" s="6">
        <f>(Table1[[#This Row],[GIF (REDUCTION)]]+Table1[[#This Row],[PNG (REDUCTION)]])/2</f>
        <v>0.10292368716474318</v>
      </c>
      <c r="M14" t="s">
        <v>9</v>
      </c>
      <c r="N14" t="s">
        <v>17</v>
      </c>
    </row>
    <row r="15" spans="1:14" hidden="1" x14ac:dyDescent="0.25">
      <c r="A15">
        <v>14</v>
      </c>
      <c r="B15" t="s">
        <v>12</v>
      </c>
      <c r="C15" t="s">
        <v>8</v>
      </c>
      <c r="D15">
        <v>15.1</v>
      </c>
      <c r="E15" s="4">
        <v>3076</v>
      </c>
      <c r="F15">
        <v>509432</v>
      </c>
      <c r="G15" s="4">
        <f>Table1[[#This Row],[GIFSz (Bytes)]]/1024</f>
        <v>497.4921875</v>
      </c>
      <c r="H15">
        <v>448299</v>
      </c>
      <c r="I15" s="4">
        <f>Table1[[#This Row],[PNG (Bytes)]]/1024</f>
        <v>437.7919921875</v>
      </c>
      <c r="J15" s="6">
        <f>Table1[[#This Row],[GIFSz(KB)]]/Table1[[#This Row],[DISK SIZE (KB)]]</f>
        <v>0.16173348098179455</v>
      </c>
      <c r="K15" s="6">
        <f>Table1[[#This Row],[PNG (KB)]]/Table1[[#This Row],[DISK SIZE (KB)]]</f>
        <v>0.14232509498943433</v>
      </c>
      <c r="L15" s="6">
        <f>(Table1[[#This Row],[GIF (REDUCTION)]]+Table1[[#This Row],[PNG (REDUCTION)]])/2</f>
        <v>0.15202928798561444</v>
      </c>
      <c r="M15" t="s">
        <v>9</v>
      </c>
      <c r="N15" t="s">
        <v>17</v>
      </c>
    </row>
    <row r="16" spans="1:14" hidden="1" x14ac:dyDescent="0.25">
      <c r="A16">
        <v>15</v>
      </c>
      <c r="B16" t="s">
        <v>12</v>
      </c>
      <c r="C16" t="s">
        <v>10</v>
      </c>
      <c r="D16">
        <v>5.5</v>
      </c>
      <c r="E16" s="4">
        <v>3076</v>
      </c>
      <c r="F16">
        <v>475816</v>
      </c>
      <c r="G16" s="4">
        <f>Table1[[#This Row],[GIFSz (Bytes)]]/1024</f>
        <v>464.6640625</v>
      </c>
      <c r="H16">
        <v>422921</v>
      </c>
      <c r="I16" s="4">
        <f>Table1[[#This Row],[PNG (Bytes)]]/1024</f>
        <v>413.0087890625</v>
      </c>
      <c r="J16" s="6">
        <f>Table1[[#This Row],[GIFSz(KB)]]/Table1[[#This Row],[DISK SIZE (KB)]]</f>
        <v>0.15106113865409623</v>
      </c>
      <c r="K16" s="6">
        <f>Table1[[#This Row],[PNG (KB)]]/Table1[[#This Row],[DISK SIZE (KB)]]</f>
        <v>0.13426813688637843</v>
      </c>
      <c r="L16" s="6">
        <f>(Table1[[#This Row],[GIF (REDUCTION)]]+Table1[[#This Row],[PNG (REDUCTION)]])/2</f>
        <v>0.14266463777023733</v>
      </c>
      <c r="M16" t="s">
        <v>9</v>
      </c>
      <c r="N16" t="s">
        <v>17</v>
      </c>
    </row>
    <row r="17" spans="1:14" hidden="1" x14ac:dyDescent="0.25">
      <c r="A17">
        <v>16</v>
      </c>
      <c r="B17" t="s">
        <v>12</v>
      </c>
      <c r="C17" t="s">
        <v>11</v>
      </c>
      <c r="D17">
        <v>4.4000000000000004</v>
      </c>
      <c r="E17" s="4">
        <v>3076</v>
      </c>
      <c r="F17">
        <v>268637</v>
      </c>
      <c r="G17" s="4">
        <f>Table1[[#This Row],[GIFSz (Bytes)]]/1024</f>
        <v>262.3408203125</v>
      </c>
      <c r="H17">
        <v>263843</v>
      </c>
      <c r="I17" s="4">
        <f>Table1[[#This Row],[PNG (Bytes)]]/1024</f>
        <v>257.6591796875</v>
      </c>
      <c r="J17" s="6">
        <f>Table1[[#This Row],[GIFSz(KB)]]/Table1[[#This Row],[DISK SIZE (KB)]]</f>
        <v>8.52863525073147E-2</v>
      </c>
      <c r="K17" s="6">
        <f>Table1[[#This Row],[PNG (KB)]]/Table1[[#This Row],[DISK SIZE (KB)]]</f>
        <v>8.376436270724967E-2</v>
      </c>
      <c r="L17" s="6">
        <f>(Table1[[#This Row],[GIF (REDUCTION)]]+Table1[[#This Row],[PNG (REDUCTION)]])/2</f>
        <v>8.4525357607282192E-2</v>
      </c>
      <c r="M17" t="s">
        <v>1</v>
      </c>
      <c r="N17" t="s">
        <v>17</v>
      </c>
    </row>
    <row r="18" spans="1:14" hidden="1" x14ac:dyDescent="0.25">
      <c r="A18">
        <v>17</v>
      </c>
      <c r="B18" t="s">
        <v>21</v>
      </c>
      <c r="C18" t="s">
        <v>0</v>
      </c>
      <c r="D18">
        <v>1.1000000000000001</v>
      </c>
      <c r="E18" s="4">
        <v>57</v>
      </c>
      <c r="F18">
        <v>93463</v>
      </c>
      <c r="G18" s="4">
        <f>Table1[[#This Row],[GIFSz (Bytes)]]/1024</f>
        <v>91.2724609375</v>
      </c>
      <c r="H18">
        <v>84930</v>
      </c>
      <c r="I18" s="4">
        <f>Table1[[#This Row],[PNG (Bytes)]]/1024</f>
        <v>82.939453125</v>
      </c>
      <c r="J18" s="6">
        <f>Table1[[#This Row],[GIFSz(KB)]]/Table1[[#This Row],[DISK SIZE (KB)]]</f>
        <v>1.6012712445175439</v>
      </c>
      <c r="K18" s="6">
        <f>Table1[[#This Row],[PNG (KB)]]/Table1[[#This Row],[DISK SIZE (KB)]]</f>
        <v>1.455078125</v>
      </c>
      <c r="L18" s="6">
        <f>(Table1[[#This Row],[GIF (REDUCTION)]]+Table1[[#This Row],[PNG (REDUCTION)]])/2</f>
        <v>1.5281746847587718</v>
      </c>
      <c r="M18" t="s">
        <v>3</v>
      </c>
      <c r="N18" t="s">
        <v>18</v>
      </c>
    </row>
    <row r="19" spans="1:14" x14ac:dyDescent="0.25">
      <c r="A19">
        <v>18</v>
      </c>
      <c r="B19" t="s">
        <v>21</v>
      </c>
      <c r="C19" t="s">
        <v>2</v>
      </c>
      <c r="D19">
        <v>0.8</v>
      </c>
      <c r="E19" s="4">
        <v>57</v>
      </c>
      <c r="F19">
        <v>71851</v>
      </c>
      <c r="G19" s="4">
        <f>Table1[[#This Row],[GIFSz (Bytes)]]/1024</f>
        <v>70.1669921875</v>
      </c>
      <c r="H19">
        <v>66698</v>
      </c>
      <c r="I19" s="4">
        <f>Table1[[#This Row],[PNG (Bytes)]]/1024</f>
        <v>65.134765625</v>
      </c>
      <c r="J19" s="6">
        <f>Table1[[#This Row],[GIFSz(KB)]]/Table1[[#This Row],[DISK SIZE (KB)]]</f>
        <v>1.2309998629385965</v>
      </c>
      <c r="K19" s="6">
        <f>Table1[[#This Row],[PNG (KB)]]/Table1[[#This Row],[DISK SIZE (KB)]]</f>
        <v>1.1427151864035088</v>
      </c>
      <c r="L19" s="6">
        <f>(Table1[[#This Row],[GIF (REDUCTION)]]+Table1[[#This Row],[PNG (REDUCTION)]])/2</f>
        <v>1.1868575246710527</v>
      </c>
      <c r="M19" t="s">
        <v>3</v>
      </c>
      <c r="N19" t="s">
        <v>18</v>
      </c>
    </row>
    <row r="20" spans="1:14" hidden="1" x14ac:dyDescent="0.25">
      <c r="A20">
        <v>19</v>
      </c>
      <c r="B20" t="s">
        <v>21</v>
      </c>
      <c r="C20" t="s">
        <v>4</v>
      </c>
      <c r="D20">
        <v>4.4000000000000004</v>
      </c>
      <c r="E20" s="4">
        <v>57</v>
      </c>
      <c r="F20">
        <v>102175</v>
      </c>
      <c r="G20" s="4">
        <f>Table1[[#This Row],[GIFSz (Bytes)]]/1024</f>
        <v>99.7802734375</v>
      </c>
      <c r="H20">
        <v>90376</v>
      </c>
      <c r="I20" s="4">
        <f>Table1[[#This Row],[PNG (Bytes)]]/1024</f>
        <v>88.2578125</v>
      </c>
      <c r="J20" s="6">
        <f>Table1[[#This Row],[GIFSz(KB)]]/Table1[[#This Row],[DISK SIZE (KB)]]</f>
        <v>1.7505311129385965</v>
      </c>
      <c r="K20" s="6">
        <f>Table1[[#This Row],[PNG (KB)]]/Table1[[#This Row],[DISK SIZE (KB)]]</f>
        <v>1.5483826754385965</v>
      </c>
      <c r="L20" s="6">
        <f>(Table1[[#This Row],[GIF (REDUCTION)]]+Table1[[#This Row],[PNG (REDUCTION)]])/2</f>
        <v>1.6494568941885965</v>
      </c>
      <c r="M20" t="s">
        <v>6</v>
      </c>
      <c r="N20" t="s">
        <v>18</v>
      </c>
    </row>
    <row r="21" spans="1:14" hidden="1" x14ac:dyDescent="0.25">
      <c r="A21">
        <v>20</v>
      </c>
      <c r="B21" t="s">
        <v>21</v>
      </c>
      <c r="C21" t="s">
        <v>5</v>
      </c>
      <c r="D21">
        <v>2.2000000000000002</v>
      </c>
      <c r="E21" s="4">
        <v>57</v>
      </c>
      <c r="F21">
        <v>102718</v>
      </c>
      <c r="G21" s="4">
        <f>Table1[[#This Row],[GIFSz (Bytes)]]/1024</f>
        <v>100.310546875</v>
      </c>
      <c r="H21">
        <v>92386</v>
      </c>
      <c r="I21" s="4">
        <f>Table1[[#This Row],[PNG (Bytes)]]/1024</f>
        <v>90.220703125</v>
      </c>
      <c r="J21" s="6">
        <f>Table1[[#This Row],[GIFSz(KB)]]/Table1[[#This Row],[DISK SIZE (KB)]]</f>
        <v>1.7598341557017543</v>
      </c>
      <c r="K21" s="6">
        <f>Table1[[#This Row],[PNG (KB)]]/Table1[[#This Row],[DISK SIZE (KB)]]</f>
        <v>1.5828193530701755</v>
      </c>
      <c r="L21" s="6">
        <f>(Table1[[#This Row],[GIF (REDUCTION)]]+Table1[[#This Row],[PNG (REDUCTION)]])/2</f>
        <v>1.6713267543859649</v>
      </c>
      <c r="M21" t="s">
        <v>3</v>
      </c>
      <c r="N21" t="s">
        <v>18</v>
      </c>
    </row>
    <row r="22" spans="1:14" hidden="1" x14ac:dyDescent="0.25">
      <c r="A22">
        <v>21</v>
      </c>
      <c r="B22" t="s">
        <v>21</v>
      </c>
      <c r="C22" t="s">
        <v>7</v>
      </c>
      <c r="D22">
        <v>2.2000000000000002</v>
      </c>
      <c r="E22" s="4">
        <v>57</v>
      </c>
      <c r="F22">
        <v>79289</v>
      </c>
      <c r="G22" s="4">
        <f>Table1[[#This Row],[GIFSz (Bytes)]]/1024</f>
        <v>77.4306640625</v>
      </c>
      <c r="H22">
        <v>72972</v>
      </c>
      <c r="I22" s="4">
        <f>Table1[[#This Row],[PNG (Bytes)]]/1024</f>
        <v>71.26171875</v>
      </c>
      <c r="J22" s="6">
        <f>Table1[[#This Row],[GIFSz(KB)]]/Table1[[#This Row],[DISK SIZE (KB)]]</f>
        <v>1.3584327028508771</v>
      </c>
      <c r="K22" s="6">
        <f>Table1[[#This Row],[PNG (KB)]]/Table1[[#This Row],[DISK SIZE (KB)]]</f>
        <v>1.2502055921052631</v>
      </c>
      <c r="L22" s="6">
        <f>(Table1[[#This Row],[GIF (REDUCTION)]]+Table1[[#This Row],[PNG (REDUCTION)]])/2</f>
        <v>1.3043191474780702</v>
      </c>
      <c r="M22" t="s">
        <v>3</v>
      </c>
      <c r="N22" t="s">
        <v>18</v>
      </c>
    </row>
    <row r="23" spans="1:14" hidden="1" x14ac:dyDescent="0.25">
      <c r="A23">
        <v>22</v>
      </c>
      <c r="B23" t="s">
        <v>21</v>
      </c>
      <c r="C23" t="s">
        <v>8</v>
      </c>
      <c r="D23">
        <v>3.3</v>
      </c>
      <c r="E23" s="4">
        <v>57</v>
      </c>
      <c r="F23">
        <v>100093</v>
      </c>
      <c r="G23" s="4">
        <f>Table1[[#This Row],[GIFSz (Bytes)]]/1024</f>
        <v>97.7470703125</v>
      </c>
      <c r="H23">
        <v>90646</v>
      </c>
      <c r="I23" s="4">
        <f>Table1[[#This Row],[PNG (Bytes)]]/1024</f>
        <v>88.521484375</v>
      </c>
      <c r="J23" s="6">
        <f>Table1[[#This Row],[GIFSz(KB)]]/Table1[[#This Row],[DISK SIZE (KB)]]</f>
        <v>1.7148608826754386</v>
      </c>
      <c r="K23" s="6">
        <f>Table1[[#This Row],[PNG (KB)]]/Table1[[#This Row],[DISK SIZE (KB)]]</f>
        <v>1.5530084978070176</v>
      </c>
      <c r="L23" s="6">
        <f>(Table1[[#This Row],[GIF (REDUCTION)]]+Table1[[#This Row],[PNG (REDUCTION)]])/2</f>
        <v>1.6339346902412282</v>
      </c>
      <c r="M23" t="s">
        <v>3</v>
      </c>
      <c r="N23" t="s">
        <v>18</v>
      </c>
    </row>
    <row r="24" spans="1:14" hidden="1" x14ac:dyDescent="0.25">
      <c r="A24">
        <v>23</v>
      </c>
      <c r="B24" t="s">
        <v>21</v>
      </c>
      <c r="C24" t="s">
        <v>10</v>
      </c>
      <c r="D24">
        <v>1.1000000000000001</v>
      </c>
      <c r="E24" s="4">
        <v>57</v>
      </c>
      <c r="F24">
        <v>107080</v>
      </c>
      <c r="G24" s="4">
        <f>Table1[[#This Row],[GIFSz (Bytes)]]/1024</f>
        <v>104.5703125</v>
      </c>
      <c r="H24">
        <v>94691</v>
      </c>
      <c r="I24" s="4">
        <f>Table1[[#This Row],[PNG (Bytes)]]/1024</f>
        <v>92.4716796875</v>
      </c>
      <c r="J24" s="6">
        <f>Table1[[#This Row],[GIFSz(KB)]]/Table1[[#This Row],[DISK SIZE (KB)]]</f>
        <v>1.8345668859649122</v>
      </c>
      <c r="K24" s="6">
        <f>Table1[[#This Row],[PNG (KB)]]/Table1[[#This Row],[DISK SIZE (KB)]]</f>
        <v>1.6223101699561404</v>
      </c>
      <c r="L24" s="6">
        <f>(Table1[[#This Row],[GIF (REDUCTION)]]+Table1[[#This Row],[PNG (REDUCTION)]])/2</f>
        <v>1.7284385279605263</v>
      </c>
      <c r="M24" t="s">
        <v>6</v>
      </c>
      <c r="N24" t="s">
        <v>18</v>
      </c>
    </row>
    <row r="25" spans="1:14" hidden="1" x14ac:dyDescent="0.25">
      <c r="A25">
        <v>24</v>
      </c>
      <c r="B25" t="s">
        <v>21</v>
      </c>
      <c r="C25" t="s">
        <v>11</v>
      </c>
      <c r="D25">
        <v>1.1000000000000001</v>
      </c>
      <c r="E25" s="4">
        <v>57</v>
      </c>
      <c r="F25">
        <v>73203</v>
      </c>
      <c r="G25" s="4">
        <f>Table1[[#This Row],[GIFSz (Bytes)]]/1024</f>
        <v>71.4873046875</v>
      </c>
      <c r="H25">
        <v>68007</v>
      </c>
      <c r="I25" s="4">
        <f>Table1[[#This Row],[PNG (Bytes)]]/1024</f>
        <v>66.4130859375</v>
      </c>
      <c r="J25" s="6">
        <f>Table1[[#This Row],[GIFSz(KB)]]/Table1[[#This Row],[DISK SIZE (KB)]]</f>
        <v>1.254163240131579</v>
      </c>
      <c r="K25" s="6">
        <f>Table1[[#This Row],[PNG (KB)]]/Table1[[#This Row],[DISK SIZE (KB)]]</f>
        <v>1.1651418585526316</v>
      </c>
      <c r="L25" s="6">
        <f>(Table1[[#This Row],[GIF (REDUCTION)]]+Table1[[#This Row],[PNG (REDUCTION)]])/2</f>
        <v>1.2096525493421053</v>
      </c>
      <c r="M25" t="s">
        <v>3</v>
      </c>
      <c r="N25" t="s">
        <v>18</v>
      </c>
    </row>
    <row r="26" spans="1:14" hidden="1" x14ac:dyDescent="0.25">
      <c r="A26">
        <v>25</v>
      </c>
      <c r="B26" t="s">
        <v>19</v>
      </c>
      <c r="C26" t="s">
        <v>0</v>
      </c>
      <c r="D26">
        <v>7.7</v>
      </c>
      <c r="E26" s="4">
        <v>225</v>
      </c>
      <c r="F26">
        <v>466893</v>
      </c>
      <c r="G26" s="4">
        <f>Table1[[#This Row],[GIFSz (Bytes)]]/1024</f>
        <v>455.9501953125</v>
      </c>
      <c r="H26">
        <v>409325</v>
      </c>
      <c r="I26" s="4">
        <f>Table1[[#This Row],[PNG (Bytes)]]/1024</f>
        <v>399.7314453125</v>
      </c>
      <c r="J26" s="6">
        <f>Table1[[#This Row],[GIFSz(KB)]]/Table1[[#This Row],[DISK SIZE (KB)]]</f>
        <v>2.0264453124999999</v>
      </c>
      <c r="K26" s="6">
        <f>Table1[[#This Row],[PNG (KB)]]/Table1[[#This Row],[DISK SIZE (KB)]]</f>
        <v>1.7765842013888888</v>
      </c>
      <c r="L26" s="6">
        <f>(Table1[[#This Row],[GIF (REDUCTION)]]+Table1[[#This Row],[PNG (REDUCTION)]])/2</f>
        <v>1.9015147569444444</v>
      </c>
      <c r="M26" t="s">
        <v>3</v>
      </c>
      <c r="N26" t="s">
        <v>23</v>
      </c>
    </row>
    <row r="27" spans="1:14" x14ac:dyDescent="0.25">
      <c r="A27">
        <v>26</v>
      </c>
      <c r="B27" t="s">
        <v>20</v>
      </c>
      <c r="C27" t="s">
        <v>2</v>
      </c>
      <c r="D27">
        <v>5.5</v>
      </c>
      <c r="E27" s="4">
        <v>225</v>
      </c>
      <c r="F27">
        <v>248830</v>
      </c>
      <c r="G27" s="4">
        <f>Table1[[#This Row],[GIFSz (Bytes)]]/1024</f>
        <v>242.998046875</v>
      </c>
      <c r="H27">
        <v>229711</v>
      </c>
      <c r="I27" s="4">
        <f>Table1[[#This Row],[PNG (Bytes)]]/1024</f>
        <v>224.3271484375</v>
      </c>
      <c r="J27" s="6">
        <f>Table1[[#This Row],[GIFSz(KB)]]/Table1[[#This Row],[DISK SIZE (KB)]]</f>
        <v>1.0799913194444444</v>
      </c>
      <c r="K27" s="6">
        <f>Table1[[#This Row],[PNG (KB)]]/Table1[[#This Row],[DISK SIZE (KB)]]</f>
        <v>0.99700954861111113</v>
      </c>
      <c r="L27" s="6">
        <f>(Table1[[#This Row],[GIF (REDUCTION)]]+Table1[[#This Row],[PNG (REDUCTION)]])/2</f>
        <v>1.0385004340277777</v>
      </c>
      <c r="M27" t="s">
        <v>3</v>
      </c>
      <c r="N27" t="s">
        <v>23</v>
      </c>
    </row>
    <row r="28" spans="1:14" hidden="1" x14ac:dyDescent="0.25">
      <c r="A28">
        <v>27</v>
      </c>
      <c r="B28" t="s">
        <v>19</v>
      </c>
      <c r="C28" t="s">
        <v>4</v>
      </c>
      <c r="D28">
        <v>11.1</v>
      </c>
      <c r="E28" s="4">
        <v>225</v>
      </c>
      <c r="F28">
        <v>719738</v>
      </c>
      <c r="G28" s="4">
        <f>Table1[[#This Row],[GIFSz (Bytes)]]/1024</f>
        <v>702.869140625</v>
      </c>
      <c r="H28">
        <v>555229</v>
      </c>
      <c r="I28" s="4">
        <f>Table1[[#This Row],[PNG (Bytes)]]/1024</f>
        <v>542.2158203125</v>
      </c>
      <c r="J28" s="6">
        <f>Table1[[#This Row],[GIFSz(KB)]]/Table1[[#This Row],[DISK SIZE (KB)]]</f>
        <v>3.1238628472222221</v>
      </c>
      <c r="K28" s="6">
        <f>Table1[[#This Row],[PNG (KB)]]/Table1[[#This Row],[DISK SIZE (KB)]]</f>
        <v>2.4098480902777779</v>
      </c>
      <c r="L28" s="6">
        <f>(Table1[[#This Row],[GIF (REDUCTION)]]+Table1[[#This Row],[PNG (REDUCTION)]])/2</f>
        <v>2.7668554687500002</v>
      </c>
      <c r="M28" t="s">
        <v>9</v>
      </c>
      <c r="N28" t="s">
        <v>23</v>
      </c>
    </row>
    <row r="29" spans="1:14" hidden="1" x14ac:dyDescent="0.25">
      <c r="A29">
        <v>28</v>
      </c>
      <c r="B29" t="s">
        <v>19</v>
      </c>
      <c r="C29" t="s">
        <v>5</v>
      </c>
      <c r="D29">
        <v>8.8000000000000007</v>
      </c>
      <c r="E29" s="4">
        <v>225</v>
      </c>
      <c r="F29">
        <v>474086</v>
      </c>
      <c r="G29" s="4">
        <f>Table1[[#This Row],[GIFSz (Bytes)]]/1024</f>
        <v>462.974609375</v>
      </c>
      <c r="H29">
        <v>414557</v>
      </c>
      <c r="I29" s="4">
        <f>Table1[[#This Row],[PNG (Bytes)]]/1024</f>
        <v>404.8408203125</v>
      </c>
      <c r="J29" s="6">
        <f>Table1[[#This Row],[GIFSz(KB)]]/Table1[[#This Row],[DISK SIZE (KB)]]</f>
        <v>2.0576649305555557</v>
      </c>
      <c r="K29" s="6">
        <f>Table1[[#This Row],[PNG (KB)]]/Table1[[#This Row],[DISK SIZE (KB)]]</f>
        <v>1.7992925347222222</v>
      </c>
      <c r="L29" s="6">
        <f>(Table1[[#This Row],[GIF (REDUCTION)]]+Table1[[#This Row],[PNG (REDUCTION)]])/2</f>
        <v>1.9284787326388888</v>
      </c>
      <c r="M29" t="s">
        <v>3</v>
      </c>
      <c r="N29" t="s">
        <v>23</v>
      </c>
    </row>
    <row r="30" spans="1:14" hidden="1" x14ac:dyDescent="0.25">
      <c r="A30">
        <v>29</v>
      </c>
      <c r="B30" t="s">
        <v>19</v>
      </c>
      <c r="C30" t="s">
        <v>7</v>
      </c>
      <c r="D30">
        <v>12.1</v>
      </c>
      <c r="E30" s="4">
        <v>225</v>
      </c>
      <c r="F30">
        <v>282954</v>
      </c>
      <c r="G30" s="4">
        <f>Table1[[#This Row],[GIFSz (Bytes)]]/1024</f>
        <v>276.322265625</v>
      </c>
      <c r="H30">
        <v>259279</v>
      </c>
      <c r="I30" s="4">
        <f>Table1[[#This Row],[PNG (Bytes)]]/1024</f>
        <v>253.2021484375</v>
      </c>
      <c r="J30" s="6">
        <f>Table1[[#This Row],[GIFSz(KB)]]/Table1[[#This Row],[DISK SIZE (KB)]]</f>
        <v>1.2280989583333333</v>
      </c>
      <c r="K30" s="6">
        <f>Table1[[#This Row],[PNG (KB)]]/Table1[[#This Row],[DISK SIZE (KB)]]</f>
        <v>1.1253428819444444</v>
      </c>
      <c r="L30" s="6">
        <f>(Table1[[#This Row],[GIF (REDUCTION)]]+Table1[[#This Row],[PNG (REDUCTION)]])/2</f>
        <v>1.1767209201388888</v>
      </c>
      <c r="M30" t="s">
        <v>3</v>
      </c>
      <c r="N30" t="s">
        <v>23</v>
      </c>
    </row>
    <row r="31" spans="1:14" hidden="1" x14ac:dyDescent="0.25">
      <c r="A31">
        <v>30</v>
      </c>
      <c r="B31" t="s">
        <v>19</v>
      </c>
      <c r="C31" t="s">
        <v>8</v>
      </c>
      <c r="D31">
        <v>31.3</v>
      </c>
      <c r="E31" s="4">
        <v>225</v>
      </c>
      <c r="F31">
        <v>573342</v>
      </c>
      <c r="G31" s="4">
        <f>Table1[[#This Row],[GIFSz (Bytes)]]/1024</f>
        <v>559.904296875</v>
      </c>
      <c r="H31">
        <v>477245</v>
      </c>
      <c r="I31" s="4">
        <f>Table1[[#This Row],[PNG (Bytes)]]/1024</f>
        <v>466.0595703125</v>
      </c>
      <c r="J31" s="6">
        <f>Table1[[#This Row],[GIFSz(KB)]]/Table1[[#This Row],[DISK SIZE (KB)]]</f>
        <v>2.4884635416666665</v>
      </c>
      <c r="K31" s="6">
        <f>Table1[[#This Row],[PNG (KB)]]/Table1[[#This Row],[DISK SIZE (KB)]]</f>
        <v>2.0713758680555556</v>
      </c>
      <c r="L31" s="6">
        <f>(Table1[[#This Row],[GIF (REDUCTION)]]+Table1[[#This Row],[PNG (REDUCTION)]])/2</f>
        <v>2.2799197048611113</v>
      </c>
      <c r="M31" t="s">
        <v>9</v>
      </c>
      <c r="N31" t="s">
        <v>23</v>
      </c>
    </row>
    <row r="32" spans="1:14" hidden="1" x14ac:dyDescent="0.25">
      <c r="A32">
        <v>31</v>
      </c>
      <c r="B32" t="s">
        <v>19</v>
      </c>
      <c r="C32" t="s">
        <v>10</v>
      </c>
      <c r="D32">
        <v>8.8000000000000007</v>
      </c>
      <c r="E32" s="4">
        <v>225</v>
      </c>
      <c r="F32">
        <v>629800</v>
      </c>
      <c r="G32" s="4">
        <f>Table1[[#This Row],[GIFSz (Bytes)]]/1024</f>
        <v>615.0390625</v>
      </c>
      <c r="H32">
        <v>517770</v>
      </c>
      <c r="I32" s="4">
        <f>Table1[[#This Row],[PNG (Bytes)]]/1024</f>
        <v>505.634765625</v>
      </c>
      <c r="J32" s="6">
        <f>Table1[[#This Row],[GIFSz(KB)]]/Table1[[#This Row],[DISK SIZE (KB)]]</f>
        <v>2.7335069444444446</v>
      </c>
      <c r="K32" s="6">
        <f>Table1[[#This Row],[PNG (KB)]]/Table1[[#This Row],[DISK SIZE (KB)]]</f>
        <v>2.2472656249999998</v>
      </c>
      <c r="L32" s="6">
        <f>(Table1[[#This Row],[GIF (REDUCTION)]]+Table1[[#This Row],[PNG (REDUCTION)]])/2</f>
        <v>2.4903862847222222</v>
      </c>
      <c r="M32" t="s">
        <v>1</v>
      </c>
      <c r="N32" t="s">
        <v>23</v>
      </c>
    </row>
    <row r="33" spans="1:14" hidden="1" x14ac:dyDescent="0.25">
      <c r="A33">
        <v>32</v>
      </c>
      <c r="B33" t="s">
        <v>19</v>
      </c>
      <c r="C33" t="s">
        <v>11</v>
      </c>
      <c r="D33">
        <v>7.7</v>
      </c>
      <c r="E33" s="4">
        <v>225</v>
      </c>
      <c r="F33">
        <v>274028</v>
      </c>
      <c r="G33" s="4">
        <f>Table1[[#This Row],[GIFSz (Bytes)]]/1024</f>
        <v>267.60546875</v>
      </c>
      <c r="H33">
        <v>257122</v>
      </c>
      <c r="I33" s="4">
        <f>Table1[[#This Row],[PNG (Bytes)]]/1024</f>
        <v>251.095703125</v>
      </c>
      <c r="J33" s="6">
        <f>Table1[[#This Row],[GIFSz(KB)]]/Table1[[#This Row],[DISK SIZE (KB)]]</f>
        <v>1.1893576388888889</v>
      </c>
      <c r="K33" s="6">
        <f>Table1[[#This Row],[PNG (KB)]]/Table1[[#This Row],[DISK SIZE (KB)]]</f>
        <v>1.1159809027777778</v>
      </c>
      <c r="L33" s="6">
        <f>(Table1[[#This Row],[GIF (REDUCTION)]]+Table1[[#This Row],[PNG (REDUCTION)]])/2</f>
        <v>1.1526692708333335</v>
      </c>
      <c r="M33" t="s">
        <v>3</v>
      </c>
      <c r="N33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sqref="A1:G11"/>
    </sheetView>
  </sheetViews>
  <sheetFormatPr defaultRowHeight="15" x14ac:dyDescent="0.25"/>
  <cols>
    <col min="1" max="1" width="20.140625" bestFit="1" customWidth="1"/>
    <col min="2" max="2" width="14.140625" style="4" customWidth="1"/>
    <col min="3" max="3" width="13.7109375" style="13" customWidth="1"/>
    <col min="4" max="4" width="10.140625" style="15" hidden="1" customWidth="1"/>
    <col min="5" max="5" width="14.85546875" style="10" hidden="1" customWidth="1"/>
    <col min="6" max="6" width="19.42578125" style="10" bestFit="1" customWidth="1"/>
    <col min="7" max="7" width="15" customWidth="1"/>
    <col min="8" max="8" width="24" style="21" customWidth="1"/>
    <col min="9" max="9" width="23.28515625" style="21" customWidth="1"/>
    <col min="10" max="10" width="29" style="21" customWidth="1"/>
    <col min="11" max="11" width="28.28515625" customWidth="1"/>
    <col min="12" max="33" width="4.5703125" customWidth="1"/>
    <col min="34" max="34" width="11.28515625" bestFit="1" customWidth="1"/>
  </cols>
  <sheetData>
    <row r="1" spans="1:10" x14ac:dyDescent="0.25">
      <c r="A1" s="2" t="s">
        <v>48</v>
      </c>
    </row>
    <row r="3" spans="1:10" x14ac:dyDescent="0.25">
      <c r="A3" s="7" t="s">
        <v>47</v>
      </c>
      <c r="B3" t="s">
        <v>39</v>
      </c>
      <c r="C3" t="s">
        <v>40</v>
      </c>
      <c r="D3" s="10" t="s">
        <v>41</v>
      </c>
      <c r="E3" s="10" t="s">
        <v>42</v>
      </c>
      <c r="F3" s="12" t="s">
        <v>46</v>
      </c>
      <c r="G3" s="12" t="s">
        <v>44</v>
      </c>
    </row>
    <row r="4" spans="1:10" x14ac:dyDescent="0.25">
      <c r="A4" s="8" t="s">
        <v>0</v>
      </c>
      <c r="B4" s="4">
        <v>6.3374999999999995</v>
      </c>
      <c r="C4" s="4">
        <v>1.0646445684379637</v>
      </c>
      <c r="D4" s="14">
        <v>4</v>
      </c>
      <c r="E4" s="14">
        <v>4</v>
      </c>
      <c r="F4" s="14">
        <f>'Algo &amp; Quality'!G5</f>
        <v>3</v>
      </c>
      <c r="G4" s="4">
        <f>SUM(D4:F4)</f>
        <v>11</v>
      </c>
    </row>
    <row r="5" spans="1:10" x14ac:dyDescent="0.25">
      <c r="A5" s="8" t="s">
        <v>5</v>
      </c>
      <c r="B5" s="4">
        <v>7.15</v>
      </c>
      <c r="C5" s="4">
        <v>1.1135782378759731</v>
      </c>
      <c r="D5" s="14">
        <v>5</v>
      </c>
      <c r="E5" s="14">
        <v>5</v>
      </c>
      <c r="F5" s="14">
        <f>'Algo &amp; Quality'!G6</f>
        <v>3</v>
      </c>
      <c r="G5" s="4">
        <f t="shared" ref="G5:G11" si="0">SUM(D5:F5)</f>
        <v>13</v>
      </c>
    </row>
    <row r="6" spans="1:10" x14ac:dyDescent="0.25">
      <c r="A6" s="8" t="s">
        <v>10</v>
      </c>
      <c r="B6" s="4">
        <v>6.3250000000000002</v>
      </c>
      <c r="C6" s="4">
        <v>1.2808215480334684</v>
      </c>
      <c r="D6" s="14">
        <v>3</v>
      </c>
      <c r="E6" s="14">
        <v>7</v>
      </c>
      <c r="F6" s="14">
        <f>'Algo &amp; Quality'!G7</f>
        <v>1</v>
      </c>
      <c r="G6" s="4">
        <f t="shared" si="0"/>
        <v>11</v>
      </c>
    </row>
    <row r="7" spans="1:10" x14ac:dyDescent="0.25">
      <c r="A7" s="8" t="s">
        <v>7</v>
      </c>
      <c r="B7" s="4">
        <v>8.2750000000000004</v>
      </c>
      <c r="C7" s="4">
        <v>0.79077924460946147</v>
      </c>
      <c r="D7" s="14">
        <v>6</v>
      </c>
      <c r="E7" s="14">
        <v>3</v>
      </c>
      <c r="F7" s="14">
        <f>'Algo &amp; Quality'!G8</f>
        <v>3</v>
      </c>
      <c r="G7" s="4">
        <f t="shared" si="0"/>
        <v>12</v>
      </c>
    </row>
    <row r="8" spans="1:10" x14ac:dyDescent="0.25">
      <c r="A8" s="8" t="s">
        <v>11</v>
      </c>
      <c r="B8" s="4">
        <v>5.5</v>
      </c>
      <c r="C8" s="4">
        <v>0.71188035979870923</v>
      </c>
      <c r="D8" s="14">
        <v>2</v>
      </c>
      <c r="E8" s="14">
        <v>2</v>
      </c>
      <c r="F8" s="14">
        <f>'Algo &amp; Quality'!G9</f>
        <v>4</v>
      </c>
      <c r="G8" s="4">
        <f t="shared" si="0"/>
        <v>8</v>
      </c>
    </row>
    <row r="9" spans="1:10" x14ac:dyDescent="0.25">
      <c r="A9" s="8" t="s">
        <v>4</v>
      </c>
      <c r="B9" s="4">
        <v>11.175000000000001</v>
      </c>
      <c r="C9" s="4">
        <v>1.3395476649477733</v>
      </c>
      <c r="D9" s="14">
        <v>7</v>
      </c>
      <c r="E9" s="14">
        <v>8</v>
      </c>
      <c r="F9" s="14">
        <f>'Algo &amp; Quality'!G10</f>
        <v>3</v>
      </c>
      <c r="G9" s="4">
        <f t="shared" si="0"/>
        <v>18</v>
      </c>
    </row>
    <row r="10" spans="1:10" s="20" customFormat="1" x14ac:dyDescent="0.25">
      <c r="A10" s="18" t="s">
        <v>2</v>
      </c>
      <c r="B10" s="17">
        <v>3.7925000000000004</v>
      </c>
      <c r="C10" s="17">
        <v>0.68756052624918518</v>
      </c>
      <c r="D10" s="19">
        <v>1</v>
      </c>
      <c r="E10" s="19">
        <v>1</v>
      </c>
      <c r="F10" s="19">
        <f>'Algo &amp; Quality'!G11</f>
        <v>4</v>
      </c>
      <c r="G10" s="17">
        <f t="shared" si="0"/>
        <v>6</v>
      </c>
      <c r="H10" s="22" t="s">
        <v>45</v>
      </c>
      <c r="I10" s="21"/>
      <c r="J10" s="21"/>
    </row>
    <row r="11" spans="1:10" x14ac:dyDescent="0.25">
      <c r="A11" s="8" t="s">
        <v>8</v>
      </c>
      <c r="B11" s="4">
        <v>19.224999999999998</v>
      </c>
      <c r="C11" s="4">
        <v>1.2173384115729697</v>
      </c>
      <c r="D11" s="14">
        <v>8</v>
      </c>
      <c r="E11" s="14">
        <v>6</v>
      </c>
      <c r="F11" s="14">
        <f>'Algo &amp; Quality'!G12</f>
        <v>2</v>
      </c>
      <c r="G11" s="4">
        <f t="shared" si="0"/>
        <v>16</v>
      </c>
    </row>
    <row r="12" spans="1:10" x14ac:dyDescent="0.25">
      <c r="A12" s="8" t="s">
        <v>35</v>
      </c>
      <c r="B12" s="4">
        <v>8.4724999999999984</v>
      </c>
      <c r="C12" s="4">
        <v>1.0257688201906878</v>
      </c>
      <c r="D12" s="14"/>
      <c r="E12" s="14"/>
      <c r="F12" s="16"/>
      <c r="G12" s="16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G14" sqref="G14"/>
    </sheetView>
  </sheetViews>
  <sheetFormatPr defaultRowHeight="15" x14ac:dyDescent="0.25"/>
  <cols>
    <col min="1" max="1" width="24" customWidth="1"/>
    <col min="2" max="2" width="16.28515625" style="10" customWidth="1"/>
    <col min="3" max="3" width="4.28515625" style="10" customWidth="1"/>
    <col min="4" max="4" width="5.85546875" style="10" customWidth="1"/>
    <col min="5" max="5" width="5.140625" style="10" customWidth="1"/>
    <col min="6" max="6" width="11.28515625" customWidth="1"/>
    <col min="7" max="7" width="30.85546875" bestFit="1" customWidth="1"/>
    <col min="8" max="8" width="24" customWidth="1"/>
    <col min="9" max="9" width="23.28515625" customWidth="1"/>
    <col min="10" max="10" width="29" customWidth="1"/>
    <col min="11" max="11" width="28.28515625" customWidth="1"/>
    <col min="12" max="33" width="4.5703125" customWidth="1"/>
    <col min="34" max="34" width="11.28515625" bestFit="1" customWidth="1"/>
  </cols>
  <sheetData>
    <row r="3" spans="1:7" x14ac:dyDescent="0.25">
      <c r="A3" s="7" t="s">
        <v>38</v>
      </c>
      <c r="B3" s="7" t="s">
        <v>36</v>
      </c>
      <c r="C3"/>
      <c r="D3"/>
      <c r="E3"/>
      <c r="G3" t="s">
        <v>43</v>
      </c>
    </row>
    <row r="4" spans="1:7" x14ac:dyDescent="0.25">
      <c r="A4" s="7" t="s">
        <v>34</v>
      </c>
      <c r="B4" s="10" t="s">
        <v>9</v>
      </c>
      <c r="C4" s="10" t="s">
        <v>6</v>
      </c>
      <c r="D4" s="10" t="s">
        <v>1</v>
      </c>
      <c r="E4" s="10" t="s">
        <v>3</v>
      </c>
      <c r="F4" t="s">
        <v>35</v>
      </c>
      <c r="G4" s="10"/>
    </row>
    <row r="5" spans="1:7" x14ac:dyDescent="0.25">
      <c r="A5" s="8" t="s">
        <v>0</v>
      </c>
      <c r="B5" s="11">
        <v>1</v>
      </c>
      <c r="C5" s="11"/>
      <c r="D5" s="11">
        <v>1</v>
      </c>
      <c r="E5" s="11">
        <v>2</v>
      </c>
      <c r="F5" s="9">
        <v>4</v>
      </c>
      <c r="G5">
        <f>GETPIVOTDATA("VISUAL QUALITY",$A$3,"ALGORITHM","HSL")-SUM(B5:D5)+1</f>
        <v>3</v>
      </c>
    </row>
    <row r="6" spans="1:7" x14ac:dyDescent="0.25">
      <c r="A6" s="8" t="s">
        <v>5</v>
      </c>
      <c r="B6" s="11"/>
      <c r="C6" s="11">
        <v>1</v>
      </c>
      <c r="D6" s="11">
        <v>1</v>
      </c>
      <c r="E6" s="11">
        <v>2</v>
      </c>
      <c r="F6" s="9">
        <v>4</v>
      </c>
      <c r="G6">
        <f t="shared" ref="G6:G12" si="0">GETPIVOTDATA("VISUAL QUALITY",$A$3,"ALGORITHM","HSL")-SUM(B6:D6)+1</f>
        <v>3</v>
      </c>
    </row>
    <row r="7" spans="1:7" x14ac:dyDescent="0.25">
      <c r="A7" s="8" t="s">
        <v>10</v>
      </c>
      <c r="B7" s="11">
        <v>2</v>
      </c>
      <c r="C7" s="11">
        <v>1</v>
      </c>
      <c r="D7" s="11">
        <v>1</v>
      </c>
      <c r="E7" s="11"/>
      <c r="F7" s="9">
        <v>4</v>
      </c>
      <c r="G7">
        <f t="shared" si="0"/>
        <v>1</v>
      </c>
    </row>
    <row r="8" spans="1:7" x14ac:dyDescent="0.25">
      <c r="A8" s="8" t="s">
        <v>7</v>
      </c>
      <c r="B8" s="11">
        <v>1</v>
      </c>
      <c r="C8" s="11"/>
      <c r="D8" s="11">
        <v>1</v>
      </c>
      <c r="E8" s="11">
        <v>2</v>
      </c>
      <c r="F8" s="9">
        <v>4</v>
      </c>
      <c r="G8">
        <f t="shared" si="0"/>
        <v>3</v>
      </c>
    </row>
    <row r="9" spans="1:7" x14ac:dyDescent="0.25">
      <c r="A9" s="8" t="s">
        <v>11</v>
      </c>
      <c r="B9" s="11"/>
      <c r="C9" s="11"/>
      <c r="D9" s="11">
        <v>1</v>
      </c>
      <c r="E9" s="11">
        <v>3</v>
      </c>
      <c r="F9" s="9">
        <v>4</v>
      </c>
      <c r="G9">
        <f t="shared" si="0"/>
        <v>4</v>
      </c>
    </row>
    <row r="10" spans="1:7" x14ac:dyDescent="0.25">
      <c r="A10" s="8" t="s">
        <v>4</v>
      </c>
      <c r="B10" s="11">
        <v>1</v>
      </c>
      <c r="C10" s="11">
        <v>1</v>
      </c>
      <c r="D10" s="11"/>
      <c r="E10" s="11">
        <v>2</v>
      </c>
      <c r="F10" s="9">
        <v>4</v>
      </c>
      <c r="G10">
        <f t="shared" si="0"/>
        <v>3</v>
      </c>
    </row>
    <row r="11" spans="1:7" x14ac:dyDescent="0.25">
      <c r="A11" s="8" t="s">
        <v>2</v>
      </c>
      <c r="B11" s="11"/>
      <c r="C11" s="11">
        <v>1</v>
      </c>
      <c r="D11" s="11"/>
      <c r="E11" s="11">
        <v>3</v>
      </c>
      <c r="F11" s="9">
        <v>4</v>
      </c>
      <c r="G11">
        <f t="shared" si="0"/>
        <v>4</v>
      </c>
    </row>
    <row r="12" spans="1:7" x14ac:dyDescent="0.25">
      <c r="A12" s="8" t="s">
        <v>8</v>
      </c>
      <c r="B12" s="11">
        <v>3</v>
      </c>
      <c r="C12" s="11"/>
      <c r="D12" s="11"/>
      <c r="E12" s="11">
        <v>1</v>
      </c>
      <c r="F12" s="9">
        <v>4</v>
      </c>
      <c r="G12">
        <f t="shared" si="0"/>
        <v>2</v>
      </c>
    </row>
    <row r="13" spans="1:7" x14ac:dyDescent="0.25">
      <c r="A13" s="8" t="s">
        <v>35</v>
      </c>
      <c r="B13" s="11">
        <v>8</v>
      </c>
      <c r="C13" s="11">
        <v>4</v>
      </c>
      <c r="D13" s="11">
        <v>5</v>
      </c>
      <c r="E13" s="11">
        <v>15</v>
      </c>
      <c r="F13" s="9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CapturedDATA</vt:lpstr>
      <vt:lpstr>Algo Vs Time &amp; Effeciency</vt:lpstr>
      <vt:lpstr>Algo &amp; Quality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Gupta</dc:creator>
  <cp:lastModifiedBy>Sachin Gupta</cp:lastModifiedBy>
  <dcterms:created xsi:type="dcterms:W3CDTF">2016-04-11T09:27:42Z</dcterms:created>
  <dcterms:modified xsi:type="dcterms:W3CDTF">2016-04-12T05:20:20Z</dcterms:modified>
</cp:coreProperties>
</file>